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charts/chart31.xml" ContentType="application/vnd.openxmlformats-officedocument.drawingml.chart+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drawings/drawing127.xml" ContentType="application/vnd.openxmlformats-officedocument.drawing+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drawings/drawing131.xml" ContentType="application/vnd.openxmlformats-officedocument.drawing+xml"/>
  <Override PartName="/xl/drawings/drawing132.xml" ContentType="application/vnd.openxmlformats-officedocument.drawing+xml"/>
  <Override PartName="/xl/drawings/drawing133.xml" ContentType="application/vnd.openxmlformats-officedocument.drawing+xml"/>
  <Override PartName="/xl/drawings/drawing134.xml" ContentType="application/vnd.openxmlformats-officedocument.drawing+xml"/>
  <Override PartName="/xl/drawings/drawing135.xml" ContentType="application/vnd.openxmlformats-officedocument.drawing+xml"/>
  <Override PartName="/xl/drawings/drawing136.xml" ContentType="application/vnd.openxmlformats-officedocument.drawing+xml"/>
  <Override PartName="/xl/drawings/drawing137.xml" ContentType="application/vnd.openxmlformats-officedocument.drawing+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drawings/drawing142.xml" ContentType="application/vnd.openxmlformats-officedocument.drawing+xml"/>
  <Override PartName="/xl/drawings/drawing143.xml" ContentType="application/vnd.openxmlformats-officedocument.drawing+xml"/>
  <Override PartName="/xl/drawings/drawing144.xml" ContentType="application/vnd.openxmlformats-officedocument.drawing+xml"/>
  <Override PartName="/xl/drawings/drawing14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U:\Boletín\Boletín Anual 2019\"/>
    </mc:Choice>
  </mc:AlternateContent>
  <bookViews>
    <workbookView xWindow="0" yWindow="0" windowWidth="24000" windowHeight="9600" tabRatio="800"/>
  </bookViews>
  <sheets>
    <sheet name="Portada" sheetId="27" r:id="rId1"/>
    <sheet name="Introducción" sheetId="147" r:id="rId2"/>
    <sheet name="Indice Total" sheetId="82" r:id="rId3"/>
    <sheet name="Capítulo I" sheetId="84" r:id="rId4"/>
    <sheet name="1 2" sheetId="85" r:id="rId5"/>
    <sheet name="3 4" sheetId="86" r:id="rId6"/>
    <sheet name="5" sheetId="87" r:id="rId7"/>
    <sheet name="6" sheetId="88" r:id="rId8"/>
    <sheet name="7 8" sheetId="89" r:id="rId9"/>
    <sheet name="9 10" sheetId="90" r:id="rId10"/>
    <sheet name="11" sheetId="91" r:id="rId11"/>
    <sheet name="12" sheetId="92" r:id="rId12"/>
    <sheet name="13" sheetId="93" r:id="rId13"/>
    <sheet name="14" sheetId="94" r:id="rId14"/>
    <sheet name="15" sheetId="95" r:id="rId15"/>
    <sheet name="16" sheetId="96" r:id="rId16"/>
    <sheet name="17" sheetId="97" r:id="rId17"/>
    <sheet name="18" sheetId="98" r:id="rId18"/>
    <sheet name="19" sheetId="99" r:id="rId19"/>
    <sheet name="20" sheetId="100" r:id="rId20"/>
    <sheet name="21" sheetId="101" r:id="rId21"/>
    <sheet name="22" sheetId="102" r:id="rId22"/>
    <sheet name="23" sheetId="103" r:id="rId23"/>
    <sheet name="24" sheetId="104" r:id="rId24"/>
    <sheet name="25" sheetId="105" r:id="rId25"/>
    <sheet name="26" sheetId="106" r:id="rId26"/>
    <sheet name="27" sheetId="107" r:id="rId27"/>
    <sheet name="28" sheetId="108" r:id="rId28"/>
    <sheet name="29" sheetId="109" r:id="rId29"/>
    <sheet name="30" sheetId="110" r:id="rId30"/>
    <sheet name="31" sheetId="111" r:id="rId31"/>
    <sheet name="32" sheetId="112" r:id="rId32"/>
    <sheet name="33" sheetId="113" r:id="rId33"/>
    <sheet name="34" sheetId="114" r:id="rId34"/>
    <sheet name="35" sheetId="115" r:id="rId35"/>
    <sheet name="36" sheetId="116" r:id="rId36"/>
    <sheet name="37" sheetId="117" r:id="rId37"/>
    <sheet name="38" sheetId="118" r:id="rId38"/>
    <sheet name="39" sheetId="119" r:id="rId39"/>
    <sheet name="40" sheetId="120" r:id="rId40"/>
    <sheet name="41" sheetId="121" r:id="rId41"/>
    <sheet name="42" sheetId="122" r:id="rId42"/>
    <sheet name="43" sheetId="123" r:id="rId43"/>
    <sheet name="44 45 46" sheetId="124" r:id="rId44"/>
    <sheet name="47 48 49" sheetId="125" r:id="rId45"/>
    <sheet name="50" sheetId="126" r:id="rId46"/>
    <sheet name="51" sheetId="127" r:id="rId47"/>
    <sheet name="52" sheetId="128" r:id="rId48"/>
    <sheet name="53" sheetId="129" r:id="rId49"/>
    <sheet name="54" sheetId="130" r:id="rId50"/>
    <sheet name="55" sheetId="131" r:id="rId51"/>
    <sheet name="56" sheetId="132" r:id="rId52"/>
    <sheet name="57" sheetId="133" r:id="rId53"/>
    <sheet name="58" sheetId="152" r:id="rId54"/>
    <sheet name="59" sheetId="135" r:id="rId55"/>
    <sheet name="60" sheetId="136" r:id="rId56"/>
    <sheet name="61" sheetId="137" r:id="rId57"/>
    <sheet name="62" sheetId="138" r:id="rId58"/>
    <sheet name="63" sheetId="139" r:id="rId59"/>
    <sheet name="64" sheetId="140" r:id="rId60"/>
    <sheet name="65" sheetId="141" r:id="rId61"/>
    <sheet name="Capítulo II" sheetId="1" r:id="rId62"/>
    <sheet name="66" sheetId="2" r:id="rId63"/>
    <sheet name="67 68" sheetId="3" r:id="rId64"/>
    <sheet name="69" sheetId="4" r:id="rId65"/>
    <sheet name="70" sheetId="5" r:id="rId66"/>
    <sheet name="71" sheetId="6" r:id="rId67"/>
    <sheet name="72 73" sheetId="7" r:id="rId68"/>
    <sheet name="74" sheetId="8" r:id="rId69"/>
    <sheet name="75 76" sheetId="9" r:id="rId70"/>
    <sheet name="78" sheetId="10" r:id="rId71"/>
    <sheet name="77" sheetId="11" r:id="rId72"/>
    <sheet name="79 80 81 82" sheetId="12" r:id="rId73"/>
    <sheet name="83 84" sheetId="13" r:id="rId74"/>
    <sheet name="85" sheetId="14" r:id="rId75"/>
    <sheet name="86" sheetId="15" r:id="rId76"/>
    <sheet name="87" sheetId="16" r:id="rId77"/>
    <sheet name="88" sheetId="17" r:id="rId78"/>
    <sheet name="89 90" sheetId="18" r:id="rId79"/>
    <sheet name="91 92" sheetId="19" r:id="rId80"/>
    <sheet name="93 94" sheetId="20" r:id="rId81"/>
    <sheet name="Capitulo III" sheetId="35" r:id="rId82"/>
    <sheet name="95" sheetId="142" r:id="rId83"/>
    <sheet name="96 97" sheetId="143" r:id="rId84"/>
    <sheet name="98" sheetId="144" r:id="rId85"/>
    <sheet name="99" sheetId="145" r:id="rId86"/>
    <sheet name="100" sheetId="146" r:id="rId87"/>
    <sheet name="101" sheetId="36" r:id="rId88"/>
    <sheet name="102" sheetId="37" r:id="rId89"/>
    <sheet name="103-104" sheetId="162" r:id="rId90"/>
    <sheet name="105" sheetId="163" r:id="rId91"/>
    <sheet name="106" sheetId="40" r:id="rId92"/>
    <sheet name="107" sheetId="41" r:id="rId93"/>
    <sheet name="108" sheetId="153" r:id="rId94"/>
    <sheet name="109" sheetId="164" r:id="rId95"/>
    <sheet name="110" sheetId="165" r:id="rId96"/>
    <sheet name="111" sheetId="45" r:id="rId97"/>
    <sheet name="112" sheetId="46" r:id="rId98"/>
    <sheet name="Capitulo IV" sheetId="47" r:id="rId99"/>
    <sheet name="113" sheetId="48" r:id="rId100"/>
    <sheet name="114" sheetId="49" r:id="rId101"/>
    <sheet name="115" sheetId="50" r:id="rId102"/>
    <sheet name="116" sheetId="51" r:id="rId103"/>
    <sheet name="117" sheetId="52" r:id="rId104"/>
    <sheet name="Capitulo V" sheetId="53" r:id="rId105"/>
    <sheet name="118 119" sheetId="54" r:id="rId106"/>
    <sheet name="120" sheetId="55" r:id="rId107"/>
    <sheet name="121" sheetId="56" r:id="rId108"/>
    <sheet name="122 -123" sheetId="57" r:id="rId109"/>
    <sheet name="124" sheetId="58" r:id="rId110"/>
    <sheet name="125" sheetId="59" r:id="rId111"/>
    <sheet name="126" sheetId="60" r:id="rId112"/>
    <sheet name="127" sheetId="154" r:id="rId113"/>
    <sheet name="Capítulo VI" sheetId="62" r:id="rId114"/>
    <sheet name="128-129" sheetId="63" r:id="rId115"/>
    <sheet name="130" sheetId="155" r:id="rId116"/>
    <sheet name="131-132" sheetId="65" r:id="rId117"/>
    <sheet name="133-134" sheetId="66" r:id="rId118"/>
    <sheet name="135" sheetId="67" r:id="rId119"/>
    <sheet name="136" sheetId="68" r:id="rId120"/>
    <sheet name="Capítulo VII" sheetId="69" r:id="rId121"/>
    <sheet name="137-138" sheetId="70" r:id="rId122"/>
    <sheet name="139" sheetId="156" r:id="rId123"/>
    <sheet name="140" sheetId="72" r:id="rId124"/>
    <sheet name="141" sheetId="73" r:id="rId125"/>
    <sheet name="142" sheetId="157" r:id="rId126"/>
    <sheet name="143-144" sheetId="158" r:id="rId127"/>
    <sheet name="145" sheetId="159" r:id="rId128"/>
    <sheet name="146" sheetId="160" r:id="rId129"/>
    <sheet name="147-148" sheetId="161" r:id="rId130"/>
    <sheet name="Capítulo VIII" sheetId="28" r:id="rId131"/>
    <sheet name="149 - 150" sheetId="29" r:id="rId132"/>
    <sheet name="151 - 152" sheetId="30" r:id="rId133"/>
    <sheet name="153 - 154" sheetId="31" r:id="rId134"/>
    <sheet name="155" sheetId="32" r:id="rId135"/>
    <sheet name="156" sheetId="33" r:id="rId136"/>
    <sheet name="157" sheetId="34" r:id="rId137"/>
    <sheet name="Capítulo IX" sheetId="21" r:id="rId138"/>
    <sheet name="158" sheetId="150" r:id="rId139"/>
    <sheet name="159" sheetId="151" r:id="rId140"/>
    <sheet name="160" sheetId="22" r:id="rId141"/>
    <sheet name="161" sheetId="23" r:id="rId142"/>
    <sheet name="Capítulo X" sheetId="24" r:id="rId143"/>
    <sheet name="162" sheetId="25" r:id="rId144"/>
    <sheet name="163" sheetId="26" r:id="rId145"/>
  </sheets>
  <externalReferences>
    <externalReference r:id="rId146"/>
    <externalReference r:id="rId147"/>
  </externalReferences>
  <definedNames>
    <definedName name="_xlnm._FilterDatabase" localSheetId="143" hidden="1">'162'!$E$6:$E$166</definedName>
    <definedName name="_xlnm._FilterDatabase" localSheetId="144" hidden="1">'163'!$B$7:$N$166</definedName>
    <definedName name="AÑO_2008">#REF!</definedName>
    <definedName name="año_2016">#REF!</definedName>
    <definedName name="AÑO2008">#REF!</definedName>
    <definedName name="_xlnm.Print_Area" localSheetId="4">'1 2'!$B$2:$G$33</definedName>
    <definedName name="_xlnm.Print_Area" localSheetId="86">'100'!$B$2:$G$35</definedName>
    <definedName name="_xlnm.Print_Area" localSheetId="87">'101'!$B$2:$D$27</definedName>
    <definedName name="_xlnm.Print_Area" localSheetId="88">'102'!$B$3:$F$30</definedName>
    <definedName name="_xlnm.Print_Area" localSheetId="89">'103-104'!$B$2:$G$32</definedName>
    <definedName name="_xlnm.Print_Area" localSheetId="90">'105'!$B$2:$H$30</definedName>
    <definedName name="_xlnm.Print_Area" localSheetId="91">'106'!$B$1:$H$30</definedName>
    <definedName name="_xlnm.Print_Area" localSheetId="92">'107'!$B$2:$H$28</definedName>
    <definedName name="_xlnm.Print_Area" localSheetId="93">'108'!$B$2:$F$40</definedName>
    <definedName name="_xlnm.Print_Area" localSheetId="94">'109'!$B$2:$E$27</definedName>
    <definedName name="_xlnm.Print_Area" localSheetId="95">'110'!$B$2:$E$29</definedName>
    <definedName name="_xlnm.Print_Area" localSheetId="105">'118 119'!$B$2:$F$33</definedName>
    <definedName name="_xlnm.Print_Area" localSheetId="109">'124'!$B$3:$M$20</definedName>
    <definedName name="_xlnm.Print_Area" localSheetId="110">'125'!$B$5:$G$154</definedName>
    <definedName name="_xlnm.Print_Area" localSheetId="111">'126'!$B$64:$G$120</definedName>
    <definedName name="_xlnm.Print_Area" localSheetId="112">'127'!$B$2:$M$36</definedName>
    <definedName name="_xlnm.Print_Area" localSheetId="114">'128-129'!$B$2:$H$44</definedName>
    <definedName name="_xlnm.Print_Area" localSheetId="12">'13'!$B$2:$H$25</definedName>
    <definedName name="_xlnm.Print_Area" localSheetId="115">'130'!$B$2:$I$32</definedName>
    <definedName name="_xlnm.Print_Area" localSheetId="116">'131-132'!$B$2:$I$49</definedName>
    <definedName name="_xlnm.Print_Area" localSheetId="117">'133-134'!$B$1:$H$50</definedName>
    <definedName name="_xlnm.Print_Area" localSheetId="119">'136'!$B$2:$L$14</definedName>
    <definedName name="_xlnm.Print_Area" localSheetId="121">'137-138'!$B$2:$J$19</definedName>
    <definedName name="_xlnm.Print_Area" localSheetId="13">'14'!$B$2:$G$20</definedName>
    <definedName name="_xlnm.Print_Area" localSheetId="124">'141'!$B$2:$G$24</definedName>
    <definedName name="_xlnm.Print_Area" localSheetId="125">'142'!$B$3:$K$21</definedName>
    <definedName name="_xlnm.Print_Area" localSheetId="128">'146'!$B$1:$I$1</definedName>
    <definedName name="_xlnm.Print_Area" localSheetId="129">'147-148'!#REF!</definedName>
    <definedName name="_xlnm.Print_Area" localSheetId="14">'15'!$B$2:$G$30</definedName>
    <definedName name="_xlnm.Print_Area" localSheetId="140">'160'!$B$1:$G$48</definedName>
    <definedName name="_xlnm.Print_Area" localSheetId="141">'161'!$B$1:$G$33</definedName>
    <definedName name="_xlnm.Print_Area" localSheetId="17">'18'!$B$2:$T$26</definedName>
    <definedName name="_xlnm.Print_Area" localSheetId="22">'23'!$B$2:$G$29</definedName>
    <definedName name="_xlnm.Print_Area" localSheetId="25">'26'!$B$2:$E$87</definedName>
    <definedName name="_xlnm.Print_Area" localSheetId="27">'28'!$B$2:$E$42</definedName>
    <definedName name="_xlnm.Print_Area" localSheetId="28">'29'!$B$2:$F$15</definedName>
    <definedName name="_xlnm.Print_Area" localSheetId="5">'3 4'!$B$2:$F$55</definedName>
    <definedName name="_xlnm.Print_Area" localSheetId="43">'44 45 46'!#REF!</definedName>
    <definedName name="_xlnm.Print_Area" localSheetId="44">'47 48 49'!$B$2:$J$30</definedName>
    <definedName name="_xlnm.Print_Area" localSheetId="46">'51'!$B$2:$M$35</definedName>
    <definedName name="_xlnm.Print_Area" localSheetId="48">'53'!#REF!</definedName>
    <definedName name="_xlnm.Print_Area" localSheetId="49">'54'!$B$2:$G$37</definedName>
    <definedName name="_xlnm.Print_Area" localSheetId="50">'55'!$B$2:$D$38</definedName>
    <definedName name="_xlnm.Print_Area" localSheetId="52">'57'!$B$37:$J$63</definedName>
    <definedName name="_xlnm.Print_Area" localSheetId="53">'58'!#REF!</definedName>
    <definedName name="_xlnm.Print_Area" localSheetId="56">'61'!$B$2:$J$30</definedName>
    <definedName name="_xlnm.Print_Area" localSheetId="58">'63'!$B$112:$E$149</definedName>
    <definedName name="_xlnm.Print_Area" localSheetId="59">'64'!$B$45:$G$60</definedName>
    <definedName name="_xlnm.Print_Area" localSheetId="62">'66'!$B$2:$F$25</definedName>
    <definedName name="_xlnm.Print_Area" localSheetId="63">'67 68'!$B$2:$G$55</definedName>
    <definedName name="_xlnm.Print_Area" localSheetId="8">'7 8'!$B$2:$F$53</definedName>
    <definedName name="_xlnm.Print_Area" localSheetId="65">'70'!$B$2:$E$16</definedName>
    <definedName name="_xlnm.Print_Area" localSheetId="72">'79 80 81 82'!$B$29:$H$54</definedName>
    <definedName name="_xlnm.Print_Area" localSheetId="9">'9 10'!$B$2:$H$35</definedName>
    <definedName name="_xlnm.Print_Area" localSheetId="85">'99'!$B$2:$F$35</definedName>
    <definedName name="_xlnm.Print_Area" localSheetId="81">'Capitulo III'!$B$3:$H$24</definedName>
    <definedName name="_xlnm.Print_Area" localSheetId="98">'Capitulo IV'!$B$5:$Q$10</definedName>
    <definedName name="_xlnm.Print_Area" localSheetId="104">'Capitulo V'!$B$2:$F$15</definedName>
    <definedName name="_xlnm.Print_Area" localSheetId="113">'Capítulo VI'!$B$3:$N$13</definedName>
    <definedName name="_xlnm.Print_Area" localSheetId="120">'Capítulo VII'!$B$4:$M$18</definedName>
    <definedName name="Cuadro_59" localSheetId="93">#REF!</definedName>
    <definedName name="Cuadro_59" localSheetId="112">#REF!</definedName>
    <definedName name="Cuadro_59" localSheetId="115">#REF!</definedName>
    <definedName name="Cuadro_59" localSheetId="122">#REF!</definedName>
    <definedName name="Cuadro_59" localSheetId="141">#REF!</definedName>
    <definedName name="Cuadro_59" localSheetId="143">#REF!</definedName>
    <definedName name="Cuadro_59" localSheetId="144">#REF!</definedName>
    <definedName name="Cuadro_59" localSheetId="19">#REF!</definedName>
    <definedName name="Cuadro_59" localSheetId="21">#REF!</definedName>
    <definedName name="Cuadro_59" localSheetId="42">#REF!</definedName>
    <definedName name="Cuadro_59" localSheetId="53">#REF!</definedName>
    <definedName name="Cuadro_59" localSheetId="9">#REF!</definedName>
    <definedName name="Cuadro_59" localSheetId="3">#REF!</definedName>
    <definedName name="Cuadro_59" localSheetId="2">#REF!</definedName>
    <definedName name="Cuadro_59" localSheetId="1">#REF!</definedName>
    <definedName name="Cuadro_59">#REF!</definedName>
    <definedName name="DIASMAT2">#REF!</definedName>
    <definedName name="Enero">#REF!</definedName>
    <definedName name="GASTO_EN_ASIGNACIONES_FAMILIARES__PAGADAS__AÑO_2005">#REF!</definedName>
    <definedName name="GASTO_EN_SUBSIDIOS_MATERNALES_PAGADOS_POR_EL_F.U.P.F._AÑO_2005">#REF!</definedName>
    <definedName name="inI_MATERNALES">#REF!</definedName>
    <definedName name="jj" localSheetId="93">#REF!</definedName>
    <definedName name="jj" localSheetId="112">#REF!</definedName>
    <definedName name="jj" localSheetId="115">#REF!</definedName>
    <definedName name="jj" localSheetId="122">#REF!</definedName>
    <definedName name="jj" localSheetId="143">#REF!</definedName>
    <definedName name="jj" localSheetId="144">#REF!</definedName>
    <definedName name="jj" localSheetId="53">#REF!</definedName>
    <definedName name="jj" localSheetId="1">#REF!</definedName>
    <definedName name="jj">#REF!</definedName>
    <definedName name="kk" localSheetId="93">#REF!</definedName>
    <definedName name="kk" localSheetId="112">#REF!</definedName>
    <definedName name="kk" localSheetId="115">#REF!</definedName>
    <definedName name="kk" localSheetId="122">#REF!</definedName>
    <definedName name="kk" localSheetId="53">#REF!</definedName>
    <definedName name="kk" localSheetId="1">#REF!</definedName>
    <definedName name="kk">#REF!</definedName>
    <definedName name="MONTO__DE__PENSIONES_EMITIDAS_POR_TIPO_DE_PENSION_E_INSTITUCIONES">#REF!</definedName>
    <definedName name="MONTO__DE_PENSIONES_ASISTENCIALES_EMITIDAS_SEGÚN_TIPO_DE_PENSION">#REF!</definedName>
    <definedName name="MONTO_DE_BONOS_DE_RECONOCIMIENTO_PAGADOS_SEGUN_MES_Y__EX_CAJAS_DE_PREVISIÓN">#REF!</definedName>
    <definedName name="MONTO_DE_INDEMNIZACIONES_POR_ACCIDENTES_DEL_TRABAJO">#REF!</definedName>
    <definedName name="MONTO_DE_LOS_CREDITOS_SOCIALES_OTORGADOS_POR_EL_SISTEMA_C.C.A.F.">#REF!</definedName>
    <definedName name="MONTO_DE_PENSIONES_ASISTENCIALES_EMITIDAS_SEGÚN__REGIONES">#REF!</definedName>
    <definedName name="MONTO_DE_PENSIONES_ASISTENCIALES_EMITIDAS_SEGÚN_TIPO_REGIONES">#REF!</definedName>
    <definedName name="MONTO_DE_PENSIONES_EMITIDAS_POR_REGIONES">#REF!</definedName>
    <definedName name="MONTO_DE_PENSIONES_EMITIDAS_SEGUN_MES_Y_CAJAS_DE_PREVISIÓN">#REF!</definedName>
    <definedName name="MONTO_EMITIDO_EN_SUBSIDIOS_POR_DISCAPACIDAD_MENTAL__SEGÚN_REGIONES">#REF!</definedName>
    <definedName name="MONTO_PAGADO_EN_SUBSIDIOS_DE_CESANTIA_PAGADOS_POR_EL_F.U.P.F.">#REF!</definedName>
    <definedName name="MONTO_PAGADO_EN_SUBSIDIOS_DE_ORIGEN_COMUN__POR_LAS_C.C.A.F.">#REF!</definedName>
    <definedName name="MONTO_PASIS_POR_REGIONES">#REF!</definedName>
    <definedName name="MONTO_TOTAL_DE_CREDITOS_DE_CONSUMO_OTORGADOS_POR_EL_SISTEMA_C.C.A.F.">#REF!</definedName>
    <definedName name="MONTO_TOTAL_DE_SUBSIDIOS_PAGADOS_POR_ACCIDENTES_DEL_TRABAJO">#REF!</definedName>
    <definedName name="MONTOPASISREGIONES">#REF!</definedName>
    <definedName name="MONTOS_EN_CREDITOS_HIPOTECARIOS_OTORGADOS_POR_EL_SISTEMA_C.C.A.F.">#REF!</definedName>
    <definedName name="MONTOS_TOTALES_DE__PENSIONES_VIGENTES_DE_LA_LEY_N_16.744_SEGÚN_TIPO_DE_PENSION">#REF!</definedName>
    <definedName name="MONTOS_TOTALES_DE_PENSIONES_DE_LA_LEY_N_16.744">#REF!</definedName>
    <definedName name="N__DE_SUBSIDIOS_INICIADOS_SISTEMA_DE_SUBSIDIOS_MATERNALES_AÑO_2005">#REF!</definedName>
    <definedName name="Numero">'[1]MONTO PENS-AT'!#REF!</definedName>
    <definedName name="NUMERO__DE_ASIGNACIONES_FAMILIARES__PAGADAS_SEGÚN_INSTITUCIONES">#REF!</definedName>
    <definedName name="NUMERO__DE_EMPRESAS_ADHERENTES">#REF!</definedName>
    <definedName name="NUMERO__DE_PENSIONES_ASISTENCIALES_EMITIDAS_SEGÚN_REGIONES">#REF!</definedName>
    <definedName name="NUMERO__DE_TRABAJADORES_PROTEGIDOS">#REF!</definedName>
    <definedName name="NÚMERO__DE_TRABAJADORES_PROTEGIDOS_POR_EL_SEGURO_DE_LA_LEY_N°_16.744__SEGÚN_SEXO">#REF!</definedName>
    <definedName name="NUMERO__Y_MONTO_DE_PENSIONES_ASISTENCIALES_EMITIDAS">#REF!</definedName>
    <definedName name="NUMERO_DE__PENSIONES_EMITIDAS_POR_TIPO_DE_PENSION_E_INSTITUCIONES">#REF!</definedName>
    <definedName name="NUMERO_DE_ACCIDENTES__SEGÚN_TIPO_DE_ACCIDENTE_Y_MUTUAL">#REF!</definedName>
    <definedName name="NUMERO_DE_ACCIDENTES_Y_DE_ENFERMEDADES_PROFESIONALES_POR_SEXO">#REF!</definedName>
    <definedName name="NÚMERO_DE_BONOS_DE_RECONOCIMIENTO_PAGADOS_SEGUN_MES_Y__EX_CAJAS_DE_PREVISION">#REF!</definedName>
    <definedName name="NUMERO_DE_CAUSANTES_DE_SUBSIDIO_FAMILIAR__SEGÚN_REGIONES">#REF!</definedName>
    <definedName name="NÚMERO_DE_COTIZANTES_PARA_PENSIONES_SEGÚN_EX_CAJAS_DE_PREVISIÓN">#REF!</definedName>
    <definedName name="NUMERO_DE_CREDITOS_HIPOTECARIOS_OTORGADOS_POR_EL_SISTEMA_CCAF">#REF!</definedName>
    <definedName name="NUMERO_DE_CREDITOS_SOCIALES_OTORGADOS_POR_EL_SISTEMA_C.C.A.F.">#REF!</definedName>
    <definedName name="NÚMERO_DE_DÍAS_DE_SUBSIDIOS_PAGADOS_POR_ACCIDENTES_DEL_TRABAJO">#REF!</definedName>
    <definedName name="NUMERO_DE_DIAS_PAGADOS_EN_SUBSIDIOS_DE_ORIGEN_COMUN__POR_LAS_C.C.A.F.">#REF!</definedName>
    <definedName name="NUMERO_DE_DIAS_PAGADOS_POR_EL_SISTEMA_MATERNAL_AÑO_2005">#REF!</definedName>
    <definedName name="NUMERO_DE_DIAS_PERDIDOS__POR_ACCIDENTES_DEL_TRABAJO_Y_DE_TRAYECTO__SEGÚN_TIPO_DE_ACCIDENTE_Y_MUTUAL">#REF!</definedName>
    <definedName name="NUMERO_DE_EMPRESAS_AFILIADAS_A__C.C.A.F.">#REF!</definedName>
    <definedName name="NÚMERO_DE_ENTIDADES_EMPLEADORAS_COTIZANTES">#REF!</definedName>
    <definedName name="NÚMERO_DE_INDEMNIZACIONES_POR_ACCIDENTES_DEL_TRABAJO">#REF!</definedName>
    <definedName name="NUMERO_DE_NUEVOS_CUPOS_OTORGADOS_DE_PASIS">#REF!</definedName>
    <definedName name="NUMERO_DE_NUEVOS_CUPOS_OTORGADOS_DE_PASIS_POR_REGIONES">#REF!</definedName>
    <definedName name="NUMERO_DE_PENSIONADOS_AFILIADOS_A_C.C.A.F.">#REF!</definedName>
    <definedName name="NUMERO_DE_PENSIONES_EMITIDAS_POR_REGIONES">#REF!</definedName>
    <definedName name="NÚMERO_DE_PENSIONES_EMITIDAS_SEGUN_MES_Y_CAJAS_DE_PREVISIÓN">#REF!</definedName>
    <definedName name="NUMERO_DE_PENSIONES_VIGENTES_DE_LA_LEY_N_16.744_SEGÚN_ENTIDAD">#REF!</definedName>
    <definedName name="NUMERO_DE_PENSIONES_VIGENTES_DE_LA_LEY_N_16.744_SEGÚN_TIPO_DE_PENSION">#REF!</definedName>
    <definedName name="NUMERO_DE_SUBSIDIOS_DE_CESANTIA_PAGADOS_POR_F.U.P.F.">#REF!</definedName>
    <definedName name="NUMERO_DE_SUBSIDIOS_FAMILIARES__SEGÚN_TIPO_DE_SUBSIDIO_Y_REGIONES">#REF!</definedName>
    <definedName name="NUMERO_DE_SUBSIDIOS_INICIADOS_DE_ORIGEN_COMUN_PAGADOS_POR_LAS_C.C.A.F.">#REF!</definedName>
    <definedName name="NÚMERO_DE_SUBSIDIOS_INICIADOS_POR_ACCIDENTES_DEL_TRABAJO">#REF!</definedName>
    <definedName name="NUMERO_DE_SUBSIDIOS_POR_DISCAPACIDAD_MENTAL__SEGÚN_REGIONES">#REF!</definedName>
    <definedName name="NUMERO_DE_TRABAJADORES_AFILIADOS__A__C.C.A.F.">#REF!</definedName>
    <definedName name="NUMERO_DE_TRABAJADORES_COTIZANTES_AL_REGIMEN_SIL__POR_C.C.A.F.">#REF!</definedName>
    <definedName name="NÚMERO_DE_TRABAJADORES_HOMBRES_AFILIADOS__A__C.C.A.F.">#REF!</definedName>
    <definedName name="NÚMERO_DE_TRABAJADORES_POR_LOS_QUE_SE_COTIZÓ">#REF!</definedName>
    <definedName name="NUMERO_TOTAL_DE_AFILIADOS_A_C.C.A.F.">#REF!</definedName>
    <definedName name="NÚMERO_TOTAL_DE_PENSIONADOS_AFILIADOS__A__C.C.A.F.">#REF!</definedName>
    <definedName name="NÚMERO_TOTAL_DE_TRABAJADORES_AFILIADOS__A__C.C.A.F._POR_SEXO">#REF!</definedName>
    <definedName name="NUMERO_Y_MONTO_DE_PENSIONES_DE_LEYES_ESPECIALES_EMITIDAS">#REF!</definedName>
    <definedName name="P_OLMEDO">#REF!</definedName>
    <definedName name="POLMEDO">#REF!</definedName>
    <definedName name="POLMEDO2">#REF!</definedName>
    <definedName name="POLMEDO3">#REF!</definedName>
    <definedName name="pp" localSheetId="93">#REF!</definedName>
    <definedName name="pp" localSheetId="112">#REF!</definedName>
    <definedName name="pp" localSheetId="115">#REF!</definedName>
    <definedName name="pp" localSheetId="122">#REF!</definedName>
    <definedName name="pp" localSheetId="53">#REF!</definedName>
    <definedName name="pp" localSheetId="1">#REF!</definedName>
    <definedName name="pp">#REF!</definedName>
    <definedName name="qq" localSheetId="93">#REF!</definedName>
    <definedName name="qq" localSheetId="112">#REF!</definedName>
    <definedName name="qq" localSheetId="115">#REF!</definedName>
    <definedName name="qq" localSheetId="122">#REF!</definedName>
    <definedName name="qq" localSheetId="53">#REF!</definedName>
    <definedName name="qq" localSheetId="1">#REF!</definedName>
    <definedName name="qq">#REF!</definedName>
    <definedName name="REMUNERACIÓN_IMPONIBLE_DE_LOS_TRABAJADORES_POR_LOS_QUE_SE_COTIZÓ_A">#REF!</definedName>
    <definedName name="REMUNERACIONES_IMPONIBLES_PARA_PENSIONES__SEGUN_EX_CAJAS_DE_PREVISION">#REF!</definedName>
    <definedName name="SUBSIDIOS_FAMILIARES_EMITIDOS___BENEFICIARIOS__MONTO_Y_CAUSANTES_POR_TIPO">#REF!</definedName>
    <definedName name="TASAS_DE_INTERES_MENSUAL_PARA_OPERACIONES_NO_REAJUSTABLES_EN_MONEDA_NACIONAL">#REF!</definedName>
    <definedName name="test">#REF!</definedName>
    <definedName name="test2">#REF!</definedName>
    <definedName name="Volver_al_Indice">#REF!</definedName>
    <definedName name="xx" localSheetId="93">#REF!</definedName>
    <definedName name="xx" localSheetId="112">#REF!</definedName>
    <definedName name="xx" localSheetId="115">#REF!</definedName>
    <definedName name="xx" localSheetId="122">#REF!</definedName>
    <definedName name="xx" localSheetId="143">#REF!</definedName>
    <definedName name="xx" localSheetId="144">#REF!</definedName>
    <definedName name="xx" localSheetId="53">#REF!</definedName>
    <definedName name="xx" localSheetId="1">#REF!</definedName>
    <definedName name="xx">#REF!</definedName>
    <definedName name="XXXX">#REF!</definedName>
    <definedName name="xxxxx">#REF!</definedName>
    <definedName name="xy" localSheetId="93">#REF!</definedName>
    <definedName name="xy" localSheetId="112">#REF!</definedName>
    <definedName name="xy" localSheetId="115">#REF!</definedName>
    <definedName name="xy" localSheetId="122">#REF!</definedName>
    <definedName name="xy" localSheetId="143">#REF!</definedName>
    <definedName name="xy" localSheetId="144">#REF!</definedName>
    <definedName name="xy" localSheetId="53">#REF!</definedName>
    <definedName name="xy" localSheetId="1">#REF!</definedName>
    <definedName name="xy">#REF!</definedName>
    <definedName name="yy" localSheetId="93">#REF!</definedName>
    <definedName name="yy" localSheetId="112">#REF!</definedName>
    <definedName name="yy" localSheetId="115">#REF!</definedName>
    <definedName name="yy" localSheetId="122">#REF!</definedName>
    <definedName name="yy" localSheetId="143">#REF!</definedName>
    <definedName name="yy" localSheetId="144">#REF!</definedName>
    <definedName name="yy" localSheetId="53">#REF!</definedName>
    <definedName name="yy" localSheetId="1">#REF!</definedName>
    <definedName name="yy">#REF!</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32" i="154" l="1"/>
  <c r="J32" i="154"/>
  <c r="H32" i="154"/>
  <c r="L29" i="154"/>
  <c r="J29" i="154"/>
  <c r="L23" i="154"/>
  <c r="J23" i="154"/>
  <c r="H23" i="154"/>
  <c r="F23" i="154"/>
  <c r="F32" i="154" s="1"/>
  <c r="F34" i="154" s="1"/>
  <c r="D23" i="154"/>
  <c r="D32" i="154" s="1"/>
  <c r="D34" i="154" s="1"/>
  <c r="L12" i="154"/>
  <c r="L34" i="154" s="1"/>
  <c r="H12" i="154"/>
  <c r="H34" i="154" s="1"/>
  <c r="J10" i="154"/>
  <c r="J12" i="154" s="1"/>
  <c r="J34" i="154" s="1"/>
  <c r="C20" i="35" l="1" a="1"/>
  <c r="C20" i="35"/>
  <c r="C19" i="35" a="1"/>
  <c r="C19" i="35"/>
  <c r="C15" i="35" a="1"/>
  <c r="C15" i="35"/>
  <c r="C14" i="35" a="1"/>
  <c r="C14" i="35"/>
  <c r="C13" i="35" a="1"/>
  <c r="C13" i="35"/>
  <c r="C14" i="53" a="1"/>
  <c r="C14" i="53" s="1"/>
  <c r="C18" i="35" a="1"/>
  <c r="C18" i="35"/>
  <c r="C62" i="84" a="1"/>
  <c r="C62" i="84"/>
  <c r="C17" i="69" a="1"/>
  <c r="C17" i="69"/>
  <c r="C16" i="69" a="1"/>
  <c r="C16" i="69"/>
  <c r="C15" i="69" a="1"/>
  <c r="C15" i="69"/>
  <c r="C14" i="69" a="1"/>
  <c r="C14" i="69"/>
  <c r="C13" i="69" a="1"/>
  <c r="C13" i="69"/>
  <c r="C12" i="69" a="1"/>
  <c r="C12" i="69"/>
  <c r="C11" i="69" a="1"/>
  <c r="C11" i="69"/>
  <c r="C8" i="69" a="1"/>
  <c r="C8" i="69"/>
  <c r="C7" i="62" a="1"/>
  <c r="C7" i="62"/>
  <c r="E36" i="159"/>
  <c r="D36" i="159"/>
  <c r="E33" i="159"/>
  <c r="D33" i="159"/>
  <c r="E30" i="159"/>
  <c r="D30" i="159"/>
  <c r="E27" i="159"/>
  <c r="D27" i="159"/>
  <c r="E24" i="159"/>
  <c r="D24" i="159"/>
  <c r="E21" i="159"/>
  <c r="D21" i="159"/>
  <c r="E18" i="159"/>
  <c r="D18" i="159"/>
  <c r="E15" i="159"/>
  <c r="D15" i="159"/>
  <c r="E12" i="159"/>
  <c r="D12" i="159"/>
  <c r="E9" i="159"/>
  <c r="D9" i="159"/>
  <c r="F18" i="156"/>
  <c r="F22" i="156"/>
  <c r="F12" i="156"/>
  <c r="G25" i="155"/>
  <c r="F25" i="155"/>
  <c r="E25" i="155"/>
  <c r="F12" i="153"/>
  <c r="F32" i="153"/>
  <c r="F38" i="153"/>
  <c r="F40" i="153"/>
  <c r="E11" i="153"/>
  <c r="E12" i="153"/>
  <c r="E32" i="153"/>
  <c r="E33" i="153"/>
  <c r="E34" i="153"/>
  <c r="E36" i="153"/>
  <c r="E37" i="153"/>
  <c r="E38" i="153"/>
  <c r="E40" i="153"/>
  <c r="D12" i="153"/>
  <c r="D32" i="153"/>
  <c r="D38" i="153"/>
  <c r="D40" i="153"/>
  <c r="C12" i="153"/>
  <c r="C32" i="153"/>
  <c r="C38" i="153"/>
  <c r="C40" i="153"/>
  <c r="C31" i="82"/>
  <c r="C30" i="82"/>
  <c r="C29" i="82"/>
  <c r="C28" i="82"/>
  <c r="C52" i="82"/>
  <c r="C55" i="82"/>
  <c r="C58" i="82"/>
  <c r="C59" i="82"/>
  <c r="C60" i="82"/>
  <c r="C61" i="82"/>
  <c r="C71" i="82"/>
  <c r="C70" i="82"/>
  <c r="C69" i="82"/>
  <c r="C66" i="82"/>
  <c r="C65" i="82"/>
  <c r="C64" i="82"/>
  <c r="C63" i="82"/>
  <c r="C67" i="82"/>
  <c r="C61" i="84"/>
  <c r="C10" i="35"/>
  <c r="C9" i="35"/>
  <c r="C8" i="35"/>
  <c r="C7" i="35"/>
  <c r="C6" i="35"/>
  <c r="C5" i="35"/>
  <c r="C6" i="24"/>
  <c r="C5" i="24"/>
  <c r="C8" i="21"/>
  <c r="C7" i="21"/>
  <c r="C6" i="21"/>
  <c r="C5" i="21"/>
  <c r="C13" i="28"/>
  <c r="C12" i="28"/>
  <c r="C11" i="28"/>
  <c r="C10" i="28"/>
  <c r="C9" i="28"/>
  <c r="C7" i="28"/>
  <c r="C8" i="28"/>
  <c r="C6" i="28"/>
  <c r="C5" i="28"/>
  <c r="C74" i="82"/>
  <c r="C73" i="82"/>
  <c r="C72" i="82"/>
  <c r="C68" i="82"/>
  <c r="C62" i="82"/>
  <c r="C57" i="82"/>
  <c r="C56" i="82"/>
  <c r="C54" i="82"/>
  <c r="C53" i="82"/>
  <c r="C51" i="82"/>
  <c r="C50" i="82"/>
  <c r="C49" i="82"/>
  <c r="C48" i="82"/>
  <c r="C47" i="82"/>
  <c r="C46" i="82"/>
  <c r="C45" i="82"/>
  <c r="C44" i="82"/>
  <c r="C43" i="82"/>
  <c r="C42" i="82"/>
  <c r="C41" i="82"/>
  <c r="C40" i="82"/>
  <c r="C39" i="82"/>
  <c r="C38" i="82"/>
  <c r="C37" i="82"/>
  <c r="C36" i="82"/>
  <c r="C35" i="82"/>
  <c r="C34" i="82"/>
  <c r="C33" i="82"/>
  <c r="C32" i="82"/>
  <c r="C27" i="82"/>
  <c r="C26" i="82"/>
  <c r="C25" i="82"/>
  <c r="C24" i="82"/>
  <c r="C23" i="82"/>
  <c r="C22" i="82"/>
  <c r="C21" i="82"/>
  <c r="C20" i="82"/>
  <c r="C19" i="82"/>
  <c r="C18" i="82"/>
  <c r="C17" i="82"/>
  <c r="C16" i="82"/>
  <c r="C15" i="82"/>
  <c r="C14" i="82"/>
  <c r="C13" i="82"/>
  <c r="C12" i="82"/>
  <c r="C11" i="82"/>
  <c r="C10" i="82"/>
  <c r="G56" i="146"/>
  <c r="G61" i="146"/>
  <c r="G64" i="146"/>
  <c r="G67" i="146"/>
  <c r="G74" i="146"/>
  <c r="F56" i="146"/>
  <c r="F61" i="146"/>
  <c r="F64" i="146"/>
  <c r="F67" i="146"/>
  <c r="F74" i="146"/>
  <c r="E56" i="146"/>
  <c r="E61" i="146"/>
  <c r="E64" i="146"/>
  <c r="E67" i="146"/>
  <c r="E74" i="146"/>
  <c r="D56" i="146"/>
  <c r="D61" i="146"/>
  <c r="D64" i="146"/>
  <c r="D67" i="146"/>
  <c r="D74" i="146"/>
  <c r="C56" i="146"/>
  <c r="C59" i="146"/>
  <c r="C60" i="146"/>
  <c r="C61" i="146"/>
  <c r="C64" i="146"/>
  <c r="C67" i="146"/>
  <c r="C70" i="146"/>
  <c r="C71" i="146"/>
  <c r="C72" i="146"/>
  <c r="C74" i="146"/>
  <c r="C69" i="146"/>
  <c r="C68" i="146"/>
  <c r="C66" i="146"/>
  <c r="C65" i="146"/>
  <c r="C63" i="146"/>
  <c r="C62" i="146"/>
  <c r="C58" i="146"/>
  <c r="C57" i="146"/>
  <c r="G51" i="146"/>
  <c r="F51" i="146"/>
  <c r="E51" i="146"/>
  <c r="D51" i="146"/>
  <c r="C44" i="146"/>
  <c r="C45" i="146"/>
  <c r="C46" i="146"/>
  <c r="C47" i="146"/>
  <c r="C48" i="146"/>
  <c r="C49" i="146"/>
  <c r="C51" i="146"/>
  <c r="C51" i="130"/>
  <c r="XFC15" i="128"/>
  <c r="B26" i="122"/>
  <c r="C69" i="84"/>
  <c r="C68" i="84"/>
  <c r="C67" i="84"/>
  <c r="C66" i="84"/>
  <c r="C65" i="84"/>
  <c r="C64" i="84"/>
  <c r="C63" i="84"/>
  <c r="C60" i="84"/>
  <c r="C59" i="84"/>
  <c r="C58" i="84"/>
  <c r="C57" i="84"/>
  <c r="C56" i="84"/>
  <c r="C55" i="84"/>
  <c r="C54" i="84"/>
  <c r="C53" i="84"/>
  <c r="C52" i="84"/>
  <c r="C51" i="84"/>
  <c r="C50" i="84"/>
  <c r="C49" i="84"/>
  <c r="C48" i="84"/>
  <c r="C47" i="84"/>
  <c r="C46" i="84"/>
  <c r="C45" i="84"/>
  <c r="C44" i="84"/>
  <c r="C43" i="84"/>
  <c r="C42" i="84"/>
  <c r="C41" i="84"/>
  <c r="C40" i="84"/>
  <c r="C39" i="84"/>
  <c r="C38" i="84"/>
  <c r="C37" i="84"/>
  <c r="C36" i="84"/>
  <c r="C35" i="84"/>
  <c r="C34" i="84"/>
  <c r="C33" i="84"/>
  <c r="C32" i="84"/>
  <c r="C31" i="84"/>
  <c r="C30" i="84"/>
  <c r="C29" i="84"/>
  <c r="C28" i="84"/>
  <c r="C27" i="84"/>
  <c r="C26" i="84"/>
  <c r="C25" i="84"/>
  <c r="C24" i="84"/>
  <c r="C23" i="84"/>
  <c r="C22" i="84"/>
  <c r="C21" i="84"/>
  <c r="C20" i="84"/>
  <c r="C19" i="84"/>
  <c r="C18" i="84"/>
  <c r="C17" i="84"/>
  <c r="C16" i="84"/>
  <c r="C15" i="84"/>
  <c r="C14" i="84"/>
  <c r="C13" i="84"/>
  <c r="C12" i="84"/>
  <c r="C11" i="84"/>
  <c r="C10" i="84"/>
  <c r="C9" i="84"/>
  <c r="C8" i="84"/>
  <c r="C7" i="84"/>
  <c r="C6" i="84"/>
  <c r="C5" i="84"/>
  <c r="G20" i="73"/>
  <c r="F20" i="73"/>
  <c r="G19" i="73"/>
  <c r="F19" i="73"/>
  <c r="G18" i="73"/>
  <c r="G21" i="73"/>
  <c r="F18" i="73"/>
  <c r="F21" i="73"/>
  <c r="G16" i="73"/>
  <c r="F16" i="73"/>
  <c r="G11" i="73"/>
  <c r="F11" i="73"/>
  <c r="J15" i="70"/>
  <c r="I15" i="70"/>
  <c r="H15" i="70"/>
  <c r="G15" i="70"/>
  <c r="F15" i="70"/>
  <c r="E15" i="70"/>
  <c r="D15" i="70"/>
  <c r="C15" i="70"/>
  <c r="C10" i="69"/>
  <c r="C9" i="69"/>
  <c r="C7" i="69"/>
  <c r="C6" i="69"/>
  <c r="L12" i="68"/>
  <c r="K12" i="68"/>
  <c r="J12" i="68"/>
  <c r="I12" i="68"/>
  <c r="H12" i="68"/>
  <c r="G12" i="68"/>
  <c r="F12" i="68"/>
  <c r="E12" i="68"/>
  <c r="D12" i="68"/>
  <c r="C12" i="68"/>
  <c r="D10" i="67"/>
  <c r="C10" i="67"/>
  <c r="F25" i="66"/>
  <c r="E25" i="66"/>
  <c r="D25" i="66"/>
  <c r="C25" i="66"/>
  <c r="F35" i="63"/>
  <c r="D35" i="63"/>
  <c r="C13" i="62"/>
  <c r="C12" i="62"/>
  <c r="C11" i="62"/>
  <c r="C10" i="62"/>
  <c r="C9" i="62"/>
  <c r="C8" i="62"/>
  <c r="C6" i="62"/>
  <c r="C5" i="62"/>
  <c r="F17" i="58"/>
  <c r="E17" i="58"/>
  <c r="D17" i="58"/>
  <c r="C17" i="58"/>
  <c r="G17" i="58"/>
  <c r="G16" i="58"/>
  <c r="G15" i="58"/>
  <c r="G14" i="58"/>
  <c r="G13" i="58"/>
  <c r="G12" i="58"/>
  <c r="G11" i="58"/>
  <c r="G10" i="58"/>
  <c r="G9" i="58"/>
  <c r="G8" i="58"/>
  <c r="G7" i="58"/>
  <c r="G16" i="57"/>
  <c r="F16" i="57"/>
  <c r="E16" i="57"/>
  <c r="D16" i="57"/>
  <c r="C16" i="57"/>
  <c r="H15" i="57"/>
  <c r="H14" i="57"/>
  <c r="H13" i="57"/>
  <c r="H12" i="57"/>
  <c r="H11" i="57"/>
  <c r="H10" i="57"/>
  <c r="H9" i="57"/>
  <c r="H8" i="57"/>
  <c r="H7" i="57"/>
  <c r="H16" i="57"/>
  <c r="C13" i="53"/>
  <c r="C12" i="53"/>
  <c r="C11" i="53"/>
  <c r="C10" i="53"/>
  <c r="C9" i="53"/>
  <c r="C8" i="53"/>
  <c r="C7" i="53"/>
  <c r="C6" i="53"/>
  <c r="C5" i="53"/>
  <c r="N24" i="52"/>
  <c r="M24" i="52"/>
  <c r="L24" i="52"/>
  <c r="K24" i="52"/>
  <c r="J24" i="52"/>
  <c r="I24" i="52"/>
  <c r="H24" i="52"/>
  <c r="G24" i="52"/>
  <c r="F24" i="52"/>
  <c r="E24" i="52"/>
  <c r="D24" i="52"/>
  <c r="C24" i="52"/>
  <c r="O23" i="52"/>
  <c r="O22" i="52"/>
  <c r="O21" i="52"/>
  <c r="O20" i="52"/>
  <c r="O24" i="52"/>
  <c r="N11" i="52"/>
  <c r="M11" i="52"/>
  <c r="L11" i="52"/>
  <c r="K11" i="52"/>
  <c r="J11" i="52"/>
  <c r="I11" i="52"/>
  <c r="H11" i="52"/>
  <c r="G11" i="52"/>
  <c r="F11" i="52"/>
  <c r="E11" i="52"/>
  <c r="D11" i="52"/>
  <c r="C11" i="52"/>
  <c r="O10" i="52"/>
  <c r="O9" i="52"/>
  <c r="O8" i="52"/>
  <c r="O7" i="52"/>
  <c r="O11" i="52"/>
  <c r="M18" i="49"/>
  <c r="M17" i="49"/>
  <c r="M19" i="49"/>
  <c r="L18" i="49"/>
  <c r="L17" i="49"/>
  <c r="L19" i="49"/>
  <c r="E19" i="49"/>
  <c r="D19" i="49"/>
  <c r="O18" i="49"/>
  <c r="O17" i="49"/>
  <c r="O19" i="49"/>
  <c r="N18" i="49"/>
  <c r="N17" i="49"/>
  <c r="N19" i="49"/>
  <c r="K18" i="49"/>
  <c r="K17" i="49"/>
  <c r="K19" i="49"/>
  <c r="J18" i="49"/>
  <c r="J17" i="49"/>
  <c r="J19" i="49"/>
  <c r="I18" i="49"/>
  <c r="I17" i="49"/>
  <c r="I19" i="49"/>
  <c r="H18" i="49"/>
  <c r="H17" i="49"/>
  <c r="H19" i="49"/>
  <c r="G18" i="49"/>
  <c r="G19" i="49"/>
  <c r="F18" i="49"/>
  <c r="F19" i="49"/>
  <c r="E18" i="49"/>
  <c r="D18" i="49"/>
  <c r="P18" i="49"/>
  <c r="G17" i="49"/>
  <c r="F17" i="49"/>
  <c r="E17" i="49"/>
  <c r="D17" i="49"/>
  <c r="P17" i="49"/>
  <c r="O16" i="49"/>
  <c r="N16" i="49"/>
  <c r="M16" i="49"/>
  <c r="L16" i="49"/>
  <c r="K16" i="49"/>
  <c r="J16" i="49"/>
  <c r="I16" i="49"/>
  <c r="H16" i="49"/>
  <c r="G16" i="49"/>
  <c r="F16" i="49"/>
  <c r="E16" i="49"/>
  <c r="D16" i="49"/>
  <c r="P16" i="49"/>
  <c r="P15" i="49"/>
  <c r="P14" i="49"/>
  <c r="O13" i="49"/>
  <c r="N13" i="49"/>
  <c r="M13" i="49"/>
  <c r="L13" i="49"/>
  <c r="K13" i="49"/>
  <c r="J13" i="49"/>
  <c r="I13" i="49"/>
  <c r="H13" i="49"/>
  <c r="G13" i="49"/>
  <c r="F13" i="49"/>
  <c r="E13" i="49"/>
  <c r="D13" i="49"/>
  <c r="P13" i="49"/>
  <c r="P12" i="49"/>
  <c r="P11" i="49"/>
  <c r="O10" i="49"/>
  <c r="N10" i="49"/>
  <c r="M10" i="49"/>
  <c r="L10" i="49"/>
  <c r="K10" i="49"/>
  <c r="J10" i="49"/>
  <c r="I10" i="49"/>
  <c r="H10" i="49"/>
  <c r="G10" i="49"/>
  <c r="F10" i="49"/>
  <c r="E10" i="49"/>
  <c r="D10" i="49"/>
  <c r="P10" i="49"/>
  <c r="P9" i="49"/>
  <c r="P8" i="49"/>
  <c r="I21" i="48"/>
  <c r="H21" i="48"/>
  <c r="O20" i="48"/>
  <c r="O21" i="48"/>
  <c r="N20" i="48"/>
  <c r="N21" i="48"/>
  <c r="M20" i="48"/>
  <c r="M21" i="48"/>
  <c r="L20" i="48"/>
  <c r="L21" i="48"/>
  <c r="K20" i="48"/>
  <c r="K21" i="48"/>
  <c r="J20" i="48"/>
  <c r="J21" i="48"/>
  <c r="I20" i="48"/>
  <c r="H20" i="48"/>
  <c r="G20" i="48"/>
  <c r="G21" i="48"/>
  <c r="F20" i="48"/>
  <c r="F21" i="48"/>
  <c r="E20" i="48"/>
  <c r="E21" i="48"/>
  <c r="D20" i="48"/>
  <c r="D21" i="48"/>
  <c r="O19" i="48"/>
  <c r="N19" i="48"/>
  <c r="M19" i="48"/>
  <c r="L19" i="48"/>
  <c r="K19" i="48"/>
  <c r="J19" i="48"/>
  <c r="I19" i="48"/>
  <c r="H19" i="48"/>
  <c r="G19" i="48"/>
  <c r="F19" i="48"/>
  <c r="E19" i="48"/>
  <c r="D19" i="48"/>
  <c r="P19" i="48"/>
  <c r="O18" i="48"/>
  <c r="N18" i="48"/>
  <c r="M18" i="48"/>
  <c r="L18" i="48"/>
  <c r="K18" i="48"/>
  <c r="J18" i="48"/>
  <c r="I18" i="48"/>
  <c r="H18" i="48"/>
  <c r="G18" i="48"/>
  <c r="P18" i="48"/>
  <c r="F18" i="48"/>
  <c r="E18" i="48"/>
  <c r="D18" i="48"/>
  <c r="P17" i="48"/>
  <c r="P16" i="48"/>
  <c r="O15" i="48"/>
  <c r="N15" i="48"/>
  <c r="M15" i="48"/>
  <c r="L15" i="48"/>
  <c r="K15" i="48"/>
  <c r="J15" i="48"/>
  <c r="I15" i="48"/>
  <c r="H15" i="48"/>
  <c r="G15" i="48"/>
  <c r="F15" i="48"/>
  <c r="E15" i="48"/>
  <c r="D15" i="48"/>
  <c r="P15" i="48"/>
  <c r="P14" i="48"/>
  <c r="P13" i="48"/>
  <c r="O12" i="48"/>
  <c r="N12" i="48"/>
  <c r="M12" i="48"/>
  <c r="L12" i="48"/>
  <c r="K12" i="48"/>
  <c r="J12" i="48"/>
  <c r="I12" i="48"/>
  <c r="H12" i="48"/>
  <c r="G12" i="48"/>
  <c r="F12" i="48"/>
  <c r="E12" i="48"/>
  <c r="D12" i="48"/>
  <c r="P12" i="48"/>
  <c r="P11" i="48"/>
  <c r="P10" i="48"/>
  <c r="O9" i="48"/>
  <c r="N9" i="48"/>
  <c r="M9" i="48"/>
  <c r="L9" i="48"/>
  <c r="K9" i="48"/>
  <c r="J9" i="48"/>
  <c r="I9" i="48"/>
  <c r="H9" i="48"/>
  <c r="G9" i="48"/>
  <c r="F9" i="48"/>
  <c r="E9" i="48"/>
  <c r="D9" i="48"/>
  <c r="P9" i="48"/>
  <c r="P8" i="48"/>
  <c r="P7" i="48"/>
  <c r="C10" i="47"/>
  <c r="C9" i="47"/>
  <c r="C8" i="47"/>
  <c r="C7" i="47"/>
  <c r="J30" i="46"/>
  <c r="I30" i="46"/>
  <c r="H30" i="46"/>
  <c r="K29" i="46"/>
  <c r="G29" i="46"/>
  <c r="K28" i="46"/>
  <c r="G28" i="46"/>
  <c r="K27" i="46"/>
  <c r="G27" i="46"/>
  <c r="K26" i="46"/>
  <c r="G26" i="46"/>
  <c r="K25" i="46"/>
  <c r="G25" i="46"/>
  <c r="K24" i="46"/>
  <c r="G24" i="46"/>
  <c r="K23" i="46"/>
  <c r="G23" i="46"/>
  <c r="K22" i="46"/>
  <c r="G22" i="46"/>
  <c r="K21" i="46"/>
  <c r="G21" i="46"/>
  <c r="K20" i="46"/>
  <c r="G20" i="46"/>
  <c r="K19" i="46"/>
  <c r="G19" i="46"/>
  <c r="K18" i="46"/>
  <c r="G18" i="46"/>
  <c r="K17" i="46"/>
  <c r="G17" i="46"/>
  <c r="K16" i="46"/>
  <c r="G16" i="46"/>
  <c r="K15" i="46"/>
  <c r="G15" i="46"/>
  <c r="K14" i="46"/>
  <c r="G14" i="46"/>
  <c r="K13" i="46"/>
  <c r="G13" i="46"/>
  <c r="K12" i="46"/>
  <c r="G12" i="46"/>
  <c r="K11" i="46"/>
  <c r="K30" i="46"/>
  <c r="G11" i="46"/>
  <c r="K10" i="46"/>
  <c r="G10" i="46"/>
  <c r="K9" i="46"/>
  <c r="G9" i="46"/>
  <c r="K8" i="46"/>
  <c r="G8" i="46"/>
  <c r="G28" i="41"/>
  <c r="D28" i="41"/>
  <c r="C28" i="41"/>
  <c r="F27" i="41"/>
  <c r="E27" i="41"/>
  <c r="D27" i="41"/>
  <c r="C27" i="41"/>
  <c r="H27" i="41"/>
  <c r="H26" i="41"/>
  <c r="H25" i="41"/>
  <c r="H24" i="41"/>
  <c r="H23" i="41"/>
  <c r="H22" i="41"/>
  <c r="F21" i="41"/>
  <c r="F28" i="41"/>
  <c r="E21" i="41"/>
  <c r="E28" i="41"/>
  <c r="D21" i="41"/>
  <c r="C21" i="41"/>
  <c r="H21" i="41"/>
  <c r="H20" i="41"/>
  <c r="H19" i="41"/>
  <c r="H18" i="41"/>
  <c r="H17" i="41"/>
  <c r="H16" i="41"/>
  <c r="H15" i="41"/>
  <c r="H14" i="41"/>
  <c r="H13" i="41"/>
  <c r="H12" i="41"/>
  <c r="H11" i="41"/>
  <c r="H10" i="41"/>
  <c r="H9" i="41"/>
  <c r="H8" i="41"/>
  <c r="F27" i="40"/>
  <c r="E27" i="40"/>
  <c r="G26" i="40"/>
  <c r="G27" i="40"/>
  <c r="F26" i="40"/>
  <c r="H25" i="40"/>
  <c r="H24" i="40"/>
  <c r="H23" i="40"/>
  <c r="H22" i="40"/>
  <c r="H21" i="40"/>
  <c r="H26" i="40"/>
  <c r="G20" i="40"/>
  <c r="F20" i="40"/>
  <c r="E20" i="40"/>
  <c r="D20" i="40"/>
  <c r="D27" i="40"/>
  <c r="C20" i="40"/>
  <c r="C27" i="40"/>
  <c r="H19" i="40"/>
  <c r="H18" i="40"/>
  <c r="H17" i="40"/>
  <c r="H16" i="40"/>
  <c r="H15" i="40"/>
  <c r="H14" i="40"/>
  <c r="H13" i="40"/>
  <c r="H12" i="40"/>
  <c r="H11" i="40"/>
  <c r="H10" i="40"/>
  <c r="H9" i="40"/>
  <c r="H8" i="40"/>
  <c r="H20" i="40"/>
  <c r="H7" i="40"/>
  <c r="C22" i="35"/>
  <c r="C21" i="35"/>
  <c r="C17" i="35"/>
  <c r="C16" i="35"/>
  <c r="C12" i="35"/>
  <c r="C11" i="35"/>
  <c r="H27" i="40"/>
  <c r="H28" i="41"/>
  <c r="P21" i="48"/>
  <c r="P19" i="49"/>
  <c r="P20" i="48"/>
  <c r="K13" i="32"/>
  <c r="J13" i="32"/>
  <c r="I13" i="32"/>
  <c r="K12" i="32"/>
  <c r="J12" i="32"/>
  <c r="I12" i="32"/>
  <c r="K11" i="32"/>
  <c r="J11" i="32"/>
  <c r="I11" i="32"/>
  <c r="K10" i="32"/>
  <c r="J10" i="32"/>
  <c r="I10" i="32"/>
  <c r="K9" i="32"/>
  <c r="J9" i="32"/>
  <c r="I9" i="32"/>
  <c r="K8" i="32"/>
  <c r="J8" i="32"/>
  <c r="I8" i="32"/>
  <c r="F162" i="25"/>
  <c r="E162" i="25"/>
  <c r="D162" i="25"/>
  <c r="C162" i="25"/>
  <c r="F32" i="23"/>
  <c r="G30" i="23"/>
  <c r="F29" i="23"/>
  <c r="E29" i="23"/>
  <c r="E32" i="23"/>
  <c r="D29" i="23"/>
  <c r="D32" i="23"/>
  <c r="F27" i="23"/>
  <c r="E27" i="23"/>
  <c r="D27" i="23"/>
  <c r="C27" i="23"/>
  <c r="G26" i="23"/>
  <c r="G25" i="23"/>
  <c r="G24" i="23"/>
  <c r="G23" i="23"/>
  <c r="G22" i="23"/>
  <c r="G27" i="23"/>
  <c r="F20" i="23"/>
  <c r="E20" i="23"/>
  <c r="D20" i="23"/>
  <c r="C20" i="23"/>
  <c r="C29" i="23"/>
  <c r="G19" i="23"/>
  <c r="G18" i="23"/>
  <c r="G17" i="23"/>
  <c r="G16" i="23"/>
  <c r="G15" i="23"/>
  <c r="G14" i="23"/>
  <c r="G13" i="23"/>
  <c r="G12" i="23"/>
  <c r="G20" i="23"/>
  <c r="G11" i="23"/>
  <c r="G10" i="23"/>
  <c r="G9" i="23"/>
  <c r="F48" i="22"/>
  <c r="E48" i="22"/>
  <c r="D48" i="22"/>
  <c r="C48" i="22"/>
  <c r="F46" i="22"/>
  <c r="E46" i="22"/>
  <c r="D46" i="22"/>
  <c r="C46" i="22"/>
  <c r="G45" i="22"/>
  <c r="G44" i="22"/>
  <c r="G43" i="22"/>
  <c r="G46" i="22"/>
  <c r="F41" i="22"/>
  <c r="E41" i="22"/>
  <c r="D41" i="22"/>
  <c r="C41" i="22"/>
  <c r="G40" i="22"/>
  <c r="G39" i="22"/>
  <c r="G41" i="22"/>
  <c r="F37" i="22"/>
  <c r="E37" i="22"/>
  <c r="D37" i="22"/>
  <c r="C37" i="22"/>
  <c r="G36" i="22"/>
  <c r="G35" i="22"/>
  <c r="G34" i="22"/>
  <c r="G33" i="22"/>
  <c r="G37" i="22"/>
  <c r="G32" i="22"/>
  <c r="C28" i="22"/>
  <c r="F26" i="22"/>
  <c r="E26" i="22"/>
  <c r="D26" i="22"/>
  <c r="C26" i="22"/>
  <c r="G25" i="22"/>
  <c r="G24" i="22"/>
  <c r="G23" i="22"/>
  <c r="G22" i="22"/>
  <c r="G21" i="22"/>
  <c r="G26" i="22"/>
  <c r="G20" i="22"/>
  <c r="G19" i="22"/>
  <c r="G18" i="22"/>
  <c r="G17" i="22"/>
  <c r="F15" i="22"/>
  <c r="F28" i="22"/>
  <c r="E15" i="22"/>
  <c r="E28" i="22"/>
  <c r="D15" i="22"/>
  <c r="D28" i="22"/>
  <c r="C15" i="22"/>
  <c r="G14" i="22"/>
  <c r="G13" i="22"/>
  <c r="G12" i="22"/>
  <c r="G11" i="22"/>
  <c r="G10" i="22"/>
  <c r="G9" i="22"/>
  <c r="G15" i="22"/>
  <c r="C32" i="23"/>
  <c r="G29" i="23"/>
  <c r="G32" i="23"/>
  <c r="G28" i="22"/>
  <c r="G48" i="22"/>
  <c r="J17" i="69"/>
  <c r="I17" i="69"/>
  <c r="H17" i="69"/>
  <c r="G17" i="69"/>
  <c r="F17" i="69"/>
  <c r="E17" i="69"/>
  <c r="D17" i="69"/>
  <c r="I16" i="69"/>
  <c r="H16" i="69"/>
  <c r="G16" i="69"/>
  <c r="F16" i="69"/>
  <c r="E16" i="69"/>
  <c r="D16" i="69"/>
  <c r="G15" i="69"/>
  <c r="F15" i="69"/>
  <c r="E15" i="69"/>
  <c r="D15" i="69"/>
  <c r="F14" i="69"/>
  <c r="E14" i="69"/>
  <c r="D14" i="69"/>
  <c r="J13" i="69"/>
  <c r="I13" i="69"/>
  <c r="H13" i="69"/>
  <c r="G13" i="69"/>
  <c r="F13" i="69"/>
  <c r="E13" i="69"/>
  <c r="D13" i="69"/>
  <c r="I12" i="69"/>
  <c r="H12" i="69"/>
  <c r="G12" i="69"/>
  <c r="F12" i="69"/>
  <c r="E12" i="69"/>
  <c r="D12" i="69"/>
  <c r="G11" i="69"/>
  <c r="F11" i="69"/>
  <c r="E11" i="69"/>
  <c r="D11" i="69"/>
  <c r="H8" i="69"/>
  <c r="G8" i="69"/>
  <c r="F8" i="69"/>
  <c r="E8" i="69"/>
  <c r="D8" i="69"/>
  <c r="J7" i="62"/>
  <c r="I7" i="62"/>
  <c r="H7" i="62"/>
  <c r="G7" i="62"/>
  <c r="F7" i="62"/>
  <c r="E7" i="62"/>
  <c r="D7" i="62"/>
  <c r="N14" i="53"/>
  <c r="M14" i="53"/>
  <c r="L14" i="53"/>
  <c r="K14" i="53"/>
  <c r="J14" i="53"/>
  <c r="I14" i="53"/>
  <c r="H14" i="53"/>
  <c r="G14" i="53"/>
  <c r="F14" i="53"/>
  <c r="E14" i="53"/>
  <c r="D14" i="53"/>
  <c r="F20" i="35"/>
  <c r="E20" i="35"/>
  <c r="D20" i="35"/>
  <c r="F19" i="35"/>
  <c r="E19" i="35"/>
  <c r="D19" i="35"/>
  <c r="G18" i="35"/>
  <c r="F18" i="35"/>
  <c r="E18" i="35"/>
  <c r="D18" i="35"/>
  <c r="I15" i="35"/>
  <c r="H15" i="35"/>
  <c r="G15" i="35"/>
  <c r="F15" i="35"/>
  <c r="E15" i="35"/>
  <c r="D15" i="35"/>
  <c r="H14" i="35"/>
  <c r="G14" i="35"/>
  <c r="F14" i="35"/>
  <c r="E14" i="35"/>
  <c r="D14" i="35"/>
  <c r="H13" i="35"/>
  <c r="G13" i="35"/>
  <c r="F13" i="35"/>
  <c r="E13" i="35"/>
  <c r="D13" i="35"/>
  <c r="U62" i="84"/>
  <c r="T62" i="84"/>
  <c r="S62" i="84"/>
  <c r="R62" i="84"/>
  <c r="Q62" i="84"/>
  <c r="P62" i="84"/>
  <c r="O62" i="84"/>
  <c r="N62" i="84"/>
  <c r="M62" i="84"/>
  <c r="L62" i="84"/>
  <c r="K62" i="84"/>
  <c r="J62" i="84"/>
  <c r="I62" i="84"/>
  <c r="H62" i="84"/>
  <c r="G62" i="84"/>
  <c r="F62" i="84"/>
  <c r="E62" i="84"/>
  <c r="D62" i="84"/>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<sst xmlns="http://schemas.openxmlformats.org/spreadsheetml/2006/main" count="6928" uniqueCount="2542">
  <si>
    <t>CAPÍTULO</t>
  </si>
  <si>
    <t>Volver</t>
  </si>
  <si>
    <t>II Régimen de Cajas de Compensación de Asignación Familiar (C.C.A.F.)</t>
  </si>
  <si>
    <t>N° Cuadro</t>
  </si>
  <si>
    <t>NÚMERO PROMEDIO MENSUAL DE ENTIDADES EMPLEADORAS, TRABAJADORES Y PENSIONADOS AFILIADOS A LAS CAJAS DE COMPENSACIÓN DE ASIGNACIÓN FAMILIAR 2014  - 2019</t>
  </si>
  <si>
    <t>NÚMERO DE ENTIDADES EMPLEADORAS AFILIADAS A  LAS  C.C.A.F., POR ACTIVIDAD ECONÓMICA 2019</t>
  </si>
  <si>
    <t>NÚMERO DE ENTIDADES EMPLEADORAS AFILIADAS A  LAS  C.C.A.F., POR REGIONES 2019</t>
  </si>
  <si>
    <t>NÚMERO DE ENTIDADES EMPLEADORAS AFILIADAS A LAS C.C.A.F., SEGÚN REGIÓN Y ACTIVIDAD ECONÓMICA 2019</t>
  </si>
  <si>
    <t>NÚMERO PROMEDIO MENSUAL DE AFILIADOS A LAS C.C.A.F., SEGÚN SU CALIDAD Y SEXO 2019</t>
  </si>
  <si>
    <t>NÚMERO PROMEDIO MENSUAL DE TRABAJADORES AFILIADOS  A LAS C.C.A.F., POR ACTIVIDAD ECONÓMICA 2019</t>
  </si>
  <si>
    <t>NÚMERO PROMEDIO MENSUAL DE TRABAJADORES HOMBRES AFILIADOS A LAS C.C.A.F. POR ACTIVIDAD ECONÓMICA 2019</t>
  </si>
  <si>
    <t>NÚMERO PROMEDIO MENSUAL DE TRABAJADORAS MUJERES AFILIADAS A LAS C.C.A.F., POR ACTIVIDAD ECONÓMICA 2019</t>
  </si>
  <si>
    <t>NÚMERO PROMEDIO MENSUAL DE TRABAJADORES AFILIADOS  A LAS C.C.A.F., POR REGIÓN 2019</t>
  </si>
  <si>
    <t>NÚMERO PROMEDIO MENSUAL DE TRABAJADORES HOMBRES AFILIADOS A LAS C.C.A.F., POR REGIÓN 2019</t>
  </si>
  <si>
    <t>NÚMERO PROMEDIO MENSUAL DE TRABAJADORAS MUJERES AFILIADAS A LAS C.C.A.F., POR REGIÓN 2019</t>
  </si>
  <si>
    <t>NÚMERO PROMEDIO MENSUAL DE PENSIONADOS AFILIADOS A LAS C.C.A.F., SEGÚN REGIÓN Y SEXO 2017 - 2019</t>
  </si>
  <si>
    <t>NÚMERO PROMEDIO MENSUAL DE PENSIONADOS AFILIADOS A LAS C.C.A.F., SEGÚN REGIÓN Y C.C.A.F. 2019</t>
  </si>
  <si>
    <t>NÚMERO DE PRÉSTAMOS  OTORGADOS POR LAS C.C.A.F., SEGÚN TIPO DE CRÉDITO Y AFILIADO 2019</t>
  </si>
  <si>
    <t>MONTO DE PRÉSTAMOS OTORGADOS POR LAS C.C.A.F., SEGÚN TIPO DE CRÉDITO Y AFILIADO 2019</t>
  </si>
  <si>
    <t>NÚMERO DE PRÉSTAMOS  OTORGADOS POR LAS C.C.A.F., SEGÚN TRAMO Y MONTO 2019</t>
  </si>
  <si>
    <t>MONTO DE PRÉSTAMOS  OTORGADOS POR LAS C.C.A.F., SEGÚN TRAMO Y MONTO 2019</t>
  </si>
  <si>
    <t>NÚMERO DE PRÉSTAMOS OTORGADOS POR LAS C.C.A.F. 2015 - 2019</t>
  </si>
  <si>
    <t>MONTO DE LOS PRESTAMOS  OTORGADOS POR LAS C.C.A.F. 2015 - 2019</t>
  </si>
  <si>
    <t>MONTO DE STOCK DE COLOCACIONES POR CADA C.C.A.F. 2016 - 2019</t>
  </si>
  <si>
    <t>MONTO DE STOCK DE COLOCACIONES DE LAS C.C.A.F., SEGÚN TIPO DE CRÉDITO Y AFILIADO 2019</t>
  </si>
  <si>
    <t>TASA DE INTERÉS PROMEDIO OTORGADO POR CADA CCAF A SUS AFILIADOS 2019</t>
  </si>
  <si>
    <t>NUMERO Y MONTO DE LAS CUENTAS DE AHORRO PARA LA VIVIENDA EN EL SISTEMA C.C.A.F., SEGÚN CALIDAD DEL TITULAR Y TIPO DE AHORRO 2015 - 2019</t>
  </si>
  <si>
    <t>NUMERO DE CUENTAS DE AHORRO PARA LA VIVIENDA, SEGUN TIPO DE AHORRO Y CALIDAD DEL TITULAR EN EL SISTEMA C.C.A.F. 2019</t>
  </si>
  <si>
    <t>MONTO DE LAS CUENTAS DE AHORRO PARA LA VIVIENDA, SEGUN TIPO DE AHORRO Y CALIDAD DEL TITULAR EN EL SISTEMA C.C.A.F. 2019</t>
  </si>
  <si>
    <t>PAGOS EN EXCESO DE CRÉDITO SOCIAL POR REGIÓN 2019</t>
  </si>
  <si>
    <t>NÚMERO DE PAGOS EN EXCESO DE CRÉDITO SOCIAL POR REGIÓN 2019</t>
  </si>
  <si>
    <t>PAGOS EN EXCESO DE CRÉDITO SOCIAL SEGÚN TRAMO DE MONTO 2019</t>
  </si>
  <si>
    <t>NÚMERO DE PAGOS EN EXCESO DE CRÉDITO SOCIAL SEGÚN TRAMO DE MONTO 2019</t>
  </si>
  <si>
    <t>CUADRO Nº 66</t>
  </si>
  <si>
    <t>NÚMERO PROMEDIO MENSUAL DE ENTIDADES EMPLEADORAS, TRABAJADORES Y PENSIONADOS</t>
  </si>
  <si>
    <t>AFILIADOS A LAS CAJAS DE COMPENSACIÓN DE ASIGNACIÓN FAMILIAR</t>
  </si>
  <si>
    <t>2014  - 2019</t>
  </si>
  <si>
    <t>C. C. A. F.</t>
  </si>
  <si>
    <t>De Los Andes</t>
  </si>
  <si>
    <t>La Araucana</t>
  </si>
  <si>
    <t>Los Héroes</t>
  </si>
  <si>
    <t>18 de Septiembre</t>
  </si>
  <si>
    <t>Gabriela Mistral*</t>
  </si>
  <si>
    <t xml:space="preserve">TOTAL ENTIDADES EMPLEADORAS </t>
  </si>
  <si>
    <t xml:space="preserve">18 de Septiembre </t>
  </si>
  <si>
    <t>TOTAL TRABAJADORES</t>
  </si>
  <si>
    <t xml:space="preserve">Los Héroes </t>
  </si>
  <si>
    <t>TOTAL PENSIONADOS</t>
  </si>
  <si>
    <t>*  El 19.11.2018  C.C.A.F. Gabriela Mistral fue declarada disuelta luego de ser absordida por C.C.A.F. Los Héroes</t>
  </si>
  <si>
    <t>CUADRO Nº 67</t>
  </si>
  <si>
    <t>NÚMERO DE ENTIDADES EMPLEADORAS AFILIADAS A  LAS  C.C.A.F., POR ACTIVIDAD ECONÓMICA*</t>
  </si>
  <si>
    <t>DICIEMBRE 2019</t>
  </si>
  <si>
    <t>ACTIVIDAD ECONÓMICA</t>
  </si>
  <si>
    <t>DE LOS ANDES</t>
  </si>
  <si>
    <t>LA ARAUCANA</t>
  </si>
  <si>
    <t>LOS HEROES</t>
  </si>
  <si>
    <t xml:space="preserve"> 18 DE SEPTIEMBRE</t>
  </si>
  <si>
    <t>TOTAL  SISTEMA</t>
  </si>
  <si>
    <t>Actividades artísticas, de Entretenimiento y Recreativas</t>
  </si>
  <si>
    <t>Actividades de alojamiento y de Servicio de comidas</t>
  </si>
  <si>
    <t>Actividades de atención de la salud humana y de Asistencia social</t>
  </si>
  <si>
    <t>Actividades de los hogares como empleadores; Actividades no diferenciadas de los hogares</t>
  </si>
  <si>
    <t>Actividades de organizaciones y órganos extraterritoriales</t>
  </si>
  <si>
    <t>Actividades de servicios administrativos y de apoyo</t>
  </si>
  <si>
    <t>Actividades financieras y de seguros</t>
  </si>
  <si>
    <t>Actividades inmobiliarias</t>
  </si>
  <si>
    <t>Actividades profesionales, científicas y técnicas</t>
  </si>
  <si>
    <t>Administración pública y Defensa; Planes de seguridad social de afiliación obligatoria</t>
  </si>
  <si>
    <t>Agricultura, Ganadería, Silvicultura y Pesca</t>
  </si>
  <si>
    <t>Comercio al por mayor y al por menor; Reparación de Vehículos automotores y motocicletas</t>
  </si>
  <si>
    <t>Construcción</t>
  </si>
  <si>
    <t>Enseñanza</t>
  </si>
  <si>
    <t>Explotación de minas y canteras</t>
  </si>
  <si>
    <t>Industria manufacturera</t>
  </si>
  <si>
    <t>Información y comunicaciones</t>
  </si>
  <si>
    <t>Otras actividades de servicios</t>
  </si>
  <si>
    <t>Suministro de agua; Evacuación de aguas residuales, Gestión de desechos y descontaminación</t>
  </si>
  <si>
    <t>Suministro de electricidad, gas, vapor y aire acondicionado</t>
  </si>
  <si>
    <t>Transporte y Almacenamiento</t>
  </si>
  <si>
    <t>Actividades no especificadas</t>
  </si>
  <si>
    <t>T O T A L</t>
  </si>
  <si>
    <t>* En Circular N°3.428, de 20 de junio de 2019, de esta Superintendencia, se modifica la manera de cómo reportar la Actividad Económica</t>
  </si>
  <si>
    <t>CUADRO Nº 68</t>
  </si>
  <si>
    <t>NÚMERO DE ENTIDADES EMPLEADORAS AFILIADAS A  LAS  C.C.A.F., POR REGIONES</t>
  </si>
  <si>
    <t>REGIONES</t>
  </si>
  <si>
    <t>De Arica y Parinacota</t>
  </si>
  <si>
    <t>De Tarapacá</t>
  </si>
  <si>
    <t>De Antofagasta</t>
  </si>
  <si>
    <t>De Atacama</t>
  </si>
  <si>
    <t>De Coquimbo</t>
  </si>
  <si>
    <t>De Valparaiso</t>
  </si>
  <si>
    <t>Del Libertador Gral. Bdo. O''Higgins</t>
  </si>
  <si>
    <t>Del Maule</t>
  </si>
  <si>
    <t>De Ñuble</t>
  </si>
  <si>
    <t>Del Biobío</t>
  </si>
  <si>
    <t>De la Araucania</t>
  </si>
  <si>
    <t>De los Rios</t>
  </si>
  <si>
    <t>De los Lagos</t>
  </si>
  <si>
    <t>Aysén del Gral. Carlos Ibañez del Campo</t>
  </si>
  <si>
    <t>De Magallanes y de la Antártica Chilena</t>
  </si>
  <si>
    <t>Metropolitana de Santiago</t>
  </si>
  <si>
    <t>Otra</t>
  </si>
  <si>
    <t>CUADRO Nº 69</t>
  </si>
  <si>
    <t>NÚMERO DE ENTIDADES EMPLEADORAS AFILIADAS A LAS C.C.A.F., SEGÚN REGIÓN Y ACTIVIDAD ECONÓMICA*</t>
  </si>
  <si>
    <t>De Valparaíso</t>
  </si>
  <si>
    <t>Del Libertador Gral. Bdo. O'Higgins</t>
  </si>
  <si>
    <t>De la Araucanía</t>
  </si>
  <si>
    <t>De los Ríos</t>
  </si>
  <si>
    <t>Aysén del Gral. Carlos Ibáñez del Campo</t>
  </si>
  <si>
    <t xml:space="preserve">TOTAL 
</t>
  </si>
  <si>
    <t>TOTAL PAIS</t>
  </si>
  <si>
    <t>ok</t>
  </si>
  <si>
    <t>CUADRO N° 70</t>
  </si>
  <si>
    <t>NÚMERO PROMEDIO MENSUAL DE AFILIADOS A LAS C.C.A.F., SEGÚN SU CALIDAD Y SEXO</t>
  </si>
  <si>
    <t>C.C.A.F.</t>
  </si>
  <si>
    <t>Hombres</t>
  </si>
  <si>
    <t>Mujeres</t>
  </si>
  <si>
    <t>TOTAL</t>
  </si>
  <si>
    <t xml:space="preserve">18 de Septiembre  </t>
  </si>
  <si>
    <t>TRABAJADORES</t>
  </si>
  <si>
    <t>PENSIONADOS</t>
  </si>
  <si>
    <t xml:space="preserve">T O T A L </t>
  </si>
  <si>
    <t>CUADRO Nº 71</t>
  </si>
  <si>
    <t>NÚMERO PROMEDIO MENSUAL DE TRABAJADORES AFILIADOS  A LAS C.C.A.F., POR ACTIVIDAD ECONÓMICA*</t>
  </si>
  <si>
    <t>CUADRO Nº 72</t>
  </si>
  <si>
    <t>NÚMERO PROMEDIO MENSUAL DE TRABAJADORES HOMBRES AFILIADOS A LAS C.C.A.F. POR ACTIVIDAD ECONÓMICA*</t>
  </si>
  <si>
    <t>CUADRO Nº 73</t>
  </si>
  <si>
    <t>NÚMERO PROMEDIO MENSUAL DE TRABAJADORAS MUJERES AFILIADAS A LAS C.C.A.F., POR ACTIVIDAD ECONÓMICA*</t>
  </si>
  <si>
    <t>DE LOS 
ANDES</t>
  </si>
  <si>
    <t>LA 
ARAUCANA</t>
  </si>
  <si>
    <t xml:space="preserve"> 18 DE 
SEPTIEMBRE</t>
  </si>
  <si>
    <t>TOTAL 
SISTEMA</t>
  </si>
  <si>
    <t>CUADRO Nº 74</t>
  </si>
  <si>
    <t>NÚMERO PROMEDIO MENSUAL DE TRABAJADORES AFILIADOS  A LAS C.C.A.F., POR REGIÓN</t>
  </si>
  <si>
    <t xml:space="preserve"> R E G I O N E S</t>
  </si>
  <si>
    <t>NA</t>
  </si>
  <si>
    <t>TOTAL PAÍS</t>
  </si>
  <si>
    <t>CUADRO Nº 75</t>
  </si>
  <si>
    <t>NÚMERO PROMEDIO MENSUAL DE TRABAJADORES HOMBRES AFILIADOS A LAS C.C.A.F., POR REGIÓN</t>
  </si>
  <si>
    <t>Ñuble</t>
  </si>
  <si>
    <t>CUADRO Nº 76</t>
  </si>
  <si>
    <t>NÚMERO PROMEDIO MENSUAL DE TRABAJADORAS MUJERES AFILIADAS A LAS C.C.A.F., POR REGIÓN</t>
  </si>
  <si>
    <t>LOS HÉROES</t>
  </si>
  <si>
    <t>TOTAL SISTEMA</t>
  </si>
  <si>
    <t>CUADRO N° 78</t>
  </si>
  <si>
    <t>NÚMERO PROMEDIO MENSUAL DE PENSIONADOS AFILIADOS A LAS C.C.A.F., SEGÚN REGIÓN Y C.C.A.F.</t>
  </si>
  <si>
    <t xml:space="preserve"> </t>
  </si>
  <si>
    <t xml:space="preserve">De Arica y Parinacota </t>
  </si>
  <si>
    <t xml:space="preserve">De los Ríos </t>
  </si>
  <si>
    <t xml:space="preserve">De los Lagos </t>
  </si>
  <si>
    <t>CUADRO N° 77</t>
  </si>
  <si>
    <t>NÚMERO PROMEDIO MENSUAL DE PENSIONADOS AFILIADOS A LAS C.C.A.F., SEGÚN REGIÓN Y SEXO</t>
  </si>
  <si>
    <t>2018 - 2019</t>
  </si>
  <si>
    <t>AÑO 2018</t>
  </si>
  <si>
    <t>AÑO 2019</t>
  </si>
  <si>
    <t>-</t>
  </si>
  <si>
    <t>CUADRO N° 79</t>
  </si>
  <si>
    <t>NÚMERO DE PRÉSTAMOS  OTORGADOS POR LAS C.C.A.F., SEGÚN TIPO DE CRÉDITO Y AFILIADO</t>
  </si>
  <si>
    <t>CONSUMO</t>
  </si>
  <si>
    <t>HIPOTECARIO</t>
  </si>
  <si>
    <t xml:space="preserve">TOTAL </t>
  </si>
  <si>
    <t>CUADRO N° 80</t>
  </si>
  <si>
    <t>MONTO DE PRÉSTAMOS OTORGADOS POR LAS C.C.A.F., SEGÚN TIPO DE CRÉDITO Y AFILIADO</t>
  </si>
  <si>
    <t xml:space="preserve"> (En millones de $)</t>
  </si>
  <si>
    <t>CUADRO N° 81</t>
  </si>
  <si>
    <t>NÚMERO DE PRÉSTAMOS  OTORGADOS POR LAS C.C.A.F., SEGÚN TRAMO Y MONTO</t>
  </si>
  <si>
    <t>TRAMO MONTO</t>
  </si>
  <si>
    <t>$0-$50.000</t>
  </si>
  <si>
    <t>$50.001-$100.000</t>
  </si>
  <si>
    <t>$100.001-$500.00</t>
  </si>
  <si>
    <t>$500.001-$1.000.000</t>
  </si>
  <si>
    <t>$1.000.001-$5.000.000</t>
  </si>
  <si>
    <t>$5.000.000 y más</t>
  </si>
  <si>
    <t>CUADRO N° 82</t>
  </si>
  <si>
    <t>MONTO DE PRÉSTAMOS  OTORGADOS POR LAS C.C.A.F., SEGÚN TRAMO Y MONTO</t>
  </si>
  <si>
    <t>CUADRO N° 83</t>
  </si>
  <si>
    <t>NÚMERO DE PRÉSTAMOS OTORGADOS POR LAS C.C.A.F.</t>
  </si>
  <si>
    <t xml:space="preserve"> 2015 - 2019</t>
  </si>
  <si>
    <t xml:space="preserve"> Nota: Incluye los préstamos otorgados con recursos provenientes de la CORFO y a través de intermediación financiera.</t>
  </si>
  <si>
    <t>CUADRO N° 84</t>
  </si>
  <si>
    <t>MONTO DE LOS PRÉSTAMOS  OTORGADOS POR LAS C.C.A.F.</t>
  </si>
  <si>
    <t xml:space="preserve"> (En millones de $ de cada año)</t>
  </si>
  <si>
    <t>CUADRO N° 85</t>
  </si>
  <si>
    <t xml:space="preserve">MONTO DE STOCK DE COLOCACIONES POR CADA C.C.A.F. </t>
  </si>
  <si>
    <t>2016 - 2019</t>
  </si>
  <si>
    <r>
      <t>2016</t>
    </r>
    <r>
      <rPr>
        <b/>
        <vertAlign val="superscript"/>
        <sz val="11"/>
        <rFont val="Arial"/>
        <family val="2"/>
      </rPr>
      <t>(1)</t>
    </r>
  </si>
  <si>
    <r>
      <t>2017</t>
    </r>
    <r>
      <rPr>
        <b/>
        <vertAlign val="superscript"/>
        <sz val="11"/>
        <rFont val="Arial"/>
        <family val="2"/>
      </rPr>
      <t>(1)</t>
    </r>
  </si>
  <si>
    <r>
      <t>2018</t>
    </r>
    <r>
      <rPr>
        <b/>
        <vertAlign val="superscript"/>
        <sz val="11"/>
        <rFont val="Arial"/>
        <family val="2"/>
      </rPr>
      <t>(1)</t>
    </r>
  </si>
  <si>
    <r>
      <t>2019</t>
    </r>
    <r>
      <rPr>
        <b/>
        <vertAlign val="superscript"/>
        <sz val="11"/>
        <rFont val="Arial"/>
        <family val="2"/>
      </rPr>
      <t>(1)</t>
    </r>
  </si>
  <si>
    <t>Nota: Se entiende por "stock de colocaciones" a la suma del saldo insoluto más intereses devengados del total de créditos vigentes o con mora menor a 12 meses que mantiene cada CCAF a la fecha de corte.</t>
  </si>
  <si>
    <t>(1) Stock de Colocaciones a Diciembre de Cada Año.</t>
  </si>
  <si>
    <t>CUADRO N° 86</t>
  </si>
  <si>
    <t>MONTO DE STOCK DE COLOCACIONES DE LAS C.C.A.F., SEGÚN TIPO DE CRÉDITO Y AFILIADO</t>
  </si>
  <si>
    <t>SISTEMA</t>
  </si>
  <si>
    <t>Nota: Se entiende por "stock de colocaciones" a la suma del saldo insoluto más intereses devengados del total de créditos vigentes o con mora menor a 12 meses que mantiene cada C.C.A.F. a la fecha de corte.</t>
  </si>
  <si>
    <t>CUADRO N° 87</t>
  </si>
  <si>
    <t>TASA DE INTERÉS PROMEDIO OTORGADO POR CADA C.C.A.F. A SUS AFILIADOS</t>
  </si>
  <si>
    <t>(en porcentajes)</t>
  </si>
  <si>
    <t>TRABAJADOR</t>
  </si>
  <si>
    <t>PENSIONADO</t>
  </si>
  <si>
    <t>Todas las C.C.A.F.</t>
  </si>
  <si>
    <t>Nota: Incluye créditos hipotecarios.</t>
  </si>
  <si>
    <t>GRÁFICO N°4</t>
  </si>
  <si>
    <t>EVOLUCIÓN DE TASAS DE INTERÉS PROMEDIO DE PRÉSTAMOS OTORGADOS POR CADA CCAF A SUS AFILIADOS</t>
  </si>
  <si>
    <t xml:space="preserve">Puede incluirse en formato web al hacer click en el cuadro anterior o utilzar </t>
  </si>
  <si>
    <t>código QR que al leerlos muestre más información sobre el cuadro.</t>
  </si>
  <si>
    <t>Incluye créditos hipotecarios. Sólo nuevos créditos y renegociaciones</t>
  </si>
  <si>
    <t>CUADRO N° 88</t>
  </si>
  <si>
    <t xml:space="preserve">NÚMERO Y MONTO DE LAS CUENTAS DE AHORRO PARA LA VIVIENDA EN EL SISTEMA C.C.A.F., SEGÚN CALIDAD DEL TITULAR Y TIPO DE AHORRO  </t>
  </si>
  <si>
    <t xml:space="preserve"> (Monto en miles de $ de cada año)</t>
  </si>
  <si>
    <t>2015 - 2019</t>
  </si>
  <si>
    <t>CALIDAD DEL TITULAR</t>
  </si>
  <si>
    <t>NUMERO</t>
  </si>
  <si>
    <t>MONTO</t>
  </si>
  <si>
    <t>Afiliados a las C.C.A.F.</t>
  </si>
  <si>
    <t>No afiliados  a las  C.C.A.F.</t>
  </si>
  <si>
    <t>AHORRO METÓDICO TOTAL</t>
  </si>
  <si>
    <t>No afiliados  a las C.C.A.F.</t>
  </si>
  <si>
    <t>AHORRO VOLUNTARIO TOTAL</t>
  </si>
  <si>
    <t>CUADRO N° 89</t>
  </si>
  <si>
    <t>NÚMERO DE CUENTAS DE AHORRO PARA LA VIVIENDA, SEGÚN TIPO DE AHORRO Y CALIDAD DEL TITULAR EN EL SISTEMA C.C.A.F.</t>
  </si>
  <si>
    <t>TIPO DE TENEDORES 
DE CUENTAS</t>
  </si>
  <si>
    <t>CUADRO N° 90</t>
  </si>
  <si>
    <t xml:space="preserve">MONTO DE LAS CUENTAS DE AHORRO PARA LA VIVIENDA, SEGÚN TIPO DE AHORRO Y CALIDAD DEL TITULAR EN EL SISTEMA C.C.A.F.  </t>
  </si>
  <si>
    <t xml:space="preserve"> (Monto en miles de $)</t>
  </si>
  <si>
    <t>CUADRO N° 91</t>
  </si>
  <si>
    <t>PAGOS EN EXCESO DE CRÉDITO SOCIAL POR REGIÓN</t>
  </si>
  <si>
    <t xml:space="preserve"> (En miles de $)</t>
  </si>
  <si>
    <t xml:space="preserve"> REGIONES</t>
  </si>
  <si>
    <t>CUADRO N° 92</t>
  </si>
  <si>
    <t>NÚMERO DE PAGOS EN EXCESO DE CRÉDITO SOCIAL POR REGIÓN*</t>
  </si>
  <si>
    <t>*Puede existir más de un pago al mismo acreedor, pero en distintas Cajas de Compensación de Asignación Familiar</t>
  </si>
  <si>
    <t>CUADRO N° 93</t>
  </si>
  <si>
    <t>PAGOS EN EXCESO DE CRÉDITO SOCIAL SEGÚN TRAMO DE MONTO</t>
  </si>
  <si>
    <t>$0 - $10.000</t>
  </si>
  <si>
    <t>$10.000 - $30.000</t>
  </si>
  <si>
    <t>$30.000 - $50.000</t>
  </si>
  <si>
    <t>$50.000 - $100.000</t>
  </si>
  <si>
    <t>$100.000 - $500.000</t>
  </si>
  <si>
    <t>$500.000 - $1.000.000</t>
  </si>
  <si>
    <t>$1.000.000 y más</t>
  </si>
  <si>
    <t>CUADRO N° 94</t>
  </si>
  <si>
    <t>NÚMERO DE PAGOS EN EXCESO DE CRÉDITO SOCIAL SEGÚN TRAMO DE MONTO*</t>
  </si>
  <si>
    <t>CAPITULO</t>
  </si>
  <si>
    <t>IX Estados Financieros de las Mutualidades de Empleadores y de las Cajas de Compensación de Asignación Familiar</t>
  </si>
  <si>
    <t>CAJAS DE COMPENSACIÓN DE ASIGNACIÓN FAMILIAR BALANCES GENERALES AL 31 DE DICIEMBRE DE 2019</t>
  </si>
  <si>
    <t>CUADRO N°159</t>
  </si>
  <si>
    <t>CAJAS DE COMPENSACIÓN DE ASIGNACIÓN FAMILIAR</t>
  </si>
  <si>
    <t>BALANCES GENERALES AL 31 DE DICIEMBRE DE 2019</t>
  </si>
  <si>
    <t xml:space="preserve"> (Montos en miles de $)</t>
  </si>
  <si>
    <t>18 DE SEPT.</t>
  </si>
  <si>
    <t>ACTIVOS</t>
  </si>
  <si>
    <t>Efectivo y equivalentes al efectivo</t>
  </si>
  <si>
    <t>Colocaciones de crédito social, corriente (neto)</t>
  </si>
  <si>
    <t>Activos por mutuos hipotecarios endosables, corrientes</t>
  </si>
  <si>
    <t>Deudores previsionales (neto)</t>
  </si>
  <si>
    <t>Deudores cormerciales y otras cuentas por cobrar corrientes</t>
  </si>
  <si>
    <t>Otros activos corrientes</t>
  </si>
  <si>
    <t>ACTIVOS CORRIENTES</t>
  </si>
  <si>
    <t>Colocaciones de crédito social, no corrientes (neto)</t>
  </si>
  <si>
    <t>Activos por mutuos hipotecarios endosables, no corrientes</t>
  </si>
  <si>
    <t>Derechos por cobrar no corrientes</t>
  </si>
  <si>
    <t>Cuentas por cobrar a entidades relacionadas, no corrientes</t>
  </si>
  <si>
    <t>Inversiones contabilizadas utilizando el método de la participación</t>
  </si>
  <si>
    <t>Activos intangibles distintos de la plusvalía</t>
  </si>
  <si>
    <t>Propiedades, plantas y equipos</t>
  </si>
  <si>
    <t>Propiedades de Inversión</t>
  </si>
  <si>
    <t>Otros activos no corrientes</t>
  </si>
  <si>
    <t>ACTIVOS NO CORRIENTES</t>
  </si>
  <si>
    <t>TOTAL ACTIVOS</t>
  </si>
  <si>
    <t>PASIVOS</t>
  </si>
  <si>
    <t>Otros pasivos financieros, Corrientes</t>
  </si>
  <si>
    <t>Cuentas por pagar comerciales y otras cuentas por pagar</t>
  </si>
  <si>
    <t>Cuentas por pagar a entidades relacionadas, corrientes</t>
  </si>
  <si>
    <t>Provisiones corrientes por beneficios a empleados</t>
  </si>
  <si>
    <t>Otros pasivos corrientes</t>
  </si>
  <si>
    <t>PASIVOS CORRIENTES</t>
  </si>
  <si>
    <t>Otros pasivos financieros, no corrientes</t>
  </si>
  <si>
    <t>Otros pasivos no corrientes</t>
  </si>
  <si>
    <t>PASIVOS NO CORRIENTES</t>
  </si>
  <si>
    <t>Fondo Social</t>
  </si>
  <si>
    <t>Otras Reservas</t>
  </si>
  <si>
    <t>Ganancia (pérdida)</t>
  </si>
  <si>
    <t>PATRIMONIO</t>
  </si>
  <si>
    <t xml:space="preserve">TOTAL PASIVOS </t>
  </si>
  <si>
    <t>Fuente: Estados Financieros Individuales de las Cajas de Compensación de Asignación Familiar bajo normas IFRS</t>
  </si>
  <si>
    <t>ESTADOS DE RESULTADO AL 31 DE DICIEMBRE DE 2019</t>
  </si>
  <si>
    <t>CUENTAS</t>
  </si>
  <si>
    <t>SERVICIOS NO FINANCIEROS</t>
  </si>
  <si>
    <t>Ingresos por intereses y reajustes</t>
  </si>
  <si>
    <t>Gastos por intereses y reajustes</t>
  </si>
  <si>
    <t>Provisión por riesgo de crédito</t>
  </si>
  <si>
    <t>Remuneraciones y gastos del personal</t>
  </si>
  <si>
    <t>Gastos de administración</t>
  </si>
  <si>
    <t>Depreciaciones y amortizaciones</t>
  </si>
  <si>
    <t>Ingresos por comisiones</t>
  </si>
  <si>
    <t>Gastos por comisiones</t>
  </si>
  <si>
    <t>Ingresos por mutuos hipotecarios endosables</t>
  </si>
  <si>
    <t>Egresos por mutuos hipotecarios endosables</t>
  </si>
  <si>
    <t>Otros ingresos/gastos operacionales</t>
  </si>
  <si>
    <t>SERVICIOS FINANCIEROS</t>
  </si>
  <si>
    <t>Ingresos por prestaciones adicionales</t>
  </si>
  <si>
    <t>Gastos por prestaciones adicionales</t>
  </si>
  <si>
    <t>Ingresos por prestaciones complementarias</t>
  </si>
  <si>
    <t>Gastos por prestaciones complementarias</t>
  </si>
  <si>
    <t>Otros ingresos/egresos</t>
  </si>
  <si>
    <t>BENEFICIOS SOCIALES</t>
  </si>
  <si>
    <t>Resultado antes de impuesto a la renta</t>
  </si>
  <si>
    <t>Impuesto a la renta (-)</t>
  </si>
  <si>
    <t>EXCEDENTE (DÉFICIT) DEL EJERCICIO</t>
  </si>
  <si>
    <t xml:space="preserve">Fuente: Estados Financieros individuales de las Cajas de Compensación de Asignación Familiar. </t>
  </si>
  <si>
    <t>X Servicios de Bienestar</t>
  </si>
  <si>
    <t>NÚMERO DE AFILIADOS A LOS SERVICIOS DE BIENESTAR FISCALIZADOS POR LA SUPERINTENDENCIA DE SEGURIDAD SOCIAL, SEGÚN INSTITUCIÓN Y TIPO DE AFILIADO Y NÚMERO DE CARGAS FAMILIARES</t>
  </si>
  <si>
    <t xml:space="preserve"> DICIEMBRE DE 2019</t>
  </si>
  <si>
    <t>SERVICIOS DE BIENESTAR</t>
  </si>
  <si>
    <t>JUBILADOS</t>
  </si>
  <si>
    <t xml:space="preserve">  TOTAL</t>
  </si>
  <si>
    <t>CARGAS FAMILIARES</t>
  </si>
  <si>
    <t>Agencia de Calidad de la Educación</t>
  </si>
  <si>
    <t>Agencia de Cooperación Internacional  (2)</t>
  </si>
  <si>
    <t>Agencia Nacional de Inteligencia</t>
  </si>
  <si>
    <t>Astilleros y Maestranzas de la Armada</t>
  </si>
  <si>
    <t>Caja de Previsión de la Defensa Nacional</t>
  </si>
  <si>
    <t>Central de Abastecimiento del Sistema Nacional de Servicios de Salud (2)</t>
  </si>
  <si>
    <t>Centro de Referencia de Salud de Maipú</t>
  </si>
  <si>
    <t>Centro de Referencia de Salud de Peñalolén Cordillera Oriente</t>
  </si>
  <si>
    <t>Comisión Chilena de Energía Nuclear</t>
  </si>
  <si>
    <t>Comisión Chilena del Cobre</t>
  </si>
  <si>
    <t>Comisión Nacional de Investigación Científica y Tecnológica</t>
  </si>
  <si>
    <t>Comisión Nacional de Riego</t>
  </si>
  <si>
    <t>Consejo de Defensa del Estado</t>
  </si>
  <si>
    <t>Consejo Nacional de Educación</t>
  </si>
  <si>
    <t>Subsecretaría de las Culturas</t>
  </si>
  <si>
    <t>Consejo Nacional de Televisión</t>
  </si>
  <si>
    <t>Consejo para la Transparencia (2)</t>
  </si>
  <si>
    <t>Corporación de Asistencia Judicial - Región de Valparaíso</t>
  </si>
  <si>
    <t>Corporación de Asistencia Judicial - Región del Biobío</t>
  </si>
  <si>
    <t>Corporación de Asistencia Judicial - Región Metropolitana</t>
  </si>
  <si>
    <t>Corporación de Asistencia Judicial de las Regiones de Tarapacá y Antofagasta</t>
  </si>
  <si>
    <t>Corporación Nacional de Desarrollo Indígena</t>
  </si>
  <si>
    <t>Defensoría Penal Pública</t>
  </si>
  <si>
    <t>Servicio Nacional del Patrimonio Cultural</t>
  </si>
  <si>
    <t>Dirección de Compras y Contratación Pública</t>
  </si>
  <si>
    <t>Dirección de Previsión de Carabineros de Chile (2)</t>
  </si>
  <si>
    <t>Dirección del Trabajo</t>
  </si>
  <si>
    <t>Dirección General de Movilización Nacional</t>
  </si>
  <si>
    <t>Dirección General de Relaciones Económicas Internacionales</t>
  </si>
  <si>
    <t>Dirección General del Crédito Prendario</t>
  </si>
  <si>
    <t>Dirección Nacional del Servicio Civil</t>
  </si>
  <si>
    <t>Empresa de Correos de Chile</t>
  </si>
  <si>
    <t>Empresa de los Ferrocarriles del Estado (3)</t>
  </si>
  <si>
    <t>Empresa Nacional de Aeronáutica</t>
  </si>
  <si>
    <t>Empresa Nacional de Minería (2)</t>
  </si>
  <si>
    <t>Fondo de Solidaridad e Inversión Social</t>
  </si>
  <si>
    <t>Fondo Nacional de Salud</t>
  </si>
  <si>
    <t>Gendarmería de Chile</t>
  </si>
  <si>
    <t>Gobierno Regional de Antofagasta</t>
  </si>
  <si>
    <t>Gobierno Regional de La Araucanía</t>
  </si>
  <si>
    <t>Gobierno Regional de la Región Metropolitana de Santiago</t>
  </si>
  <si>
    <t>Gobierno Regional de Los Lagos</t>
  </si>
  <si>
    <t>Gobierno Regional de Los Ríos</t>
  </si>
  <si>
    <t>Gobierno Regional del Maule  (3)</t>
  </si>
  <si>
    <t>Gobierno Regional Región de Valparaíso</t>
  </si>
  <si>
    <t>Gobierno Regional Región de Magallanes y la Antártica Chilena (2)</t>
  </si>
  <si>
    <t>Gobierno Regional - Región de Coquimbo (2)</t>
  </si>
  <si>
    <t>Gobierno Regional - Región del Biobío</t>
  </si>
  <si>
    <t>Hospital Padre Alberto Hurtado</t>
  </si>
  <si>
    <t>Instituto de Desarrollo Agropecuario</t>
  </si>
  <si>
    <t>Instituto de Previsión Social (2)</t>
  </si>
  <si>
    <t>Instituto de Salud Pública de Chile</t>
  </si>
  <si>
    <t>Instituto de Seguridad Laboral</t>
  </si>
  <si>
    <t xml:space="preserve">Instituto Nacional de Deportes de Chile </t>
  </si>
  <si>
    <t>Instituto Nacional de Derechos Humanos</t>
  </si>
  <si>
    <t>Instituto Nacional de Estadísticas</t>
  </si>
  <si>
    <t>Instituto Nacional de la Juventud</t>
  </si>
  <si>
    <t>Junta Nacional de Auxilio Escolar y Becas</t>
  </si>
  <si>
    <t>Junta Nacional de Jardines Infantiles</t>
  </si>
  <si>
    <t>Ministerio de Bienes Nacionales</t>
  </si>
  <si>
    <t>Ministerio de Economía, Fomento y Turismo</t>
  </si>
  <si>
    <t>Ministerio de Educación</t>
  </si>
  <si>
    <t>Ministerio de Energía (2)</t>
  </si>
  <si>
    <t>Ministerio de Minería</t>
  </si>
  <si>
    <t>Ministerio de Obras Públicas</t>
  </si>
  <si>
    <t xml:space="preserve">Ministerio de Desarrollo Social </t>
  </si>
  <si>
    <t>Ministerio de Relaciones Exteriores</t>
  </si>
  <si>
    <t>Ministerio de Salud</t>
  </si>
  <si>
    <t>Ministerio de Transportes y Telecomunicaciones y Junta de Aeronáutica Civil</t>
  </si>
  <si>
    <t xml:space="preserve">Ministerio de Vivienda y Urbanismo y SERVIU Regionales y Metropolitano </t>
  </si>
  <si>
    <t>Ministerio del Interior y Seguridad Pública</t>
  </si>
  <si>
    <t>Ministerio del Medio Ambiente</t>
  </si>
  <si>
    <t>Ministerio Secretaría General de Gobierno</t>
  </si>
  <si>
    <t>Parque Metropolitano de Santiago</t>
  </si>
  <si>
    <t xml:space="preserve">Poder Judicial </t>
  </si>
  <si>
    <t>Presidencia de la República</t>
  </si>
  <si>
    <t>Secretaría y Administración General del Ministerio de Justicia y Derechos Humanos</t>
  </si>
  <si>
    <t>Servicio Administrativo del Gobierno Regional de Arica y Parinacota (2)</t>
  </si>
  <si>
    <t>Servicio Administrativo del Gobierno Regional de Atacama (3)</t>
  </si>
  <si>
    <t>Servicio Administrativo del Gobierno Regional de Aysén (1)</t>
  </si>
  <si>
    <t>Servicio Administrativo del Gobierno Regional de Tarapacá</t>
  </si>
  <si>
    <t xml:space="preserve">Servicio Agrícola y Ganadero </t>
  </si>
  <si>
    <t>Servicio de Evaluación Ambiental</t>
  </si>
  <si>
    <t>Servicio de Gobierno Regional Región del Libertador General Bernardo O’Higgins</t>
  </si>
  <si>
    <t>Servicio de Impuestos Internos</t>
  </si>
  <si>
    <t>Servicio de Registro Civil e Identificación</t>
  </si>
  <si>
    <t>Servicio de Salud Aconcagua</t>
  </si>
  <si>
    <t>Servicio de Salud Antofagasta</t>
  </si>
  <si>
    <t>Servicio de Salud Araucanía Norte</t>
  </si>
  <si>
    <t>Servicio de Salud Araucanía Sur</t>
  </si>
  <si>
    <t>Servicio de Salud Arauco</t>
  </si>
  <si>
    <t>Servicio de Salud Arica</t>
  </si>
  <si>
    <t>Servicio de Salud Atacama</t>
  </si>
  <si>
    <t xml:space="preserve">Servicio de Salud Aysén  </t>
  </si>
  <si>
    <t>Servicio de Salud Biobío</t>
  </si>
  <si>
    <t>Servicio de Salud Concepción</t>
  </si>
  <si>
    <t>Servicio de Salud Coquimbo (2)</t>
  </si>
  <si>
    <t>Servicio de Salud Chiloé (2)</t>
  </si>
  <si>
    <t>Servicio de Salud del Reloncaví</t>
  </si>
  <si>
    <t>Servicio de Salud Iquique</t>
  </si>
  <si>
    <t>Servicio de Salud Libertador General  Bernardo O'Higgins</t>
  </si>
  <si>
    <t>Servicio de Salud Magallanes (2)</t>
  </si>
  <si>
    <t>Servicio de Salud Maule (2)</t>
  </si>
  <si>
    <t>Servicio de Salud Metropolitano Central (2)</t>
  </si>
  <si>
    <t>Servicio de Salud Metropolitano Norte</t>
  </si>
  <si>
    <t>Servicio de Salud Metropolitano Occidente</t>
  </si>
  <si>
    <t>Servicio de Salud Metropolitano Oriente</t>
  </si>
  <si>
    <t>Servicio de Salud Metropolitano Sur</t>
  </si>
  <si>
    <t>Servicio de Salud Metropolitano Sur Oriente</t>
  </si>
  <si>
    <t>Servicio de Salud Ñuble</t>
  </si>
  <si>
    <t>Servicio de Salud Osorno</t>
  </si>
  <si>
    <t>Servicio de Salud Talcahuano</t>
  </si>
  <si>
    <t>Servicio de Salud Valdivia</t>
  </si>
  <si>
    <t>Servicio de Salud Valparaíso-San Antonio</t>
  </si>
  <si>
    <t>Servicio de Salud Viña del Mar-Quillota</t>
  </si>
  <si>
    <t>Servicio de Tesorerías</t>
  </si>
  <si>
    <t>Servicio Electoral</t>
  </si>
  <si>
    <t>Servicio Médico Legal</t>
  </si>
  <si>
    <t>Servicio Nacional de Aduanas</t>
  </si>
  <si>
    <t>Servicio Nacional de Capacitación y Empleo</t>
  </si>
  <si>
    <t>Servicio Nacional de Geología y Minería</t>
  </si>
  <si>
    <t>Servicio Nacional de la Discapacidad</t>
  </si>
  <si>
    <t>Servicio Nacional de la Mujer y la Equidad de Género</t>
  </si>
  <si>
    <t>Servicio Nacional de Menores</t>
  </si>
  <si>
    <t>Servicio Nacional de Pesca y Acuicultura</t>
  </si>
  <si>
    <t>Servicio Nacional de Turismo (2)</t>
  </si>
  <si>
    <t>Servicio Nacional del Adulto Mayor</t>
  </si>
  <si>
    <t xml:space="preserve">Servicio Nacional del Consumidor </t>
  </si>
  <si>
    <t>Servicio Nacional para la Prevención y Rehabilitación del Consumo de Drogas y Alcohol</t>
  </si>
  <si>
    <t>Subsecretaría para las Fuerzas Armadas del Ministerio de Defensa Nacional</t>
  </si>
  <si>
    <t>Superintendencia de Bancos e Instituciones Financieras</t>
  </si>
  <si>
    <t>Superintendencia de Casinos de Juego</t>
  </si>
  <si>
    <t>Superintendencia de Educación</t>
  </si>
  <si>
    <t>Superintendencia de Electricidad y Combustibles</t>
  </si>
  <si>
    <t>Superintendencia de Insolvencia y Reemprendimiento</t>
  </si>
  <si>
    <t>Superintendencia de Pensiones</t>
  </si>
  <si>
    <t>Superintendencia de Salud</t>
  </si>
  <si>
    <t>Superintendencia de Seguridad Social</t>
  </si>
  <si>
    <t>Superintendencia de Servicios Sanitarios</t>
  </si>
  <si>
    <t>Comisión para el Mercado Financiero</t>
  </si>
  <si>
    <t>Superintendencia del Medio Ambiente</t>
  </si>
  <si>
    <t>Tribunales Tributarios y Aduaneros</t>
  </si>
  <si>
    <t>Unidad de Análisis Financiero (2)</t>
  </si>
  <si>
    <t>Universidad Arturo Prat</t>
  </si>
  <si>
    <t>Universidad de Antofagasta</t>
  </si>
  <si>
    <t>Universidad de Atacama (2)</t>
  </si>
  <si>
    <t>Universidad de La Serena  (2)</t>
  </si>
  <si>
    <t>Universidad de Los Lagos (2)</t>
  </si>
  <si>
    <t>Universidad de Magallanes</t>
  </si>
  <si>
    <t>Universidad de Playa Ancha de Ciencias de la Educación de Valparaíso (2)</t>
  </si>
  <si>
    <t>Universidad de Tarapacá (2)</t>
  </si>
  <si>
    <t>Universidad de Valparaíso  (2)</t>
  </si>
  <si>
    <t>Universidad del Biobío (2)</t>
  </si>
  <si>
    <t>Universidad Metropolitana de Ciencias de la Educación (2)</t>
  </si>
  <si>
    <t>Universidad Tecnológica Metropolitana  (2)</t>
  </si>
  <si>
    <t>Fuente: Estados Financieros de los Servicios de Bienestar año 2019.</t>
  </si>
  <si>
    <t>(1) Número de cargas familiares en consulta</t>
  </si>
  <si>
    <t>(2) No se cuenta con información a la fecha de confección del boletín</t>
  </si>
  <si>
    <t>(3) No informa cargas familiares</t>
  </si>
  <si>
    <t>ESTADO DE INGRESOS Y GASTOS DE LOS SERVICIOS DE BIENESTAR FISCALIZADOS POR LA SUPERINTENDENCIA DE SEGURIDAD SOCIAL, POR INSTITUCIÓN</t>
  </si>
  <si>
    <t>(En millones de $)</t>
  </si>
  <si>
    <t>SERVICIOS  DE BIENESTAR</t>
  </si>
  <si>
    <t>APORTES AFILIADOS</t>
  </si>
  <si>
    <t>APORTE INSTITUC.</t>
  </si>
  <si>
    <t>RENTA INVERS.</t>
  </si>
  <si>
    <t>OTROS INGRESOS</t>
  </si>
  <si>
    <t>TOTAL INGRESOS</t>
  </si>
  <si>
    <t>BENEF. MÉDICOS</t>
  </si>
  <si>
    <t>SEGUROS</t>
  </si>
  <si>
    <t>SUBSIDIOS</t>
  </si>
  <si>
    <t>BENEF. FACULTAT.</t>
  </si>
  <si>
    <t>OTROS GASTOS</t>
  </si>
  <si>
    <t>TOTAL GASTOS</t>
  </si>
  <si>
    <t>EXCEDENTE (DÉFICIT)</t>
  </si>
  <si>
    <t xml:space="preserve">Agencia de Cooperación Internacional </t>
  </si>
  <si>
    <t>Agencia Nacional de Inteligencia (2)</t>
  </si>
  <si>
    <t>Corporación Nacional de Desarrollo Indígena (2)</t>
  </si>
  <si>
    <t>Dirección de Compras y Contratación Pública (1)</t>
  </si>
  <si>
    <t>Empresa de los Ferrocarriles del Estado</t>
  </si>
  <si>
    <t>Empresa Nacional de Minería  (2)</t>
  </si>
  <si>
    <t xml:space="preserve">Gobierno Regional del Maule </t>
  </si>
  <si>
    <t>Gobierno Regional - Región de Coquimbo (1)</t>
  </si>
  <si>
    <t>Instituto Nacional de Estadísticas (1)</t>
  </si>
  <si>
    <t>Ministerio de Bienes Nacionales (2)</t>
  </si>
  <si>
    <t>Ministerio de Energía</t>
  </si>
  <si>
    <t>Ministerio de Desarrollo Social</t>
  </si>
  <si>
    <t>Servicio Administrativo del Gobierno Regional de Atacama</t>
  </si>
  <si>
    <t xml:space="preserve">Servicio Administrativo del Gobierno Regional de Aysén </t>
  </si>
  <si>
    <t>Servicio de Salud Coquimbo</t>
  </si>
  <si>
    <t>Superintendencia de Casinos de Juego (2)</t>
  </si>
  <si>
    <t>Universidad Arturo Prat (2)</t>
  </si>
  <si>
    <t>Universidad de La Serena (2)</t>
  </si>
  <si>
    <t>Universidad de Playa Ancha de Ciencias de la Educación de Valparaíso</t>
  </si>
  <si>
    <t>Universidad de Valparaíso (2)</t>
  </si>
  <si>
    <t>Universidad Tecnológica Metropolitana (2)</t>
  </si>
  <si>
    <t>(1) Estados Financieros en estudios por salvedades</t>
  </si>
  <si>
    <t>(2) No se cuenta con información a la fecha de elaboración del boletín</t>
  </si>
  <si>
    <t>CUADRO N° 136</t>
  </si>
  <si>
    <t>EVOLUCIÓN ANUAL EN LA EMISIÓN DE LICENCIAS MÉDICAS ELECTRÓNICAS, SEGÚN TIPO DE COTIZANTE Y SEXO</t>
  </si>
  <si>
    <t>2007 - 2019</t>
  </si>
  <si>
    <t>Tipo de Cotizante</t>
  </si>
  <si>
    <r>
      <t xml:space="preserve">LME emitidas respecto
 de cotizantes FONASA </t>
    </r>
    <r>
      <rPr>
        <b/>
        <vertAlign val="superscript"/>
        <sz val="11"/>
        <rFont val="Arial"/>
        <family val="2"/>
      </rPr>
      <t>(1)</t>
    </r>
  </si>
  <si>
    <r>
      <t xml:space="preserve">LME emitidas respecto
de Cotizantes ISAPRE </t>
    </r>
    <r>
      <rPr>
        <b/>
        <vertAlign val="superscript"/>
        <sz val="11"/>
        <rFont val="Arial"/>
        <family val="2"/>
      </rPr>
      <t>(2)</t>
    </r>
  </si>
  <si>
    <r>
      <t xml:space="preserve">LME emitidas respecto
de Seguro Laboral </t>
    </r>
    <r>
      <rPr>
        <b/>
        <vertAlign val="superscript"/>
        <sz val="11"/>
        <rFont val="Arial"/>
        <family val="2"/>
      </rPr>
      <t>(3)</t>
    </r>
  </si>
  <si>
    <t>(1) Cotizantes FONASA inician su emisión el 7 de noviembre de 2011.</t>
  </si>
  <si>
    <t>(2) Cotizantes Isapre inician su emisión  el 23 de agosto de 2007.</t>
  </si>
  <si>
    <t>(3) LME de tipo laboral inician su emisión  en Septiembre de 2019.</t>
  </si>
  <si>
    <t>EVOLUCIÓN MENSUAL EN LA EMISIÓN DE LICENCIAS MÉDICAS ELECTRÓNICAS , SEGÚN TIPO DE COTIZANTE Y SEXO</t>
  </si>
  <si>
    <t>Mes</t>
  </si>
  <si>
    <t>Tipo de Cotizantes</t>
  </si>
  <si>
    <t>FONASA</t>
  </si>
  <si>
    <t>ISAPRE</t>
  </si>
  <si>
    <t>SEGURO LABORAL</t>
  </si>
  <si>
    <t>Enero</t>
  </si>
  <si>
    <t>Febrero</t>
  </si>
  <si>
    <t>Marzo</t>
  </si>
  <si>
    <t>Abril</t>
  </si>
  <si>
    <t>Mayo</t>
  </si>
  <si>
    <t>Junio</t>
  </si>
  <si>
    <t>Julio</t>
  </si>
  <si>
    <t>Agosto</t>
  </si>
  <si>
    <t>Septiembre</t>
  </si>
  <si>
    <t>Octubre</t>
  </si>
  <si>
    <t>Noviembre</t>
  </si>
  <si>
    <t>Diciembre</t>
  </si>
  <si>
    <t>DISTRIBUCIÓN DE LA EMISIÓN DE LICENCIA MÉDICA ELECTRÓNICA, SEGÚN DÍA DE LA SEMANA, TIPO DE COTIZANTE Y SEXO</t>
  </si>
  <si>
    <t>Día de la semana</t>
  </si>
  <si>
    <t>Lunes</t>
  </si>
  <si>
    <t>Martes</t>
  </si>
  <si>
    <t>Miércoles</t>
  </si>
  <si>
    <t>Jueves</t>
  </si>
  <si>
    <t>Viernes</t>
  </si>
  <si>
    <t>Sábado</t>
  </si>
  <si>
    <t>Domingo</t>
  </si>
  <si>
    <t>RANGO DE LICENCIAS MÉDICAS ELECTRÓNICAS OTORGADAS POR TRABAJADOR SEGÚN SEXO</t>
  </si>
  <si>
    <t>Rango de LME otorgadas</t>
  </si>
  <si>
    <t>N° de trabajadores</t>
  </si>
  <si>
    <t>1 a 3</t>
  </si>
  <si>
    <t>4 a 5</t>
  </si>
  <si>
    <t>6 a 10</t>
  </si>
  <si>
    <t>11 a 15</t>
  </si>
  <si>
    <t>Más de 15</t>
  </si>
  <si>
    <t xml:space="preserve">Total </t>
  </si>
  <si>
    <t>DISTRIBUCIÓN DE LICENCIAS MÉDICAS ELECTRÓNICAS EMITIDAS, SEGÚN TIPO DE COTIZANTE, RANGO ETARIO Y SEXO DEL TRABAJADOR</t>
  </si>
  <si>
    <t>Rango de edad</t>
  </si>
  <si>
    <t>19 años y menos</t>
  </si>
  <si>
    <t>20 a 24 años</t>
  </si>
  <si>
    <t>25 a 34 años</t>
  </si>
  <si>
    <t>35 a 44 años</t>
  </si>
  <si>
    <t>45 a 54 años</t>
  </si>
  <si>
    <t>55 a 64 años</t>
  </si>
  <si>
    <t>65 años y más</t>
  </si>
  <si>
    <t>DISTRIBUCIÓN DE LICENCIAS MÉDICAS ELECTRÓNICAS EMITIDAS SEGÚN TIPO DE COTIZANTE, RANGO DE DÍAS DE REPOSO OTORGADOS AL TRABAJADOR Y SEXO</t>
  </si>
  <si>
    <t>Rango de días</t>
  </si>
  <si>
    <t>1 a 3 días</t>
  </si>
  <si>
    <t>4 a 7 días</t>
  </si>
  <si>
    <t>8 a 13 días</t>
  </si>
  <si>
    <t>14 a 15 días</t>
  </si>
  <si>
    <t>16 a 29 días</t>
  </si>
  <si>
    <t>30 días</t>
  </si>
  <si>
    <t>31 a 41 días</t>
  </si>
  <si>
    <t>42 días</t>
  </si>
  <si>
    <t>43 a 83 días</t>
  </si>
  <si>
    <t>84 días</t>
  </si>
  <si>
    <t>Más de 85 días</t>
  </si>
  <si>
    <t xml:space="preserve">DISTRIBUCIÓN DE LICENCIAS MÉDICAS ELECTRÓNICAS RESUELTAS POR EL SEGURO COMÚN, SEGÚN SEXO DEL TRABAJADOR Y TIPO DE PRONUNCIAMIENTO </t>
  </si>
  <si>
    <t>Tipo de Pronunciamiento</t>
  </si>
  <si>
    <t>Autorízase</t>
  </si>
  <si>
    <t>Recházase</t>
  </si>
  <si>
    <t>Amplíase</t>
  </si>
  <si>
    <t>Redúcese</t>
  </si>
  <si>
    <t>Pendiente de resolución</t>
  </si>
  <si>
    <t>Se excluyen licencias médicas de tipo laboral</t>
  </si>
  <si>
    <t>CUADRO N° 143</t>
  </si>
  <si>
    <t>DISTRIBUCIÓN DE LICENCIAS MÉDICAS ELECTRÓNICAS RESUELTAS POR EL SEGURO COMÚN, SEGÚN FAMILIA DE DIAGNÓSTICO, TIPO DE PRONUNCIAMIENTO Y SEXO DEL TRABAJADOR</t>
  </si>
  <si>
    <t>Familia de diagnóstico (CIE-10)</t>
  </si>
  <si>
    <t>Ciertas enfermedades infecciosas y parasitarias</t>
  </si>
  <si>
    <t>Trastornos mentales y del comportamiento</t>
  </si>
  <si>
    <t>Enfermedades del sistema respiratorio</t>
  </si>
  <si>
    <t>Enfermedades del sistema digestivo</t>
  </si>
  <si>
    <t>Enfermedades del sistema osteomuscular y del tejido conectivo</t>
  </si>
  <si>
    <t>Traumatismos, envenenamientos y algunas otras consecuencias de causa externa</t>
  </si>
  <si>
    <t>Otras familias de diagnósticos</t>
  </si>
  <si>
    <t>Nota: Las familias de diagnóstico se presentan según la clasificación internacional de enfermedades en su versión 10.</t>
  </si>
  <si>
    <t>DISTRIBUCIÓN DE LICENCIAS MÉDICAS ELECTRÓNICAS RESUELTAS POR EL SEGURO COMÚN, SEGÚN TIPO DE LICENCIA Y SEXO DEL TRABAJADOR</t>
  </si>
  <si>
    <t>Tipo de Licencia</t>
  </si>
  <si>
    <t>Enfermedad o accidente común</t>
  </si>
  <si>
    <t>Prórroga medicina preventiva</t>
  </si>
  <si>
    <t>Licencia Maternal Pre y Post Natal</t>
  </si>
  <si>
    <t>Enfermedad Grave Hijo Menor de 1 año</t>
  </si>
  <si>
    <t>Accidente del Trabajo o del Trayecto</t>
  </si>
  <si>
    <t>Enfermedad Profesional</t>
  </si>
  <si>
    <t>Patología del embarazo</t>
  </si>
  <si>
    <t>Nota: Las cifras se refieren al tipo de licencia que la respectiva contraloría médica consigna en su pronunciamiento</t>
  </si>
  <si>
    <t>CUADRO N° 149</t>
  </si>
  <si>
    <t>CUADRO N° 150</t>
  </si>
  <si>
    <t>CUADRO N° 151</t>
  </si>
  <si>
    <t>CUADRO N° 152</t>
  </si>
  <si>
    <t>CUADRO N° 153</t>
  </si>
  <si>
    <t>CUADRO N° 154</t>
  </si>
  <si>
    <t>CUADRO N° 155</t>
  </si>
  <si>
    <t>CUADRO N° 156</t>
  </si>
  <si>
    <t>CUADRO N° 157</t>
  </si>
  <si>
    <t>CUADRO N°158</t>
  </si>
  <si>
    <t>III Régimen de Subsidios por Incapacidad laboral</t>
  </si>
  <si>
    <t>CUADRO N° 101</t>
  </si>
  <si>
    <t>VALOR DEL SUBSIDIO POR INCAPACIDAD LABORAL DIARIO MÍNIMO (1)</t>
  </si>
  <si>
    <t>(Cifras en $)</t>
  </si>
  <si>
    <t>2004-2019</t>
  </si>
  <si>
    <t>DESDE</t>
  </si>
  <si>
    <t>HASTA</t>
  </si>
  <si>
    <t>SUBSIDIO DIARIO MÍNIMO (1)</t>
  </si>
  <si>
    <t>Julio 2004</t>
  </si>
  <si>
    <t>Junio 2005</t>
  </si>
  <si>
    <t>Julio 2005</t>
  </si>
  <si>
    <t>Junio 2006</t>
  </si>
  <si>
    <t>Julio 2006</t>
  </si>
  <si>
    <t>Junio 2007</t>
  </si>
  <si>
    <t>Julio 2007</t>
  </si>
  <si>
    <t>Junio 2008</t>
  </si>
  <si>
    <t>Julio 2008</t>
  </si>
  <si>
    <t>Junio 2009</t>
  </si>
  <si>
    <t>Julio 2009</t>
  </si>
  <si>
    <t>Junio 2010</t>
  </si>
  <si>
    <t>Julio 2010</t>
  </si>
  <si>
    <t>Junio 2011</t>
  </si>
  <si>
    <t>Julio 2011</t>
  </si>
  <si>
    <t>Junio 2012</t>
  </si>
  <si>
    <t>Julio 2012</t>
  </si>
  <si>
    <t>Julio 2013</t>
  </si>
  <si>
    <t>Agosto 2013</t>
  </si>
  <si>
    <t>Junio 2014</t>
  </si>
  <si>
    <t>Julio 2014</t>
  </si>
  <si>
    <t>Junio 2015</t>
  </si>
  <si>
    <t>Julio 2015</t>
  </si>
  <si>
    <t>Dic. 2015</t>
  </si>
  <si>
    <t>Enero 2016</t>
  </si>
  <si>
    <t>Junio 2016</t>
  </si>
  <si>
    <t>Julio 2016</t>
  </si>
  <si>
    <t>Dic. 2016</t>
  </si>
  <si>
    <t>Enero 2017</t>
  </si>
  <si>
    <t>Junio 2017</t>
  </si>
  <si>
    <t>Julio 2017</t>
  </si>
  <si>
    <t>Dic. 2017</t>
  </si>
  <si>
    <t>Enero 2018</t>
  </si>
  <si>
    <t>Agosto 2018</t>
  </si>
  <si>
    <t>Septiembre 2018</t>
  </si>
  <si>
    <t xml:space="preserve"> Febrero 2019</t>
  </si>
  <si>
    <t>Marzo 2019</t>
  </si>
  <si>
    <t>(1) Corresponde a 1/30 del 50% del ingreso mínimo para fines no remuneracionales.</t>
  </si>
  <si>
    <t>CUADRO  N° 102</t>
  </si>
  <si>
    <t>NÚMERO DE LICENCIAS MEDICAS DE ORIGEN MATERNAL AUTORIZADAS, SEGÚN ENTIDAD PAGADORA DEL SUBSIDIO Y TIPO DE LICENCIA</t>
  </si>
  <si>
    <t>ENTIDAD PAGADORA</t>
  </si>
  <si>
    <t>PRENATAL</t>
  </si>
  <si>
    <t>POSTNATAL</t>
  </si>
  <si>
    <t>ENFERMEDAD GRAVE DEL NIÑO MENOR DE UN AÑO</t>
  </si>
  <si>
    <t>Subsecretaría de Salud Pública (1)</t>
  </si>
  <si>
    <t>Fund. Asist. y de Salud Trab. del Bco. Estado</t>
  </si>
  <si>
    <t>Isalud Isapre de Codelco Ltda.</t>
  </si>
  <si>
    <t>Isapre Banmedica S.A.</t>
  </si>
  <si>
    <t>Isapre Colmena Golden Cross S.A.</t>
  </si>
  <si>
    <t>Isapre Cruz Blanca S.A.</t>
  </si>
  <si>
    <t>Isapre Cruz Del Norte Ltda.</t>
  </si>
  <si>
    <t>Isapre Chuquicamata Ltda.</t>
  </si>
  <si>
    <t>Isapre Consalud S.A.</t>
  </si>
  <si>
    <t>Isapre Nueva Masvida (ex Optima S.A)</t>
  </si>
  <si>
    <t>Isapre Rio Blanco Ltda.</t>
  </si>
  <si>
    <t>Isapre San Lorenzo Ltda.</t>
  </si>
  <si>
    <t>Isapre Vida Tres S.A.</t>
  </si>
  <si>
    <t>Subtotal ISAPRES</t>
  </si>
  <si>
    <t>CCAF De Los Andes</t>
  </si>
  <si>
    <t>CCAF La Araucana</t>
  </si>
  <si>
    <t>CCAF Gabriela Mistral</t>
  </si>
  <si>
    <t xml:space="preserve">CCAF Los Héroes </t>
  </si>
  <si>
    <t>CCAF 18 de Septiembre</t>
  </si>
  <si>
    <t>Subtotal CCAF</t>
  </si>
  <si>
    <t>Nota: Corresponde a las licencias médicas de origen maternal cuyos subsidios son de cargo del Fondo Único de Prestaciones Familiares y Subsidios de Cesantía.</t>
  </si>
  <si>
    <t>(1) La información corresponde a las afiliadas a FONASA no afiliadas a CCAF.</t>
  </si>
  <si>
    <t>(2) La cartera de clientes y afiliados de Isapre Mas Vida fue adquirida por Isapre Nueva Masvida</t>
  </si>
  <si>
    <t>CUADRO N° 103</t>
  </si>
  <si>
    <t>NÚMERO DE SUBSIDIOS  MATERNALES INICIADOS, SEGÚN TIPO DE SUBSIDIO Y AÑO</t>
  </si>
  <si>
    <t>TIPO DE SUBSIDIO</t>
  </si>
  <si>
    <t>Descanso Prenatal</t>
  </si>
  <si>
    <t>Descanso Postnatal</t>
  </si>
  <si>
    <t>Subtotal Descanso Prenatal y Postnatal</t>
  </si>
  <si>
    <t>Permiso Postnatal Parental</t>
  </si>
  <si>
    <t>Enfermedad Grave del Niño Menor de un Año (1)</t>
  </si>
  <si>
    <t xml:space="preserve">Mujeres sin Contrato de Trabajo Vigente </t>
  </si>
  <si>
    <t>Nota:  Considera sólo la información de los subsidios maternales iniciados de cargo del Fondo Único de Prestaciones Familiares y Subsidios de Cesantía.</t>
  </si>
  <si>
    <t>(1) A partir del año 2017, se cuenta el número de Licencias médicas iniciadas.</t>
  </si>
  <si>
    <t>CUADRO N° 104</t>
  </si>
  <si>
    <t>NÚMERO DE DÍAS DE SUBSIDIO MATERNAL PAGADOS, SEGÚN TIPO DE SUBSIDIO Y AÑO</t>
  </si>
  <si>
    <t>Descanso Prenatal (1)</t>
  </si>
  <si>
    <t>Descanso Postnatal (1)</t>
  </si>
  <si>
    <t>Enfermedad Grave del Niño Menor de un Año</t>
  </si>
  <si>
    <t>Mujeres sin Contrato de Trabajo Vigente</t>
  </si>
  <si>
    <t>Nota: Considera sólo la información de los días de subsidio pagados de cargo del Fondo Único de Prestaciones Familiares y Subsidios de Cesantía</t>
  </si>
  <si>
    <t>(1) La separación del número de días de subsidio de los descansos prenatal y postnatal se encuentra distorsionada debido a que por razones administrativas las entidades pagadoras de subsidios, informan siempre 42 días de prenatal y descuentan del descanso postnatal los días que no fueron utilizados de prenatal cuando el parto ocurre antes de los 42 días.</t>
  </si>
  <si>
    <t>CUADRO Nº 105</t>
  </si>
  <si>
    <t>NÚMERO DE SUBSIDIOS MATERNALES INICIADOS SEGÚN ENTIDAD PAGADORA Y TIPO DE SUBSIDIO</t>
  </si>
  <si>
    <t xml:space="preserve">PRENATAL  </t>
  </si>
  <si>
    <t>POSTNATAL PARENTAL</t>
  </si>
  <si>
    <t>MUJERES SIN CONTRATO DE TRABAJO VIGENTE</t>
  </si>
  <si>
    <t>Isapre Cruz del Norte Ltda.</t>
  </si>
  <si>
    <t>Isapre Nueva Masvida (2)</t>
  </si>
  <si>
    <t>Isapre Fusat Ltda</t>
  </si>
  <si>
    <t>Nota: Corresponde al número de licencias iniciadas, hasta el año 2016 se informaba el número de subsidios iniciados</t>
  </si>
  <si>
    <t>CUADRO Nº 106</t>
  </si>
  <si>
    <t>NÚMERO DE DÍAS DE SUBSIDIOS MATERNALES PAGADOS, SEGÚN ENTIDAD PAGADORA Y TIPO DE SUBSIDIO</t>
  </si>
  <si>
    <t>INICIADOS</t>
  </si>
  <si>
    <t>Fund. Asist. Y De Salud Trab. Del Bco. Estado</t>
  </si>
  <si>
    <t>CCAF 18 De Septiembre</t>
  </si>
  <si>
    <t>CUADRO Nº 107</t>
  </si>
  <si>
    <t>MONTO DE SUBSIDIOS MATERNALES  PAGADOS CON CARGO AL FONDO ÚNICO DE PRESTACIONES FAMILIARES Y SUBSIDIO DE  CESANTIA, SEGÚN INSTITUCIÓN PAGADORA Y TIPO DE SUBSIDIO</t>
  </si>
  <si>
    <t>(Monto en miles de $ de cada año)</t>
  </si>
  <si>
    <t>Subsecretaría de Salud Pública</t>
  </si>
  <si>
    <t>Isapre Nueva Mas Vida S.A.(1)</t>
  </si>
  <si>
    <t>Total</t>
  </si>
  <si>
    <t>Nota: Corresponde al gasto emitido en subsidios y cotizaciones</t>
  </si>
  <si>
    <t>(1) La cartera de clientes y afiliados de Isapre Mas Vida fue adquirida por Isapre Nueva Masvida</t>
  </si>
  <si>
    <t>CUADRO Nº 108</t>
  </si>
  <si>
    <t>2016- 2019</t>
  </si>
  <si>
    <t>INGRESOS</t>
  </si>
  <si>
    <t>Aporte Fiscal</t>
  </si>
  <si>
    <t>Reintegros subsidios maternales</t>
  </si>
  <si>
    <t>EGRESOS</t>
  </si>
  <si>
    <t>- Subsidios por descanso prenatal</t>
  </si>
  <si>
    <t>- Subsidios por descanso postnatal</t>
  </si>
  <si>
    <t>- Subsidios por permiso postnatal parental</t>
  </si>
  <si>
    <t>- Subsidios por permiso por enfermedad grave del niño menor de 1 año</t>
  </si>
  <si>
    <t>- Subsidios para madres sin contrato de trabajo vigente</t>
  </si>
  <si>
    <t>- Cotizaciones a los Fondos de Pensiones subsidio prenatal</t>
  </si>
  <si>
    <t>- Cotizaciones a los Fondos de Pensiones subsidio postnatal</t>
  </si>
  <si>
    <t>- Cotizaciones a los Fondos de Pensiones subsidio parental</t>
  </si>
  <si>
    <t>- Cotizaciones a los Fondos de Pensiones subsidio EGNM</t>
  </si>
  <si>
    <t>- Cotizaciones a los Fondos de Pensiones subsidio MSCTV</t>
  </si>
  <si>
    <t>- Cotizaciones para Salud prenatal</t>
  </si>
  <si>
    <t>- Cotizaciones para Salud postnatal</t>
  </si>
  <si>
    <t>- Cotizaciones para Salud parental</t>
  </si>
  <si>
    <t>- Cotizaciones para Salud EGNM</t>
  </si>
  <si>
    <t>- Cotizaciones para Salud MSCTV</t>
  </si>
  <si>
    <t>- Otras Cotizaciones</t>
  </si>
  <si>
    <t>Total subsidios emitidos</t>
  </si>
  <si>
    <t>- Documentos Reemitidos Subsidios Maternales</t>
  </si>
  <si>
    <t>- Subsidios revalidados</t>
  </si>
  <si>
    <t>- Gastos años anteriores</t>
  </si>
  <si>
    <t>- Documentos caducados</t>
  </si>
  <si>
    <t>- Documentos anulados</t>
  </si>
  <si>
    <t>TOTAL EGRESOS NETOS</t>
  </si>
  <si>
    <t>SUPERAVIT O (DEFICIT)</t>
  </si>
  <si>
    <t>(a) Información obtenida del Balance General al 31 de diciembre de 2019 y Estado de Resultados entre el 1 de enero y 31 de diciembre de 2019.</t>
  </si>
  <si>
    <t>(b) En el año 2019, producto de un cambio contable, se encuentra reflejado como gasto el informado en las rendiciones efectuadas por las entidades hasta el mes de diciembre de 2019 en el Sistema de Gestión de Información de Subsidios Maternales (SIMAT) que administra esta Superintendencia, por los recursos que se les transfirieron hasta el mes de noviembre de 2019. Los recursos entregados en el mes de diciembre de 2019 quedaron reflejados como deudores por cobrar al 31 de diciembre de 2019 y el gasto será reflejado en el ejercicio 2020.</t>
  </si>
  <si>
    <t>CUADRO Nº 109</t>
  </si>
  <si>
    <t>NÚMERO SUBSIDIOS INICIADOS  POR PERMISO POSTNATAL PARENTAL SEGÚN ENTIDAD PAGADORA Y MODALIDAD DE EXTENSIÓN</t>
  </si>
  <si>
    <t>JORNADA PARCIAL</t>
  </si>
  <si>
    <t>JORNADA COMPLETA</t>
  </si>
  <si>
    <t>CUADRO Nº 110</t>
  </si>
  <si>
    <t>NÚMERO DE PERMISOS POSTNATAL PARENTAL TRASPASADOS AL PADRE SEGÚN ENTIDAD PAGADORA Y MODALIDAD DE EXTENSIÓN</t>
  </si>
  <si>
    <t xml:space="preserve">CCAF La Araucana </t>
  </si>
  <si>
    <t>Nota: Corresponden a permisos traspasados de la madre al padre y no a un nuevo subsidio iniciado. El permiso puede ser traspasado al padre a partir de la séptima semana del mismo, por el número de semanas que la madre indique. Las semanas utilizadas por el padre deben ubicarse en el período final del permiso.</t>
  </si>
  <si>
    <t>CUADRO Nº 111</t>
  </si>
  <si>
    <t>NÚMERO DE LICENCIAS POR ENFERMEDAD GRAVE DEL NIÑO MENOR DE UN AÑO, SEGUN TIPO DE DIAGNOSTICOS</t>
  </si>
  <si>
    <t>Capítulo</t>
  </si>
  <si>
    <t>Diagnósticos</t>
  </si>
  <si>
    <t>CCAF</t>
  </si>
  <si>
    <t>SUBSECRETARIA</t>
  </si>
  <si>
    <t xml:space="preserve">I </t>
  </si>
  <si>
    <t xml:space="preserve">II </t>
  </si>
  <si>
    <t>Tumores (Neoplasias)</t>
  </si>
  <si>
    <t xml:space="preserve">III </t>
  </si>
  <si>
    <t>Enfermedades de la sangre y de los órganos hematopoyéticos y ciertos trastornos que afectan el mecanismo de la inmunidad</t>
  </si>
  <si>
    <t xml:space="preserve">IV </t>
  </si>
  <si>
    <t>Enfermedades endocrinas, nutricionales y metabólicas</t>
  </si>
  <si>
    <t xml:space="preserve">V </t>
  </si>
  <si>
    <t xml:space="preserve">VI </t>
  </si>
  <si>
    <t>Enfermedades del sistema nervioso</t>
  </si>
  <si>
    <t xml:space="preserve">VII </t>
  </si>
  <si>
    <t>Enfermedades del ojo y sus anexos</t>
  </si>
  <si>
    <t xml:space="preserve">VIII </t>
  </si>
  <si>
    <t>Enfermedades del oído y de la apófisis mastoides</t>
  </si>
  <si>
    <t xml:space="preserve">IX </t>
  </si>
  <si>
    <t>Enfermedades del sistema circulatorio</t>
  </si>
  <si>
    <t xml:space="preserve">X </t>
  </si>
  <si>
    <t xml:space="preserve">XI </t>
  </si>
  <si>
    <t xml:space="preserve">XII </t>
  </si>
  <si>
    <t>Enfermedades de la piel y el tejido subcutáneo</t>
  </si>
  <si>
    <t xml:space="preserve">XIII </t>
  </si>
  <si>
    <t>Enfermedades del sistema osteomuscular y del tejido conjuntivo</t>
  </si>
  <si>
    <t xml:space="preserve">XIV </t>
  </si>
  <si>
    <t>Enfermedades del sistema genitourinario</t>
  </si>
  <si>
    <t xml:space="preserve">XV </t>
  </si>
  <si>
    <t>Embarazo, parto y puerperio</t>
  </si>
  <si>
    <t xml:space="preserve">XVI </t>
  </si>
  <si>
    <t>Ciertas afecciones originadas en el periodo neonatal</t>
  </si>
  <si>
    <t xml:space="preserve">XVII </t>
  </si>
  <si>
    <t>Malformaciones congénitas</t>
  </si>
  <si>
    <t xml:space="preserve">XVIII </t>
  </si>
  <si>
    <t>Síntomas, signos y hallazgos anormales clínicos y de laboratorio no clasificados en otra parte</t>
  </si>
  <si>
    <t xml:space="preserve">XIX </t>
  </si>
  <si>
    <t xml:space="preserve">XX </t>
  </si>
  <si>
    <t>Causas extremas de morbilidad y de mortalidad</t>
  </si>
  <si>
    <t xml:space="preserve">XXI </t>
  </si>
  <si>
    <t>Factores que influyen en el estado de salud y contacto con los servicios de salud</t>
  </si>
  <si>
    <t xml:space="preserve">XXII </t>
  </si>
  <si>
    <t>Códigos para situaciones especiales</t>
  </si>
  <si>
    <t>CUADRO Nº 112</t>
  </si>
  <si>
    <t>NÚMERO DE DÍAS DE LICENCIAS POR ENFERMEDAD GRAVE DEL NIÑO MENOR DE UN AÑO, SEGÚN TIPO DE DIAGNÓSTICOS</t>
  </si>
  <si>
    <t>IV Régimen Sanna</t>
  </si>
  <si>
    <t>INGRESOS Y GASTOS  SANNA, DESAGREGADO SEGÚN MES Y ENTIDAD (en $M) 2019</t>
  </si>
  <si>
    <t>CUADRO Nº 113</t>
  </si>
  <si>
    <t>NÚMERO DE LICENCIAS MÉDICAS SANNA AUTORIZADAS POR COMPIN, DESAGREGADAS SEGÚN MES DE AUTORIZACIÓN, ENTIDAD PAGADORA DEL SUBSIDIO Y SEXO DEL BENEFICIARIO</t>
  </si>
  <si>
    <t>Entidad Pagadora</t>
  </si>
  <si>
    <t>Sexo</t>
  </si>
  <si>
    <t xml:space="preserve">Marzo </t>
  </si>
  <si>
    <t>ACHS</t>
  </si>
  <si>
    <t>Mujer</t>
  </si>
  <si>
    <t>Hombre</t>
  </si>
  <si>
    <t>ISL</t>
  </si>
  <si>
    <t>IST</t>
  </si>
  <si>
    <t>MUTUAL</t>
  </si>
  <si>
    <t>Nota: Corresponde al número de licencias autorizadas con derecho a pago de subsidio</t>
  </si>
  <si>
    <t>CUADRO Nº 114</t>
  </si>
  <si>
    <t>NÚMERO DE LICENCIAS MÉDICAS SANNA AUTORIZADAS POR COMPIN, DESAGREGADAS SEGÚN MES DE AUTORIZACIÓN, CONTINGENCIA CUBIERTA Y SEXO DEL BENEFICIARIO</t>
  </si>
  <si>
    <t>Tipo de Contingencia</t>
  </si>
  <si>
    <t>CÁNCER</t>
  </si>
  <si>
    <t>TRASPLANTE DE ÓRGANO SÓLIDO Y DE PROGENITORES HEMATOPOYÉTICOS</t>
  </si>
  <si>
    <t>FASE O ESTADO TERMINAL DE LA VIDA</t>
  </si>
  <si>
    <t>CUADRO Nº 115</t>
  </si>
  <si>
    <t>NÚMERO DE LICENCIAS MÉDICAS SANNA AUTORIZADAS POR COMPIN, DESAGREGADAS SEGÚN MES DE AUTORIZACIÓN Y REGIÓN (1)</t>
  </si>
  <si>
    <t>Región</t>
  </si>
  <si>
    <t>Arica y Parinacota</t>
  </si>
  <si>
    <t>Tarapacá</t>
  </si>
  <si>
    <t>Antofagasta</t>
  </si>
  <si>
    <t>Atacama</t>
  </si>
  <si>
    <t>Coquimbo</t>
  </si>
  <si>
    <t>Valparaíso</t>
  </si>
  <si>
    <t>Metropolitana</t>
  </si>
  <si>
    <t>Libertador General Bernardo O'Higgins</t>
  </si>
  <si>
    <t>Maule</t>
  </si>
  <si>
    <t>Biobío</t>
  </si>
  <si>
    <t>Araucanía</t>
  </si>
  <si>
    <t>Los Ríos</t>
  </si>
  <si>
    <t>Los Lagos</t>
  </si>
  <si>
    <t>Aysén del General Carlos Ibañez del Campo</t>
  </si>
  <si>
    <t>Magallanes y Antártica Chilena</t>
  </si>
  <si>
    <t>Desconocida o sin información</t>
  </si>
  <si>
    <t>(1) La información fue obtenida mediante la imputación de datos disponibles en el sistema GRIS que administra la Superintendencia de Seguridad Social y en la información reportada por las entidades pagadoras de subsidios.</t>
  </si>
  <si>
    <t>CUADRO Nº 116</t>
  </si>
  <si>
    <t>NÚMERO DE TRABAJADORES QUE ACCEDIERON AL PERMISO SEGÚN MES DE INICIO, CONTINGENCIA CUBIERTA Y SEXO DEL BENEFICIARIO</t>
  </si>
  <si>
    <t>Nota 1: Una persona puede activar más de un permiso cuando accede al permiso por distintas contingencias o por distintos causantes.</t>
  </si>
  <si>
    <t>Nota 2: El número de personas se contabiliza sólo en el mes en que inició su permiso por primera vez</t>
  </si>
  <si>
    <t>INGRESOS SANNA, DESAGREGADO SEGÚN MES Y ENTIDAD (en $M)</t>
  </si>
  <si>
    <t>Entidad</t>
  </si>
  <si>
    <t>Nota: Ingreso incluye cotizaciones, intereses, reajustes y multas</t>
  </si>
  <si>
    <t>GASTOS SANNA, DESAGREGADO SEGÚN MES Y ENTIDAD (en $M)</t>
  </si>
  <si>
    <t>Nota: Incluye gasto en subsidios mas cotizaciones previsionales.</t>
  </si>
  <si>
    <t>V Régimen de Asignación Familiar</t>
  </si>
  <si>
    <t>CUADRO Nº 118</t>
  </si>
  <si>
    <t>NÚMERO PROMEDIO MENSUAL DE ASIGNACIONES FAMILIARES EMITIDAS A PAGO, SEGÚN GRUPO DE ENTIDADES PAGADORAS</t>
  </si>
  <si>
    <t xml:space="preserve"> 2016 - 2019</t>
  </si>
  <si>
    <t>ENTIDADES PAGADORAS</t>
  </si>
  <si>
    <t>Instituto de Previsión Social (IPS)</t>
  </si>
  <si>
    <t>Cajas de Compensación de Asignación Familiar (CCAF)</t>
  </si>
  <si>
    <t>Administradora de Fondos Cesantía (AFC)</t>
  </si>
  <si>
    <t>Servicio de Tesorerías (Servicios Públicos Centralizados y Pensionados)</t>
  </si>
  <si>
    <t>Servicios Públicos Descentralizados</t>
  </si>
  <si>
    <t>Cajas de Previsión</t>
  </si>
  <si>
    <t>Administradores de la Ley N° 16.744</t>
  </si>
  <si>
    <t>Admistradoras de Fondos de Pensiones (AFP)</t>
  </si>
  <si>
    <t>Compañias de Seguros</t>
  </si>
  <si>
    <t>CUADRO Nº 119</t>
  </si>
  <si>
    <t>MONTO TOTAL  DE ASIGNACIONES FAMILIARES, SEGÚN GRUPO DE ENTIDADES PAGADORAS</t>
  </si>
  <si>
    <t>CUADRO Nº 120</t>
  </si>
  <si>
    <t>NÚMERO PROMEDIO MENSUAL DE ASIGNACIONES FAMILIARES EMITIDAS A PAGO SEGÚN ENTIDAD PAGADORA Y CALIDAD DEL TRABAJADOR</t>
  </si>
  <si>
    <t xml:space="preserve"> TRABAJADORES</t>
  </si>
  <si>
    <t>CESANTES</t>
  </si>
  <si>
    <t>RETROACTIVAS</t>
  </si>
  <si>
    <t xml:space="preserve">Instituto de Previsión Social (IPS) </t>
  </si>
  <si>
    <t xml:space="preserve">CCAF 18 de Septiembre </t>
  </si>
  <si>
    <t>Central de Abastecimiento</t>
  </si>
  <si>
    <t>Centro de Referencia de Salud Cordillera Oriente</t>
  </si>
  <si>
    <t>Centro de Referencia de Salud Maipú</t>
  </si>
  <si>
    <t>Comisión Nacional de Energía</t>
  </si>
  <si>
    <t>Contraloría General de la Republica</t>
  </si>
  <si>
    <t>Corporación Asistencia Judicial Región Metropolitana</t>
  </si>
  <si>
    <t>Corporación de Fomento de la Producción</t>
  </si>
  <si>
    <t>Corporación Nacional de Desarrollo Indigena (CONADI)</t>
  </si>
  <si>
    <t>Defensoria Penal Pública</t>
  </si>
  <si>
    <t>Dirección General de Aeronáutica Civil</t>
  </si>
  <si>
    <t>Gobierno Regional Metropolitano de Stgo.</t>
  </si>
  <si>
    <t>Gobierno Regional de Arica y Parinacota</t>
  </si>
  <si>
    <t>Gobierno Regional de Atacama</t>
  </si>
  <si>
    <t>Gobierno Regional de Coquimbo</t>
  </si>
  <si>
    <t>Gobierno Regional de O'Higgins</t>
  </si>
  <si>
    <t>Gobierno Regional del Maule</t>
  </si>
  <si>
    <t>Instituto Antártico Chileno</t>
  </si>
  <si>
    <t>Instituto de Investigaciones y Control</t>
  </si>
  <si>
    <t>Instituto de Salud Publica</t>
  </si>
  <si>
    <t>Instituto Geográfico Militar</t>
  </si>
  <si>
    <t>Instituto Nacional de Deportes</t>
  </si>
  <si>
    <t>Instituto Nacional de Hidráulica</t>
  </si>
  <si>
    <t>Servicio Aerofotogrametrico de la FACH</t>
  </si>
  <si>
    <t>Servicio Agrícola y Ganadero</t>
  </si>
  <si>
    <t>Servicio de Salud Chiloé</t>
  </si>
  <si>
    <t>Servicio de Salud de Aysén</t>
  </si>
  <si>
    <t>Servicio de Salud de O'Higgins</t>
  </si>
  <si>
    <t>Servicio de Salud del Maule</t>
  </si>
  <si>
    <t>Servicio de Salud Magallanes</t>
  </si>
  <si>
    <t>Servicio de Salud Metropolitano Central</t>
  </si>
  <si>
    <t xml:space="preserve">Servicio de Salud Metropolitano Sur Oriente </t>
  </si>
  <si>
    <t>Servicio de Salud Viña Del Mar-Quillota</t>
  </si>
  <si>
    <t xml:space="preserve">Servicio Hidrográfico y Oceanográfico de la Armada </t>
  </si>
  <si>
    <t>Servicio Nacional de la Mujer</t>
  </si>
  <si>
    <t>Servicio Nacional de Turismo</t>
  </si>
  <si>
    <t>SERVIU Región de Coquimbo</t>
  </si>
  <si>
    <t>SERVIU Región del Biobío</t>
  </si>
  <si>
    <t>SERVIU Región Los Lagos</t>
  </si>
  <si>
    <t xml:space="preserve">Superintendencia de Salud </t>
  </si>
  <si>
    <t>Superintendencia de Valores y Seguros</t>
  </si>
  <si>
    <t>Universidad de Atacama</t>
  </si>
  <si>
    <t>Universidad de Biobío</t>
  </si>
  <si>
    <t>Universidad de Chile</t>
  </si>
  <si>
    <t>Universidad de La Frontera</t>
  </si>
  <si>
    <t>Universidad de La Serena</t>
  </si>
  <si>
    <t>Universidad de Los Lagos</t>
  </si>
  <si>
    <t>Universidad de Santiago de Chile</t>
  </si>
  <si>
    <t>Universidad de Talca</t>
  </si>
  <si>
    <t>Universidad de Tarapacá</t>
  </si>
  <si>
    <t>Universidad de Valparaíso</t>
  </si>
  <si>
    <t>Universidad Metropolitana de Ciencias de la Educación</t>
  </si>
  <si>
    <t>Universidad Playa Ancha de Ciencias de la Educación</t>
  </si>
  <si>
    <t>Universidad Tecnológica Metropolitana</t>
  </si>
  <si>
    <t>Subtotal Servicios Públicos Descentralizados</t>
  </si>
  <si>
    <t>Dirección de Previsión de Carabineros de Chile</t>
  </si>
  <si>
    <t xml:space="preserve">Caja de Previsión de la Defensa Nacional </t>
  </si>
  <si>
    <t>Subtotal Cajas de Previsión</t>
  </si>
  <si>
    <t>Asociación Chilena de Seguridad</t>
  </si>
  <si>
    <t>Mutual de Seguridad de la C.Ch.C</t>
  </si>
  <si>
    <t>Instituto de Seguridad del Trabajo</t>
  </si>
  <si>
    <t>Instituto de Seguridad Laboral (ISL)</t>
  </si>
  <si>
    <t>Subtotal Administradores de la Ley N° 16.744</t>
  </si>
  <si>
    <t>A.F.P. Cuprum S.A.</t>
  </si>
  <si>
    <t>A.F.P. Habitat S.A</t>
  </si>
  <si>
    <t>A.F.P. Planvital S.A.</t>
  </si>
  <si>
    <t>A.F.P. Provida S.A.</t>
  </si>
  <si>
    <t>A.F.P. Capital S.A.</t>
  </si>
  <si>
    <t>A.F.P. Modelo S.A.</t>
  </si>
  <si>
    <t>Subtotal Admistradoras de Fondos de Pensiones (AFP)</t>
  </si>
  <si>
    <t>Scotia Seguros( Ex BBVA Seguros de Vida S.A).</t>
  </si>
  <si>
    <t>BCI Seguros de Vida S.A (Ex-Axa )</t>
  </si>
  <si>
    <t>BTG Pactual Seguros de Vida S.A.</t>
  </si>
  <si>
    <t>BICE SEGUROS</t>
  </si>
  <si>
    <t>Bice Vida Cía. De Seguros de Vida S.A</t>
  </si>
  <si>
    <t>Chilena Consolidada Seguros de Vida S.A</t>
  </si>
  <si>
    <t>CN Life Cía. de Seguros S.A</t>
  </si>
  <si>
    <t>Consorcio Nacional de Seguros</t>
  </si>
  <si>
    <t>Compañía Confuturo S.A.</t>
  </si>
  <si>
    <t>Corpseguros S.A Ex ING Seguros de Vida</t>
  </si>
  <si>
    <t>Euroamerica Seguros de Vida S.A.</t>
  </si>
  <si>
    <t>Mapfre Cía. De Seguros de Vida de Chile S.A</t>
  </si>
  <si>
    <t>Metlife Chile Seguros de Vida S.A.</t>
  </si>
  <si>
    <t>Ohio National Seguros de Vida S.A.</t>
  </si>
  <si>
    <t>Penta Vida Cía de Seguros de Vida S.A</t>
  </si>
  <si>
    <t>Principal Cía. de Seguros de Vida de Chile S.A.</t>
  </si>
  <si>
    <t>Renta Nacional Cía. de Seguros de Vida S.A.</t>
  </si>
  <si>
    <t>Seguros de Vida Sura S.A</t>
  </si>
  <si>
    <t>Seguros Vida Security Prevision S.A</t>
  </si>
  <si>
    <t>Subtotal Compañias de Seguros</t>
  </si>
  <si>
    <t>Nota Al ser promedio del año, contiene aproximaciones.</t>
  </si>
  <si>
    <t>CUADRO Nº 121</t>
  </si>
  <si>
    <t>NÚMERO PROMEDIO MENSUAL DE ASIGNACIONES FAMILIARES EMITIDAS A PAGO SEGÚN ENTIDAD PAGADORA, SEXO Y  TIPO DE BENEFICIARIO</t>
  </si>
  <si>
    <t xml:space="preserve"> Trabajador Dependiente</t>
  </si>
  <si>
    <t>Trabajador Independiente</t>
  </si>
  <si>
    <t>Pensionado</t>
  </si>
  <si>
    <t>Cesante</t>
  </si>
  <si>
    <t>S/I</t>
  </si>
  <si>
    <t>CUADRO N°122</t>
  </si>
  <si>
    <t>NÚMERO PROMEDIO MENSUAL DE ASIGNACIONES FAMILIARES EMITIDAS A PAGO SEGÚN ENTIDAD PAGADORA, Y TIPO DE CAUSANTE</t>
  </si>
  <si>
    <t>Hijos</t>
  </si>
  <si>
    <t>Nietos</t>
  </si>
  <si>
    <t>Ascendientes</t>
  </si>
  <si>
    <t>Otros</t>
  </si>
  <si>
    <t>(1) Sin información por tipo de causantes (se estimó su distribución)</t>
  </si>
  <si>
    <t>CUADRO N°123</t>
  </si>
  <si>
    <t xml:space="preserve">NUMERO PROMEDIO DE BENEFICIARIOS DE ASIGNACIÓN FAMILIARES, POR ENTIDADES PAGADORAS, SEGÚN SU CALIDAD </t>
  </si>
  <si>
    <t>s/i</t>
  </si>
  <si>
    <t>(1) información no disponible</t>
  </si>
  <si>
    <t>CUADRO N°124</t>
  </si>
  <si>
    <t>NUMERO DE CARGAS AUTORIZADAS EN EL SIAGF AL 31 DE DICIEMBRE, POR TRAMOS</t>
  </si>
  <si>
    <t>TRAMO 1</t>
  </si>
  <si>
    <t>TRAMO 2</t>
  </si>
  <si>
    <t>TRAMO 3</t>
  </si>
  <si>
    <t>TRAMO 4</t>
  </si>
  <si>
    <t>Instituto de Previsión Social (Municipalidades)</t>
  </si>
  <si>
    <t>CUADRO Nº 125</t>
  </si>
  <si>
    <t>MONTO TOTAL DE ASIGNACIONES FAMILIARES, SEGÚN ENTIDAD PAGADORA</t>
  </si>
  <si>
    <t>Superintendencia de AFP</t>
  </si>
  <si>
    <t>Bice Seguros de Vida S.A</t>
  </si>
  <si>
    <t>CUADRO Nº 126</t>
  </si>
  <si>
    <t>VALOR  DE LA ASIGNACION FAMILIAR SEGÚN TRAMOS DE RENTA</t>
  </si>
  <si>
    <t xml:space="preserve"> (Montos en $ de cada año)</t>
  </si>
  <si>
    <t>1990 - 2019</t>
  </si>
  <si>
    <t>LEGISLACION</t>
  </si>
  <si>
    <t>TRAMOS DE RENTA ($)</t>
  </si>
  <si>
    <t>VALOR DE LA ASIGNACIÓN FAMILIAR ($)</t>
  </si>
  <si>
    <t>JULIO 1990</t>
  </si>
  <si>
    <t>JUNIO 1991</t>
  </si>
  <si>
    <t>Ley N°18.957</t>
  </si>
  <si>
    <t>a)</t>
  </si>
  <si>
    <t>&lt; ó =  50.000</t>
  </si>
  <si>
    <t>b)</t>
  </si>
  <si>
    <t>&gt; 50.000  y  &lt; ó = 70.000</t>
  </si>
  <si>
    <t>c)</t>
  </si>
  <si>
    <t>&gt; 70.000</t>
  </si>
  <si>
    <t>JULIO 1991</t>
  </si>
  <si>
    <t>JUNIO 1992</t>
  </si>
  <si>
    <t>Ley N°19.073</t>
  </si>
  <si>
    <t>&lt; ó =  63.000</t>
  </si>
  <si>
    <t>&gt; 63.000  y  &lt; ó = 88.000</t>
  </si>
  <si>
    <t>&gt; 88.000</t>
  </si>
  <si>
    <t>JULIO 1992</t>
  </si>
  <si>
    <t>JUNIO 1993</t>
  </si>
  <si>
    <t>Ley N°19.152</t>
  </si>
  <si>
    <t>&lt; ó =  100.000</t>
  </si>
  <si>
    <t>&gt; 100.000 y &lt; ó = 250.000</t>
  </si>
  <si>
    <t>&gt; 250.000</t>
  </si>
  <si>
    <t>JULIO 1993</t>
  </si>
  <si>
    <t>JUNIO 1994</t>
  </si>
  <si>
    <t>Ley N°19.228</t>
  </si>
  <si>
    <t>&lt; ó =  120.000</t>
  </si>
  <si>
    <t>&gt; 120.000 y &lt; ó = 250.000</t>
  </si>
  <si>
    <t>JULIO 1994</t>
  </si>
  <si>
    <t>JUNIO 1995</t>
  </si>
  <si>
    <t>Ley N°19.307</t>
  </si>
  <si>
    <t>&lt; ó =  133.000</t>
  </si>
  <si>
    <t>&gt; 133.000 y &lt; ó = 277.000</t>
  </si>
  <si>
    <t>&gt; 277.000</t>
  </si>
  <si>
    <t>JULIO 1995</t>
  </si>
  <si>
    <t>JUNIO 1996</t>
  </si>
  <si>
    <t>Ley N°19.392</t>
  </si>
  <si>
    <t>&lt; ó =  150.000</t>
  </si>
  <si>
    <t>&gt; 150.000 y &lt; ó = 313.000</t>
  </si>
  <si>
    <t>&gt; 313.000</t>
  </si>
  <si>
    <t>JULIO 1996</t>
  </si>
  <si>
    <t>JUNIO 1997</t>
  </si>
  <si>
    <t>Ley N°19.457</t>
  </si>
  <si>
    <t>&lt; ó =  167.000</t>
  </si>
  <si>
    <t>&gt; 167.000 y &lt; ó = 348.000</t>
  </si>
  <si>
    <t>&gt; 348.000</t>
  </si>
  <si>
    <t>JULIO 1997</t>
  </si>
  <si>
    <t>JUNIO 1998</t>
  </si>
  <si>
    <t>Ley N°19.502</t>
  </si>
  <si>
    <t>&lt; ó =  85.999</t>
  </si>
  <si>
    <t>&gt; 85.999 y &lt; ó =175.349</t>
  </si>
  <si>
    <t>&gt; 175.349 y &lt; ó = 365.399</t>
  </si>
  <si>
    <t>d)</t>
  </si>
  <si>
    <t>&gt; 365.399</t>
  </si>
  <si>
    <t>JULIO 1998</t>
  </si>
  <si>
    <t>JUNIO 1999</t>
  </si>
  <si>
    <t>Ley N°19.564</t>
  </si>
  <si>
    <t>&lt; ó =  91.800</t>
  </si>
  <si>
    <t>&gt; 91.800 y &lt; ó =186.747</t>
  </si>
  <si>
    <t>&gt; 186.747 y &lt; ó = 365.399</t>
  </si>
  <si>
    <t>JULIO 1999</t>
  </si>
  <si>
    <t>JUNIO 2000</t>
  </si>
  <si>
    <t>Ley N°19.595</t>
  </si>
  <si>
    <t>&lt; ó =  96.390</t>
  </si>
  <si>
    <t>&gt; 96.390 y &lt; ó =194.777</t>
  </si>
  <si>
    <t>&gt; 194.777 y &lt; ó = 312.900</t>
  </si>
  <si>
    <t>&gt; 312.900</t>
  </si>
  <si>
    <t>JULIO 2000</t>
  </si>
  <si>
    <t xml:space="preserve"> JUNIO 2001</t>
  </si>
  <si>
    <t>Ley N°19.649</t>
  </si>
  <si>
    <t>&lt; ó =  101.113</t>
  </si>
  <si>
    <t>&gt;101.113 y &lt; ó =204.321</t>
  </si>
  <si>
    <t>&gt; 204.321 y &lt; ó = 328.232</t>
  </si>
  <si>
    <t>&gt; 328.232</t>
  </si>
  <si>
    <t xml:space="preserve"> JULIO 2001</t>
  </si>
  <si>
    <t xml:space="preserve"> JUNIO 2002</t>
  </si>
  <si>
    <t>Ley N°19.703</t>
  </si>
  <si>
    <t>&lt; ó =  104.146</t>
  </si>
  <si>
    <t>&gt;104.146 y &lt; ó =210.451</t>
  </si>
  <si>
    <t>&gt; 210.451 y &lt; ó = 328.232</t>
  </si>
  <si>
    <t xml:space="preserve"> JULIO 2002</t>
  </si>
  <si>
    <t xml:space="preserve"> JUNIO 2003</t>
  </si>
  <si>
    <t>Ley N°19.775</t>
  </si>
  <si>
    <t>&lt; ó =  111.200</t>
  </si>
  <si>
    <t>&gt;111.200 y &lt; ó =219.921</t>
  </si>
  <si>
    <t>&gt; 219.921 y &lt; ó = 343.002</t>
  </si>
  <si>
    <t>&gt; 343.002</t>
  </si>
  <si>
    <t xml:space="preserve"> JULIO 2003</t>
  </si>
  <si>
    <t xml:space="preserve"> JUNIO 2004</t>
  </si>
  <si>
    <t>Ley N°19.843</t>
  </si>
  <si>
    <t>&lt; ó =  112.098</t>
  </si>
  <si>
    <t>&gt;112.098 y &lt; ó =226.519</t>
  </si>
  <si>
    <t>&gt; 226.519 y &lt; ó = 353.292</t>
  </si>
  <si>
    <t>&gt; 353.292</t>
  </si>
  <si>
    <t xml:space="preserve"> JULIO 2004</t>
  </si>
  <si>
    <t xml:space="preserve"> JUNIO 2005</t>
  </si>
  <si>
    <t>Ley N°19.917</t>
  </si>
  <si>
    <t>&lt; ó =  118.192</t>
  </si>
  <si>
    <t>&gt;118.192 y &lt; ó =231.502</t>
  </si>
  <si>
    <t>&gt; 231.502 y &lt; ó = 361.064</t>
  </si>
  <si>
    <t>&gt; 361.064</t>
  </si>
  <si>
    <t xml:space="preserve"> JULIO 2005</t>
  </si>
  <si>
    <t xml:space="preserve"> JUNIO 2006</t>
  </si>
  <si>
    <t>Ley N°19.985</t>
  </si>
  <si>
    <t>&lt; ó =  122.329</t>
  </si>
  <si>
    <t>&gt;122.329 y &lt; ó =239.605</t>
  </si>
  <si>
    <t>&gt; 239.605 y &lt; ó = 373.702</t>
  </si>
  <si>
    <t>&gt; 373.702</t>
  </si>
  <si>
    <t xml:space="preserve"> JULIO 2006</t>
  </si>
  <si>
    <t xml:space="preserve"> JUNIO 2007</t>
  </si>
  <si>
    <t>Ley N°20.079</t>
  </si>
  <si>
    <t>&lt; ó =  128.445</t>
  </si>
  <si>
    <t>&gt;128.445 y &lt; ó =251.585</t>
  </si>
  <si>
    <t>&gt; 251.585 y &lt; ó = 392.387</t>
  </si>
  <si>
    <t>&gt; 392.387</t>
  </si>
  <si>
    <t xml:space="preserve"> JULIO 2007</t>
  </si>
  <si>
    <t xml:space="preserve"> JUNIO 2008</t>
  </si>
  <si>
    <t>Ley N°20.143</t>
  </si>
  <si>
    <t>&lt; ó =  135.124</t>
  </si>
  <si>
    <t>&gt;135.124 y &lt; ó =264.667</t>
  </si>
  <si>
    <t>&gt; 264.667 y &lt; ó = 412.791</t>
  </si>
  <si>
    <t>&gt; 412.791</t>
  </si>
  <si>
    <t xml:space="preserve"> JULIO 2008</t>
  </si>
  <si>
    <t xml:space="preserve"> JUNIO 2009</t>
  </si>
  <si>
    <t>Ley N°20.233</t>
  </si>
  <si>
    <t>&lt; ó =  144.448</t>
  </si>
  <si>
    <t>&gt;144.448 y &lt; ó =282.929</t>
  </si>
  <si>
    <t>&gt; 282.929 y &lt; ó = 441.274</t>
  </si>
  <si>
    <t>&gt; 441.274</t>
  </si>
  <si>
    <t xml:space="preserve"> JULIO 2009</t>
  </si>
  <si>
    <t xml:space="preserve"> JULIO 2010</t>
  </si>
  <si>
    <t>Ley N°20.359</t>
  </si>
  <si>
    <t>&lt; ó =  170.000</t>
  </si>
  <si>
    <t>&gt;170.000 y &lt; ó =293.624</t>
  </si>
  <si>
    <t>&gt; 293.624 y &lt; ó = 457.954</t>
  </si>
  <si>
    <t>&gt; 457.954</t>
  </si>
  <si>
    <t xml:space="preserve"> AGOSTO 2010</t>
  </si>
  <si>
    <t xml:space="preserve"> JUNIO 2011</t>
  </si>
  <si>
    <t>Ley N°20.449</t>
  </si>
  <si>
    <t>&lt; ó =  177.212</t>
  </si>
  <si>
    <t>&gt;177.212 y &lt; ó =298.028</t>
  </si>
  <si>
    <t>&gt; 298.028 y &lt; ó = 464.823</t>
  </si>
  <si>
    <t>&gt; 464.823</t>
  </si>
  <si>
    <t xml:space="preserve"> JULIO 2011</t>
  </si>
  <si>
    <t xml:space="preserve"> JUNIO 2012</t>
  </si>
  <si>
    <t>Ley N°20.524</t>
  </si>
  <si>
    <t>&lt; ó =  187.515</t>
  </si>
  <si>
    <t>&gt;187.515 y &lt; ó =307.863</t>
  </si>
  <si>
    <t>&gt; 307.863 y &lt; ó = 480.162</t>
  </si>
  <si>
    <t>&gt; 480.162</t>
  </si>
  <si>
    <t xml:space="preserve"> JULIO 2012</t>
  </si>
  <si>
    <t xml:space="preserve"> JUNIO 2013</t>
  </si>
  <si>
    <t>Ley N°20.614</t>
  </si>
  <si>
    <t>&lt; ó =  202.516</t>
  </si>
  <si>
    <t>&gt;202.516 y &lt; ó =317.407</t>
  </si>
  <si>
    <t>&gt; 317.407 y &lt; ó = 495.047</t>
  </si>
  <si>
    <t>&gt; 495.047</t>
  </si>
  <si>
    <t xml:space="preserve"> JULIO 2013</t>
  </si>
  <si>
    <t xml:space="preserve"> JUNIO 2014</t>
  </si>
  <si>
    <t>Ley N°20.689</t>
  </si>
  <si>
    <t>&lt; ó =  220.354</t>
  </si>
  <si>
    <t>&gt;220.354 y &lt; ó =321.851</t>
  </si>
  <si>
    <t>&gt; 321.851 y &lt; ó = 501.978</t>
  </si>
  <si>
    <t>&gt; 501.978</t>
  </si>
  <si>
    <t xml:space="preserve"> JULIO 2014</t>
  </si>
  <si>
    <t xml:space="preserve"> JUNIO 2015</t>
  </si>
  <si>
    <t>Ley N°20.763</t>
  </si>
  <si>
    <t>&lt; ó =  236.094</t>
  </si>
  <si>
    <t>&gt;236,394 y &lt; ó =344.840</t>
  </si>
  <si>
    <t>&gt; 344.840 y &lt; ó = 537.834</t>
  </si>
  <si>
    <t>&gt; 537.834</t>
  </si>
  <si>
    <t xml:space="preserve"> JULIO 2015</t>
  </si>
  <si>
    <t xml:space="preserve"> DICIEMBRE 2015</t>
  </si>
  <si>
    <t>&lt; ó =  252.882</t>
  </si>
  <si>
    <t>&gt;252.882 y &lt; ó =369.362</t>
  </si>
  <si>
    <t>&gt; 369.362 y &lt; ó = 576.080</t>
  </si>
  <si>
    <t>&gt; 576.080</t>
  </si>
  <si>
    <t xml:space="preserve"> ENERO 2016</t>
  </si>
  <si>
    <t xml:space="preserve"> JUNIO 2016</t>
  </si>
  <si>
    <t>&lt; ó =  262.326</t>
  </si>
  <si>
    <t>&gt;262.326 y &lt; ó =383.156</t>
  </si>
  <si>
    <t>&gt; 383.156 y &lt; ó = 597.593</t>
  </si>
  <si>
    <t>&gt; 597.593</t>
  </si>
  <si>
    <t xml:space="preserve"> JULIO 2016</t>
  </si>
  <si>
    <t xml:space="preserve"> DICIEMBRE 2016</t>
  </si>
  <si>
    <t>Ley N°20.935</t>
  </si>
  <si>
    <t>&lt; ó =  270.196</t>
  </si>
  <si>
    <t>&gt;270.196 y &lt; ó =394.651</t>
  </si>
  <si>
    <t>&gt; 394.651 y &lt; ó = 615.521</t>
  </si>
  <si>
    <t>&gt; 615.521</t>
  </si>
  <si>
    <t xml:space="preserve"> ENERO 2017</t>
  </si>
  <si>
    <t xml:space="preserve"> JUNIO 2017</t>
  </si>
  <si>
    <t>&lt; ó =  277.016</t>
  </si>
  <si>
    <t>&gt;277.016 y &lt; ó =404.613</t>
  </si>
  <si>
    <t>&gt; 404.613 y &lt; ó = 631.058</t>
  </si>
  <si>
    <t>&gt; 631.058</t>
  </si>
  <si>
    <t xml:space="preserve"> JULIO 2017</t>
  </si>
  <si>
    <t xml:space="preserve"> DICIEMBRE 2017</t>
  </si>
  <si>
    <t>&lt; ó =  283.312</t>
  </si>
  <si>
    <t>&gt;283.312 y &lt; ó =413.808</t>
  </si>
  <si>
    <t>&gt; 413.808 y &lt; ó = 645.400</t>
  </si>
  <si>
    <t>&gt; 645.400</t>
  </si>
  <si>
    <t xml:space="preserve"> ENERO 2018</t>
  </si>
  <si>
    <t xml:space="preserve"> JULIO 2018</t>
  </si>
  <si>
    <t>&lt; ó =  289.608</t>
  </si>
  <si>
    <t>&gt;289.608 y &lt; ó =423.004</t>
  </si>
  <si>
    <t>&gt; 423.004 y &lt; ó = 659.743</t>
  </si>
  <si>
    <t>&gt; 659.743</t>
  </si>
  <si>
    <t xml:space="preserve"> AGOSTO 2018</t>
  </si>
  <si>
    <t xml:space="preserve"> FEBRERO 2019</t>
  </si>
  <si>
    <t>Ley N°21.112</t>
  </si>
  <si>
    <t>&lt; ó =  302.200</t>
  </si>
  <si>
    <t>&gt;302.200 y &lt; ó =441.395</t>
  </si>
  <si>
    <t>&gt; 441.395 y &lt; ó = 688.427</t>
  </si>
  <si>
    <t>&gt; 688.427</t>
  </si>
  <si>
    <t xml:space="preserve"> MARZO 2019</t>
  </si>
  <si>
    <t>CUADRO Nº 127</t>
  </si>
  <si>
    <t xml:space="preserve">INGRESOS Y EGRESOS DEL SISTEMA DE PRESTACIONES FAMILIARES </t>
  </si>
  <si>
    <t>(Montos en miles de $ de cada año)</t>
  </si>
  <si>
    <t>Reintegro asignación familiar</t>
  </si>
  <si>
    <t>Reintegros bonos extraordinarios</t>
  </si>
  <si>
    <t>Asignación Familiar:</t>
  </si>
  <si>
    <t>Gasto en asignación familiar</t>
  </si>
  <si>
    <t>Documentos revalidados</t>
  </si>
  <si>
    <t>Documentos caducados</t>
  </si>
  <si>
    <t>Gasto años anteriores</t>
  </si>
  <si>
    <t xml:space="preserve"> (a) </t>
  </si>
  <si>
    <t xml:space="preserve">Devoluciones - pagos anulados Asignación Familiar </t>
  </si>
  <si>
    <t>Gasto efectivo asignación familiar</t>
  </si>
  <si>
    <t>Bonos Extraordinarios:</t>
  </si>
  <si>
    <t xml:space="preserve"> (c) </t>
  </si>
  <si>
    <t xml:space="preserve">   </t>
  </si>
  <si>
    <t>Gasto efectivo bonos extraordinarios</t>
  </si>
  <si>
    <t>Gastos de Administración</t>
  </si>
  <si>
    <t>TOTAL EGRESOS</t>
  </si>
  <si>
    <t>SUPERAVIT O (DEFICIT) DEL EJERCICIO</t>
  </si>
  <si>
    <t>(a) Durante el año 2014 comenzaron las validaciones del gasto en asignaciones familiares informado por las entidades administradoras a través del Sistema de Verificación del Gasto Mensual (SIVEGAM) que administra esta Superintendencia contra la base de reconocimientos del Sistema de Información de Apoyo a la Gestión y Fiscalización de los Regímenes de Prestaciones Familiares y Subsidio Familiar (SIAGF). Dichas validaciones fueron aplicadas al gasto informado desde el año 2012 en adelante. Esto significó el rechazo del gasto por asignaciones familiares por falta de sustentación por la suma indicada, por lo que las entidades involucradas deberán sustentar el gasto observado. En el caso que dicho gasto no pueda ser sustentado por las entidades, éstas deberán reintegrar al Fondo las sumas comprometidas.</t>
  </si>
  <si>
    <t>(b) Incluye bonos establecidos en las Leyes N°s. 20.326, 20.360, 20.428 y 20.743.</t>
  </si>
  <si>
    <t>(c) A contar del año 2014 incluye el Aporte Familiar Permanente de la Ley N°s. 20.743. Durante el año 2016 la entidades públicas comenzaron a rendir el pago del aporte a través del Sistema del Aporte Familiar Permanente (SIAGF) que administra esta Superintendencia. La primera rendición incluyó el aporte de marzo de 2015 y de marzo de 2016.</t>
  </si>
  <si>
    <t>VI Régimen de Beneficios Asistenciales</t>
  </si>
  <si>
    <t>CUADRO N° 128</t>
  </si>
  <si>
    <t>NÚMERO PROMEDIO MENSUAL DE BENEFICIARIAS (OS) Y CAUSANTES DE SUBSIDIO FAMILIAR</t>
  </si>
  <si>
    <t>2002 - 2019</t>
  </si>
  <si>
    <t>AÑO</t>
  </si>
  <si>
    <t>BENEFICIARIAS(OS)</t>
  </si>
  <si>
    <t>CAUSANTES</t>
  </si>
  <si>
    <t>CUADRO N° 129</t>
  </si>
  <si>
    <t>NÚMERO PROMEDIO MENSUAL DE SUBSIDIOS FAMILIARES EMITIDOS A PAGO, SEGÚN TIPO DE CAUSANTE</t>
  </si>
  <si>
    <t>MENORES</t>
  </si>
  <si>
    <t>MADRES</t>
  </si>
  <si>
    <t>EMBARAZADAS</t>
  </si>
  <si>
    <t>INVÁLIDOS</t>
  </si>
  <si>
    <t>DISCAPACITADOS MENTALES (1)</t>
  </si>
  <si>
    <t xml:space="preserve">TOTAL  </t>
  </si>
  <si>
    <t>(1) A contar de septiembre del año 2006, se presenta el número de discapacitados mentales. Antes estaban incluídos en Invalidez</t>
  </si>
  <si>
    <t>CUADRO Nº 130</t>
  </si>
  <si>
    <t>INGRESOS Y EGRESOS DEL FONDO NACIONAL DE SUBSIDIO FAMILIAR</t>
  </si>
  <si>
    <t>( Montos en miles de $ de cada año)</t>
  </si>
  <si>
    <t>Reintegros de Subsidios Familiares</t>
  </si>
  <si>
    <t>Reintegros de Bonos</t>
  </si>
  <si>
    <t>Emision de Subsidios Familiares</t>
  </si>
  <si>
    <t>Documentos Caducados Subsidios Familiares</t>
  </si>
  <si>
    <t>Documentos Retirados y bloqueados Subsidios Familiares</t>
  </si>
  <si>
    <t>Gasto Efectivo Subsidios Familiares</t>
  </si>
  <si>
    <t>Emision de Bonos extraordinarios</t>
  </si>
  <si>
    <t>Bonos extraordinarios caducados</t>
  </si>
  <si>
    <t>Gasto Efectivo  Bonos Extraordinarios</t>
  </si>
  <si>
    <t>SUPERAVIT 0 (DEFICIT) DEL EJERCICIO</t>
  </si>
  <si>
    <t>CUADRO N° 131</t>
  </si>
  <si>
    <t>NÚMERO PROMEDIO MENSUAL DE  SUBSIDIOS FAMILIARES EMITIDOS A PAGO, SEGÚN REGIÓN</t>
  </si>
  <si>
    <t xml:space="preserve"> 2013 - 2019</t>
  </si>
  <si>
    <t xml:space="preserve">Tarapacá </t>
  </si>
  <si>
    <t>Aysén del General Carlos Ibáñez del Campo</t>
  </si>
  <si>
    <t>CUADRO N° 132</t>
  </si>
  <si>
    <t>NÚMERO PROMEDIO MENSUAL DE  SUBSIDIOS FAMILIARES EMITIDOS A PAGO, SEGÚN REGIÓN Y TIPO DE CAUSANTE</t>
  </si>
  <si>
    <t>DISCAPACITADOS MENTALES</t>
  </si>
  <si>
    <t>CUADRO N° 133</t>
  </si>
  <si>
    <t>NÚMERO PROMEDIO MENSUAL Y MONTO EMITIDO EN SUBSIDIOS PARA DISCAPACITADOS MENTALES MENORES DE 18 AÑOS, SEGÚN REGIONES</t>
  </si>
  <si>
    <t>2017 - 2019</t>
  </si>
  <si>
    <t>NÚMERO</t>
  </si>
  <si>
    <t>CUADRO N° 134</t>
  </si>
  <si>
    <t>NÚMERO PROMEDIO MENSUAL DE SUBSIDIOS PARA DISCAPACITADOS MENTALES MENORES DE 18 AÑOS, SEGÚN REGIONES Y SEXO</t>
  </si>
  <si>
    <t>CUADRO N° 135</t>
  </si>
  <si>
    <t>APORTE FAMILIAR PERMANENTE DE MARZO 2019 
NÚMERO DE APORTES EMITIDOS Y GASTO</t>
  </si>
  <si>
    <t>TIPO DE BENEFICIARIO</t>
  </si>
  <si>
    <t>NÚMERO DE APORTES</t>
  </si>
  <si>
    <t>GASTO EN M$</t>
  </si>
  <si>
    <t>Subsidio Familiar</t>
  </si>
  <si>
    <t>Asignación Familiar</t>
  </si>
  <si>
    <t>Asignación Maternal</t>
  </si>
  <si>
    <t>Seguridades y Oportunidades Chile Solidario</t>
  </si>
  <si>
    <t>Nota: Beneficios emitidos a pago entre marzo de 2019 y marzo de 2020.</t>
  </si>
  <si>
    <t>APORTE FAMILIAR PERMANENTE DE MARZO DE CADA AÑO, NÚMERO DE APORTES EMITIDOS Y GASTO</t>
  </si>
  <si>
    <t>Nota: estas cifras están actualizadas al dia 01 de abril de 2020, y son cifras que pueden variar en el futuro mientras existan pagos de años anteriores. Además, la información de gasto son pesos $ de cada año.</t>
  </si>
  <si>
    <t>VII Estadísticas de Otros Beneficios</t>
  </si>
  <si>
    <t>CUADRO Nº 137</t>
  </si>
  <si>
    <t>NÚMERO PROMEDIO MENSUAL Y MONTO ANUAL DE SUBSIDIOS DE CESANTÍA EMITIDOS A PAGO, SEGÚN ENTIDAD PAGADORA</t>
  </si>
  <si>
    <t xml:space="preserve">Número </t>
  </si>
  <si>
    <t>Monto M$</t>
  </si>
  <si>
    <t>IPS</t>
  </si>
  <si>
    <t>CCAF Los Héroes</t>
  </si>
  <si>
    <t>Tesorería (1)</t>
  </si>
  <si>
    <t>(1) La información corresponde a subsidios pagados a funcionarios públicos y municipales. No se dispone de información de número de Subsidios pagados.</t>
  </si>
  <si>
    <t>CUADRO Nº 138</t>
  </si>
  <si>
    <t>NÚMERO DE SUBSIDIOS DE CESANTIA OTORGADOS POR PRIMERA VEZ, SEGÚN ENTIDAD PAGADORA</t>
  </si>
  <si>
    <t>2013 - 2019</t>
  </si>
  <si>
    <t>Nota: La información no incluye los subsidios de los funcionarios públicos ni municipales pagados por la Tesorería General de la República.</t>
  </si>
  <si>
    <t>CUADRO Nº 139</t>
  </si>
  <si>
    <t>Reintegros</t>
  </si>
  <si>
    <t>Subsidios de Cesantía</t>
  </si>
  <si>
    <t>Indemnizaciones</t>
  </si>
  <si>
    <t>Total beneficios emitidos</t>
  </si>
  <si>
    <t>CUADRO Nº 140</t>
  </si>
  <si>
    <t>MONTO UNITARIO MENSUAL  DEL  SUBSIDIO DE CESANTIA PARA LOS TRABAJADORES DE LOS SECTORES  PRIVADO Y PÚBLICO</t>
  </si>
  <si>
    <t xml:space="preserve">       (Montos en $ de cada año)</t>
  </si>
  <si>
    <t>1985 - 2019</t>
  </si>
  <si>
    <t>Primeros 90 dias</t>
  </si>
  <si>
    <t>Entre  91  y 180 días</t>
  </si>
  <si>
    <t>Entre  181  y 360 días</t>
  </si>
  <si>
    <t>09-May.-1985</t>
  </si>
  <si>
    <t>20-Nov.-1990</t>
  </si>
  <si>
    <t>6.000</t>
  </si>
  <si>
    <t>4.000</t>
  </si>
  <si>
    <t>3.000</t>
  </si>
  <si>
    <t>21-Nov.-1990</t>
  </si>
  <si>
    <t>30-Nov.-1991</t>
  </si>
  <si>
    <t>9.000</t>
  </si>
  <si>
    <t>4.500</t>
  </si>
  <si>
    <t>01-Dic.-1991</t>
  </si>
  <si>
    <t>31-Dic.-1992</t>
  </si>
  <si>
    <t>10.620</t>
  </si>
  <si>
    <t>7.080</t>
  </si>
  <si>
    <t>5.310</t>
  </si>
  <si>
    <t>01-Ene.-1993</t>
  </si>
  <si>
    <t>31-Dic.-1993</t>
  </si>
  <si>
    <t>01-Ene.-1994</t>
  </si>
  <si>
    <t>31-Dic.-1994</t>
  </si>
  <si>
    <t>01-Ene.-1995</t>
  </si>
  <si>
    <t>31-Dic.-1995</t>
  </si>
  <si>
    <t>01-Ene.-1996</t>
  </si>
  <si>
    <t>a la fecha</t>
  </si>
  <si>
    <t>CUADRO N°141</t>
  </si>
  <si>
    <t>NÚMERO DE BONOS BODAS DE ORO EMITIDOS A PAGO, SEGÚN AÑOS DE MATRIMONIO Y TIPO DE BENEFICIARIO</t>
  </si>
  <si>
    <t>BONOS EMITIDOS SEGÚN AÑOS DE MATRIMONIO Y TIPO DE BENEFICIARIO</t>
  </si>
  <si>
    <t>CASADOS (AMBOS CÓNYUGES VIVOS)</t>
  </si>
  <si>
    <t>CON 50 AÑOS</t>
  </si>
  <si>
    <t>ENTRE 53 Y 59 AÑOS (1)</t>
  </si>
  <si>
    <t>CON 60 AÑOS O MÁS</t>
  </si>
  <si>
    <t>TOTAL CASADOS</t>
  </si>
  <si>
    <t>VIUDO(A)S (SÓLO UN CÓNYUGE VIVO)</t>
  </si>
  <si>
    <t>TOTAL VIUDO(A)S</t>
  </si>
  <si>
    <t>TOTAL DE BENEFICIARIOS</t>
  </si>
  <si>
    <t>TOTAL BONOS EMITIDOS</t>
  </si>
  <si>
    <t>MONTO TOTAL EMITIDO EN BONOS M$</t>
  </si>
  <si>
    <t>Nota: La información corresponde al número de cónyuges a los que se les emitió el pago del bono</t>
  </si>
  <si>
    <t>(1) Por eliminación del artículo transitorio de la Ley N°20.506.</t>
  </si>
  <si>
    <t>CUADRO N°142</t>
  </si>
  <si>
    <t>NÚMERO  DE SUBSIDIOS AL EMPLEO JOVEN CONCEDIDOS, SEGÚN TIPO DE BENEFICIARIO</t>
  </si>
  <si>
    <t xml:space="preserve"> 2009 - 2019</t>
  </si>
  <si>
    <t>AÑOS</t>
  </si>
  <si>
    <t>TRABAJADOR DEPENDIENTE</t>
  </si>
  <si>
    <t>TRABAJADOR INDEPENDIENTE</t>
  </si>
  <si>
    <t>EMPLEADORES</t>
  </si>
  <si>
    <t>Nota: Este beneficio fue creado por la Ley N°20.338 de 01/04/2009, cuya vigencia rige a contar del 01/07/2009.
Nota 2: El subsidio al empleo joven se devenga mientras el trabajador cumpla con los requisitos habilitantes y hasta el último día del mes en que éste tenga 24 años de edad o hasta el último día del mes en que cumpla 21 años de edad, si a esa fecha no hubiere obtenido la licencia de educación media.</t>
  </si>
  <si>
    <t>NÚMERO  DE SUBSIDIOS AL EMPLEO JOVEN EMITIDOS A PAGO, SEGÚN TIPO DE PAGO Y DE BENEFICIARIO</t>
  </si>
  <si>
    <t>2010 - 2019</t>
  </si>
  <si>
    <t>NÚMERO PROMEDIO  DE SUBSIDIOS CON PAGO MENSUAL</t>
  </si>
  <si>
    <t>NÚMERO  DE SUBSIDIOS CON PAGO ANUAL</t>
  </si>
  <si>
    <t>TRABAJADOR (A) DEPENDIENTE</t>
  </si>
  <si>
    <t>TRABAJADOR (A) INDEPENDIENTE</t>
  </si>
  <si>
    <t>Nota: El subsidio al empleo joven se devenga mientras el trabajador cumpla con los requisitos habilitantes y hasta el último día del mes en que éste tenga 24 años de edad o hasta el último día del mes en que cumpla 21 años de edad, si a esa fecha no hubiere obtenido la licencia de educación media.</t>
  </si>
  <si>
    <t>CUADRO N°144</t>
  </si>
  <si>
    <t>GASTO TOTAL EMITIDO EN SUBSIDIOS AL EMPLEO JOVEN, SEGÚN TIPO DE PAGO Y DE BENEFICIARIO</t>
  </si>
  <si>
    <t>( Monto en miles de $ de cada año)</t>
  </si>
  <si>
    <t>PAGOS  MENSUALES</t>
  </si>
  <si>
    <t>PAGOS ANUALES</t>
  </si>
  <si>
    <t>RELIQUIDACIONES TRABAJADOR (A) DEPENDIENTE</t>
  </si>
  <si>
    <t>CUADRO N° 145</t>
  </si>
  <si>
    <t>NÚMERO  DE SUBSIDIOS AL EMPLEO JOVEN EMITIDOS A PAGO A TRABAJADORES (AS), SEGÚN TIPO DE PAGO Y SEXO</t>
  </si>
  <si>
    <t>2009 - 2019</t>
  </si>
  <si>
    <t>SEXO</t>
  </si>
  <si>
    <t>(1) Los Subsidios del año se pagan al año siguiente, por tanto los correspondientes al año 2009 se pagaron en el año 2010 y así sucesivamente.</t>
  </si>
  <si>
    <t>CUADRO N°146</t>
  </si>
  <si>
    <t>NÚMERO  DE SUBSIDIOS AL EMPLEO DE LA MUJER CONCEDIDOS, SEGÚN TIPO DE BENEFICIARIA</t>
  </si>
  <si>
    <t>TRABAJADORA DEPENDIENTE</t>
  </si>
  <si>
    <t>TRABAJADORA INDEPENDIENTE</t>
  </si>
  <si>
    <t>Nota: El subsidio al empleo de la mujer al ser concedido puede ser percibido por cada trabajadora por 4 años continuos y causar hasta un máximo de 24 meses de subsidio para el o los empleadores que tenga durante los 4 años señalados.</t>
  </si>
  <si>
    <t>CUADRO N° 147</t>
  </si>
  <si>
    <t>NÚMERO  DE SUBSIDIOS AL EMPLEO DE LA MUJER EMITIDOS A PAGO, SEGÚN TIPO DE PAGO Y DE BENEFICIARIA</t>
  </si>
  <si>
    <t>(1) Los Subsidios del año se pagan al año siguiente, por tanto los correspondientes al año 2013 se pagaron en el año 2014 y así sucesivamente.</t>
  </si>
  <si>
    <t>(*) El número de beneficiarios con pago anual durante el año 2014 y 2016  fue corregido y actualizado.</t>
  </si>
  <si>
    <t>CUADRO N°148</t>
  </si>
  <si>
    <t>GASTO TOTAL EMITIDO EN SUBSIDIOS AL EMPLEO DE LA MUJER, SEGÚN TIPO DE PAGO Y DE BENEFICIARIA</t>
  </si>
  <si>
    <t>RELIQUIDACIONES TRABAJADORA DEPENDIENTE</t>
  </si>
  <si>
    <t>(*) El gasto emitido por subsidios para beneficiarios con pago anual durante el año 2014 y 2016  fue corregido y actualizado.</t>
  </si>
  <si>
    <t>MUTUALIDADES DE EMPLEADORES DE LA LEY N°16.744 ESTADO DE SITUACIÓN FINANCIERA CLASIFICADO INDIVIDUAL AL 31 DE DICIEMBRE DE 2019</t>
  </si>
  <si>
    <t>A.CH.S</t>
  </si>
  <si>
    <t>C.CH.C</t>
  </si>
  <si>
    <t>Efectivo y efectivo equivalente</t>
  </si>
  <si>
    <t>Activos financieros a costo amortizado</t>
  </si>
  <si>
    <t>Activos financieros a valor razonable con cambios en resultado</t>
  </si>
  <si>
    <t>Otros activos financieros</t>
  </si>
  <si>
    <t>Deudores previsionales, neto</t>
  </si>
  <si>
    <t>Aportes legales por cobrar, neto</t>
  </si>
  <si>
    <t>Deudores por venta servicios a terceros, neto</t>
  </si>
  <si>
    <t>Cuentas por cobrar a entidades relacionadas</t>
  </si>
  <si>
    <t>Otras cuentas por cobrar, neto</t>
  </si>
  <si>
    <t>Inventarios</t>
  </si>
  <si>
    <t>Activos de cobertura</t>
  </si>
  <si>
    <t>Gastos pagados por anticipado</t>
  </si>
  <si>
    <t>Activos por impuestos corrientes</t>
  </si>
  <si>
    <t>SUBTOTAL ACTIVOS CORRIENTES</t>
  </si>
  <si>
    <t>Activos no corrientes y  grupos en desapropiación clasificadas como mantenidos para la venta</t>
  </si>
  <si>
    <t>Deudores por venta de servicios a terceros, neto</t>
  </si>
  <si>
    <t>Inversiones en asociadas y en negocios conjuntos contabilizadas por el método de la participación</t>
  </si>
  <si>
    <t>Otras inversiones contabilizadas por el método de la participación</t>
  </si>
  <si>
    <t>Intangibles, neto</t>
  </si>
  <si>
    <t>Propiedades, planta y equipo, neto</t>
  </si>
  <si>
    <t>Propiedades de inversión</t>
  </si>
  <si>
    <t>Activos por impuestos diferidos</t>
  </si>
  <si>
    <t>Pasivos financieros corrientes</t>
  </si>
  <si>
    <t xml:space="preserve">Prestaciones por pagar </t>
  </si>
  <si>
    <t>Acreedores comerciales  y otras cuentas por pagar</t>
  </si>
  <si>
    <t>Cuentas por pagar a entidades relacionadas</t>
  </si>
  <si>
    <t>Capitales representativos de pensiones vigentes</t>
  </si>
  <si>
    <t>Reserva por prestaciones médicas por otorgar</t>
  </si>
  <si>
    <t>Reserva por subsidios por pagar</t>
  </si>
  <si>
    <t>Reserva por indemnizaciones por pagar</t>
  </si>
  <si>
    <t>Reserva adicional por insuficiencia de pasivos</t>
  </si>
  <si>
    <t>Reserva de siniestros ocurridos y no reportados (IBNR)</t>
  </si>
  <si>
    <t>Provisiones</t>
  </si>
  <si>
    <t>Retenciones, obligaciones previsionales e impuestos</t>
  </si>
  <si>
    <t xml:space="preserve">Impuestos por pagar </t>
  </si>
  <si>
    <t>Obligación por beneficios post empleo y otros beneficios</t>
  </si>
  <si>
    <t>Pasivos de cobertura</t>
  </si>
  <si>
    <t>Ingresos diferidos</t>
  </si>
  <si>
    <t>Pasivos devengados</t>
  </si>
  <si>
    <t>SUBTOTAL PASIVOS CORRIENTES</t>
  </si>
  <si>
    <t>Pasivos incluidos en grupos de activos clasificados como mantenidos para la venta</t>
  </si>
  <si>
    <t>Pasivos financieros no corrientes</t>
  </si>
  <si>
    <t>Acreedores comerciales y otras cuentas por pagar</t>
  </si>
  <si>
    <t>Pasivos por Impuestos Diferidos</t>
  </si>
  <si>
    <t>Fondos acumulados</t>
  </si>
  <si>
    <t>Fondo de reserva eventualidades</t>
  </si>
  <si>
    <t>Fondo de contingencia</t>
  </si>
  <si>
    <t>Fondo de reserva de pensiones adicional</t>
  </si>
  <si>
    <t>Otras reservas</t>
  </si>
  <si>
    <t>Excedente (déficit) del ejercicio</t>
  </si>
  <si>
    <t>TOTAL PASIVOS  Y PATRIMONIO NETO</t>
  </si>
  <si>
    <t>Fuente: Estados Financieros de las Mutualidades de Empleadores de la Ley N° 16.744.</t>
  </si>
  <si>
    <t>MUTUALIDADES DE EMPLEADORES DE LA LEY N°16.744</t>
  </si>
  <si>
    <t>TOTAL INGRESOS ORDINARIOS</t>
  </si>
  <si>
    <t>Ingresos por cotización  básica</t>
  </si>
  <si>
    <t>Ingresos por cotización adicional</t>
  </si>
  <si>
    <t>Ingresos por cotización extraordinaria</t>
  </si>
  <si>
    <t>Intereses, reajustes y multas por cotizaciones</t>
  </si>
  <si>
    <t>Rentas de inversiones financieras que respaldan reservas</t>
  </si>
  <si>
    <t>Ventas de servicios médicos a terceros</t>
  </si>
  <si>
    <t>Otros ingresos ordinarios</t>
  </si>
  <si>
    <t>TOTAL EGRESOS ORDINARIOS</t>
  </si>
  <si>
    <t xml:space="preserve">Subsidios </t>
  </si>
  <si>
    <t xml:space="preserve">Pensiones </t>
  </si>
  <si>
    <t>Prestaciones médicas</t>
  </si>
  <si>
    <t>Prestaciones preventivas de riesgos</t>
  </si>
  <si>
    <t>Funciones Técnicas</t>
  </si>
  <si>
    <t>Variación de los capitales representativos de pensiones vigentes</t>
  </si>
  <si>
    <t>Variación de la reserva por prestaciones médicas por otorgar</t>
  </si>
  <si>
    <t>Variación de la reserva por subsidios por pagar</t>
  </si>
  <si>
    <t>Variación de la reserva por indemnizaciones por pagar</t>
  </si>
  <si>
    <t>Variación de la reserva de siniestros ocurridos y no reportados</t>
  </si>
  <si>
    <t>Variación de la reserva adicional por insuficiencia de pasivos</t>
  </si>
  <si>
    <t>Costo de prestaciones médicas a terceros</t>
  </si>
  <si>
    <t>Pérdidas en inversiones financieras que respaldan reservas</t>
  </si>
  <si>
    <t>Pérdida por deterioro (reversiones), neta</t>
  </si>
  <si>
    <t>Otros egresos ordinarios</t>
  </si>
  <si>
    <t>MARGEN BRUTO</t>
  </si>
  <si>
    <t>Ingresos de inversiones inmobiliarias</t>
  </si>
  <si>
    <t xml:space="preserve">Rentas de otras inversiones </t>
  </si>
  <si>
    <t>Pérdidas en inversiones inmobiliarias</t>
  </si>
  <si>
    <t xml:space="preserve">Pérdidas en otras inversiones </t>
  </si>
  <si>
    <t>Participación en utilidad (pérdida) de asociadas y de negocios  conjuntos contabilizadas por el método de la participación</t>
  </si>
  <si>
    <t xml:space="preserve">Otros ingresos </t>
  </si>
  <si>
    <t xml:space="preserve">Otros egresos </t>
  </si>
  <si>
    <t>Diferencia de cambio</t>
  </si>
  <si>
    <t>Utilidad (pérdida) por unidades de reajuste</t>
  </si>
  <si>
    <t>RESULTADO ANTES DE IMPUESTO</t>
  </si>
  <si>
    <t>(Gasto) Ingreso por impuesto a la renta</t>
  </si>
  <si>
    <t>CUADRO N° 162</t>
  </si>
  <si>
    <t>CUADRO Nº 163</t>
  </si>
  <si>
    <t>Introducción</t>
  </si>
  <si>
    <t>I.-Régimen de Accidentes del Trabajo y Enfermedades Profesionales (Cuadros N°s 1 al 65):</t>
  </si>
  <si>
    <t>II.- Régimen de Cajas de Compensación de Asignación Familiar: (Cuadros N°s 66 al 94):</t>
  </si>
  <si>
    <t>Este capítulo entrega información sobre trabajadores y entidades empleadoras afiliadas a las Cajas de Compensación de Asignación Familiar (CCAF), a nivel general y desglosado por regiones, por actividad económica y de trabajadores por sexo. Además, informa acerca de los pensionados afiliados a estas entidades, cuentas de ahorro para la vivienda, según tipo de ahorro otorgados por las CCAF, tanto a sus trabajadores, como a sus pensionados.
Por otro lado, se muestran los datos de número y monto de préstamos otorgados por las CCAF, el monto de stock de colocaciones según tipo de crédito y afiliado, y la tasa de interés promedio otorgada por cada CCAF a sus afiliados.
Finalmente, se presenta información sobre pagos en exceso de crédito social, clasificado por región y tramo de monto.</t>
  </si>
  <si>
    <r>
      <t>III.- Régimen de Subsidios por Incapacidad Laboral (Cuadros N°s 95 al 112</t>
    </r>
    <r>
      <rPr>
        <b/>
        <sz val="12"/>
        <color rgb="FF558ED5"/>
        <rFont val="Calibri"/>
        <family val="2"/>
        <scheme val="minor"/>
      </rPr>
      <t>):</t>
    </r>
  </si>
  <si>
    <t>En este capítulo se incluye información referida a otros temas de Seguridad Social como: el sistema de subsidios de cesantía, su movimiento estadístico y financiero; como también información sobre bonos por Bodas de Oro e información sobre el Subsidio al Empleo Joven y de la Mujer.</t>
  </si>
  <si>
    <t>Indice</t>
  </si>
  <si>
    <t>I Régimen de Accidentes del Trabajo y Enfermedades Profesionales</t>
  </si>
  <si>
    <t>II Régimen de Cajas de Compensación de Asignación Familiar (CCAF)</t>
  </si>
  <si>
    <t>III Régimen de Subsidios por Incapacidad Laboral (SIL)</t>
  </si>
  <si>
    <t>CUADRO N° 1</t>
  </si>
  <si>
    <t>NÚMERO PROMEDIO MENSUAL DE TRABAJADORES PROTEGIDOS POR EL SEGURO DE LA LEY N° 16.744</t>
  </si>
  <si>
    <t>2015  -  2019</t>
  </si>
  <si>
    <t>ORGANISMOS ADMINISTRADORES</t>
  </si>
  <si>
    <r>
      <t xml:space="preserve">MUTUALIDADES </t>
    </r>
    <r>
      <rPr>
        <b/>
        <vertAlign val="superscript"/>
        <sz val="11"/>
        <color theme="1"/>
        <rFont val="Arial"/>
        <family val="2"/>
      </rPr>
      <t>(1)</t>
    </r>
  </si>
  <si>
    <r>
      <t xml:space="preserve">Asociación Chilena de Seguridad </t>
    </r>
    <r>
      <rPr>
        <vertAlign val="superscript"/>
        <sz val="11"/>
        <rFont val="Arial"/>
        <family val="2"/>
      </rPr>
      <t>(2)</t>
    </r>
  </si>
  <si>
    <t>Mutual de Seguridad C.Ch.C.</t>
  </si>
  <si>
    <t>TOTAL MUTUALIDADES</t>
  </si>
  <si>
    <r>
      <t xml:space="preserve">Instituto de Seguridad Laboral </t>
    </r>
    <r>
      <rPr>
        <vertAlign val="superscript"/>
        <sz val="11"/>
        <color theme="1"/>
        <rFont val="Arial"/>
        <family val="2"/>
      </rPr>
      <t>(3) (4) (5)</t>
    </r>
  </si>
  <si>
    <t>(1) Corresponde al total de trabajadores por quienes se declararon cotizaciones, se hayan pagado éstas o no. Incluye trabajadores independientes.</t>
  </si>
  <si>
    <t>(2) La Asociación Chilena de Seguridad (ACHS) modificó en número de trabajadores protegidos para el año 2016.</t>
  </si>
  <si>
    <t>(3) Corresponde al total de trabajadores por quienes se pagaron cotizaciones. Incluye información administradores delegados.</t>
  </si>
  <si>
    <t>(4) El aumento observado en el número de trabajadores del ISL a contar del mes de mayo de 2018 se debe a un proceso de mejora del procedimiento de generación de sus estadísticas de parte de ese organismo administrador.</t>
  </si>
  <si>
    <t>(5)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t>
  </si>
  <si>
    <t>CUADRO N° 2</t>
  </si>
  <si>
    <r>
      <t xml:space="preserve">NÚMERO PROMEDIO MENSUAL DE ENTIDADES EMPLEADORAS ADHERIDAS A </t>
    </r>
    <r>
      <rPr>
        <b/>
        <sz val="12"/>
        <color theme="1"/>
        <rFont val="Arial"/>
        <family val="2"/>
      </rPr>
      <t xml:space="preserve">ORGANISMOS ADMINISTRADORES </t>
    </r>
    <r>
      <rPr>
        <b/>
        <sz val="12"/>
        <rFont val="Arial"/>
        <family val="2"/>
      </rPr>
      <t>DE LA LEY N° 16.744</t>
    </r>
  </si>
  <si>
    <t>MUTUALIDADES</t>
  </si>
  <si>
    <r>
      <t xml:space="preserve">TOTAL MUTUALIDADES </t>
    </r>
    <r>
      <rPr>
        <b/>
        <vertAlign val="superscript"/>
        <sz val="11"/>
        <color theme="1"/>
        <rFont val="Arial"/>
        <family val="2"/>
      </rPr>
      <t>(1)</t>
    </r>
  </si>
  <si>
    <r>
      <t xml:space="preserve">Instituto de Seguridad Laboral </t>
    </r>
    <r>
      <rPr>
        <vertAlign val="superscript"/>
        <sz val="11"/>
        <rFont val="Arial"/>
        <family val="2"/>
      </rPr>
      <t>(2) (3)</t>
    </r>
  </si>
  <si>
    <t>(1) Corresponde al total de entidades que declararon cotizaciones, independientemente que las hayan pagado o no.</t>
  </si>
  <si>
    <t>(2)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t>
  </si>
  <si>
    <t>(3) Corresponde al total de entidades que pagaron cotizaciones. Incluye administradores delegados.</t>
  </si>
  <si>
    <t>CUADRO N° 3</t>
  </si>
  <si>
    <t>NÚMERO PROMEDIO MENSUAL DE TRABAJADORES PROTEGIDOS POR EL SEGURO DE LA LEY N° 16.744 SEGÚN ACTIVIDAD ECONÓMICA Y MUTUALIDAD</t>
  </si>
  <si>
    <t>Mutualidades</t>
  </si>
  <si>
    <t>MUSEG</t>
  </si>
  <si>
    <t>Agricultura, ganadería, caza y silvicultura</t>
  </si>
  <si>
    <t>Pesca</t>
  </si>
  <si>
    <t>Industrias Manufactureras</t>
  </si>
  <si>
    <t>Suministro de electricidad, gas y agua</t>
  </si>
  <si>
    <t>Comercio, reparación de vehículos y otros</t>
  </si>
  <si>
    <t>Hoteles y restaurantes</t>
  </si>
  <si>
    <t>Transporte, almacenamiento y comunicaciones</t>
  </si>
  <si>
    <t>Intermediación financiera</t>
  </si>
  <si>
    <t>Actividades inmobiliarias, empresariales y de alquiler</t>
  </si>
  <si>
    <t>Administración pública y defensa; planes de seguridad social</t>
  </si>
  <si>
    <t>Servicios sociales y de salud</t>
  </si>
  <si>
    <t>Otras actividades de servicios comunitarios, sociales y personales</t>
  </si>
  <si>
    <t>Hogares privados con servicio doméstico</t>
  </si>
  <si>
    <t>Organizaciones y órganos extraterritoriales</t>
  </si>
  <si>
    <t>Nota: Corresponde al total de trabajadores por quienes se declararon cotizaciones, independientemente que se hayan pagado o no.  Incluye trabajadores independientes.</t>
  </si>
  <si>
    <t>CUADRO N° 4</t>
  </si>
  <si>
    <t>NÚMERO PROMEDIO MENSUAL DE ENTIDADES EMPLEADORAS ADHERIDAS A MUTUALIDADES SEGÚN ACTIVIDAD ECONÓMICA</t>
  </si>
  <si>
    <t>Nota: Corresponde al total de entidades empleadoras que declararon cotizaciones, independientemente que se hayan pagado o no.</t>
  </si>
  <si>
    <t>CUADRO N° 5</t>
  </si>
  <si>
    <t>NÚMERO PROMEDIO MENSUAL DE TRABAJADORES PROTEGIDOS POR EL SEGURO DE LA LEY N° 16.744 SEGÚN SEXO Y ORGANISMO ADMINISTRADOR</t>
  </si>
  <si>
    <t>No informado</t>
  </si>
  <si>
    <r>
      <t xml:space="preserve">Instituto de Seguridad Laboral </t>
    </r>
    <r>
      <rPr>
        <vertAlign val="superscript"/>
        <sz val="11"/>
        <color theme="1"/>
        <rFont val="Arial"/>
        <family val="2"/>
      </rPr>
      <t>(2) (3)</t>
    </r>
  </si>
  <si>
    <t>(2) Corresponde al total de trabajadores por quienes se pagaron cotizaciones. Incluye información administradores delegados.</t>
  </si>
  <si>
    <t>(3)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t>
  </si>
  <si>
    <t>CUADRO N° 6</t>
  </si>
  <si>
    <t>NÚMERO PROMEDIO MENSUAL DE TRABAJADORES PROTEGIDOS POR EL SEGURO DE LA LEY Nº 16.744 SEGÚN ORGANISMO ADMINISTRADOR,  ACTIVIDAD ECONÓMICA Y SEXO</t>
  </si>
  <si>
    <r>
      <t xml:space="preserve">Mutualidades </t>
    </r>
    <r>
      <rPr>
        <b/>
        <vertAlign val="superscript"/>
        <sz val="12"/>
        <rFont val="Arial"/>
        <family val="2"/>
      </rPr>
      <t>(1)</t>
    </r>
  </si>
  <si>
    <r>
      <t>ISL</t>
    </r>
    <r>
      <rPr>
        <b/>
        <vertAlign val="superscript"/>
        <sz val="12"/>
        <rFont val="Arial"/>
        <family val="2"/>
      </rPr>
      <t>(2) (3)</t>
    </r>
  </si>
  <si>
    <t>(1) Corresponde al total de trabajadores por quienes se declararon cotizaciones, independientemente que se hayan pagado o no. Incluye trabajadores independientes.</t>
  </si>
  <si>
    <t>CUADRO Nº 7</t>
  </si>
  <si>
    <t>NÚMERO PROMEDIO MENSUAL DE TRABAJADORES PROTEGIDOS POR EL SEGURO DE LA LEY N° 16.744 SEGÚN REGIÓN Y MUTUALIDAD</t>
  </si>
  <si>
    <t>De La Araucanía</t>
  </si>
  <si>
    <t>De Los Ríos</t>
  </si>
  <si>
    <t>De Los Lagos</t>
  </si>
  <si>
    <t>Aisén del Gral. Carlos Ibáñez del Campo</t>
  </si>
  <si>
    <t>De Magallanes y la Antártica Chilena</t>
  </si>
  <si>
    <t xml:space="preserve">Nota:  El registro corresponde a la región en la que se declararon o pagaron las cotizaciones. </t>
  </si>
  <si>
    <t>CUADRO Nº 8</t>
  </si>
  <si>
    <t>NÚMERO PROMEDIO MENSUAL DE ENTIDADES EMPLEADORAS ADHERIDAS A MUTUALIDADES SEGÚN REGIÓN Y MUTUALIDAD</t>
  </si>
  <si>
    <t>REGION</t>
  </si>
  <si>
    <t>Nota: Corresponde al total de entidades empleadoras que declararon cotizaciones, independientemente que las hayan pagado o no.</t>
  </si>
  <si>
    <t>CUADRO N°9</t>
  </si>
  <si>
    <t>NÚMERO PROMEDIO MENSUAL DE TRABAJADORES PROTEGIDOS POR EL SEGURO DE LA LEY N° 16.744 SEGÚN TAMAÑO DE LA ENTIDAD EMPLEADORA Y ORGANISMO ADMINISTRADOR</t>
  </si>
  <si>
    <t>TAMAÑO DE LA ENTIDAD</t>
  </si>
  <si>
    <r>
      <t>Total Mutualidades</t>
    </r>
    <r>
      <rPr>
        <b/>
        <vertAlign val="superscript"/>
        <sz val="12"/>
        <rFont val="Arial"/>
        <family val="2"/>
      </rPr>
      <t>(1)</t>
    </r>
  </si>
  <si>
    <r>
      <t>ISL</t>
    </r>
    <r>
      <rPr>
        <b/>
        <vertAlign val="superscript"/>
        <sz val="12"/>
        <color theme="1"/>
        <rFont val="Arial"/>
        <family val="2"/>
      </rPr>
      <t>(2) (3)</t>
    </r>
  </si>
  <si>
    <t xml:space="preserve"> 01 a 9</t>
  </si>
  <si>
    <t xml:space="preserve"> 10 - 25</t>
  </si>
  <si>
    <t xml:space="preserve"> 26 - 100</t>
  </si>
  <si>
    <t xml:space="preserve"> 101 - 499</t>
  </si>
  <si>
    <t xml:space="preserve"> 500 - 999</t>
  </si>
  <si>
    <t xml:space="preserve"> 1.000 y más</t>
  </si>
  <si>
    <t>Independientes</t>
  </si>
  <si>
    <t>(1) Corresponde al total de trabajadores por quienes se declararon cotizaciones, se hayan pagado éstas o no.</t>
  </si>
  <si>
    <t>(2) Incluye información administradores delegados.</t>
  </si>
  <si>
    <t xml:space="preserve">(3)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t>
  </si>
  <si>
    <t>CUADRO N° 10</t>
  </si>
  <si>
    <t>NÚMERO PROMEDIO MENSUAL DE ENTIDADES EMPLEADORAS ADHERIDAS A MUTUALIDADES E ISL SEGÚN TAMAÑO  Y  ORGANISMO ADMINISTRADOR</t>
  </si>
  <si>
    <t>CUADRO Nº 11</t>
  </si>
  <si>
    <t>NÚMERO PROMEDIO MENSUAL DE ENTIDADES EMPLEADORAS COTIZANTES DE LA LEY N° 16.744 SEGÚN ORGANISMO ADMINISTRADOR</t>
  </si>
  <si>
    <t xml:space="preserve">Asociación Chilena de Seguridad </t>
  </si>
  <si>
    <t xml:space="preserve">Instituto de Seguridad Laboral </t>
  </si>
  <si>
    <t>Administradores Delegados</t>
  </si>
  <si>
    <t>CUADRO Nº 12</t>
  </si>
  <si>
    <t>NÚMERO PROMEDIO MENSUAL DE ENTIDADES EMPLEADORAS COTIZANTES DE LA LEY Nº 16.744, POR ACTIVIDAD ECONÓMICA Y ORGANISMO ADMINISTRADOR</t>
  </si>
  <si>
    <t xml:space="preserve">ISL </t>
  </si>
  <si>
    <t>Administración Delegada</t>
  </si>
  <si>
    <t>Sin información</t>
  </si>
  <si>
    <t>CUADRO Nº 13</t>
  </si>
  <si>
    <t>NÚMERO PROMEDIO MENSUAL DE ENTIDADES EMPLEADORAS COTIZANTES DE LA LEY Nº 16.744, POR REGIÓN Y ORGANISMO ADMINISTRADOR</t>
  </si>
  <si>
    <t xml:space="preserve">REGIONES </t>
  </si>
  <si>
    <t>CUADRO Nº 14</t>
  </si>
  <si>
    <t>NÚMERO PROMEDIO MENSUAL DE TRABAJADORES POR LOS QUE SE COTIZÓ PARA EL SEGURO DE LA LEY N° 16.744 SEGÚN ORGANISMO ADMINISTRADOR</t>
  </si>
  <si>
    <t xml:space="preserve">TOTAL MUTUALIDADES </t>
  </si>
  <si>
    <r>
      <t xml:space="preserve">Instituto de Seguridad Laboral </t>
    </r>
    <r>
      <rPr>
        <b/>
        <vertAlign val="superscript"/>
        <sz val="11"/>
        <rFont val="Arial"/>
        <family val="2"/>
      </rPr>
      <t>(1)</t>
    </r>
  </si>
  <si>
    <t xml:space="preserve">Codelco - Chuquicamata </t>
  </si>
  <si>
    <t>Codelco - Salvador</t>
  </si>
  <si>
    <t>Codelco - Andina</t>
  </si>
  <si>
    <t>Codelco - El Teniente</t>
  </si>
  <si>
    <t xml:space="preserve">Universidad Católica de Chile </t>
  </si>
  <si>
    <t>TOTAL ADMINISTRADORES DELEGADOS</t>
  </si>
  <si>
    <t xml:space="preserve">(1)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t>
  </si>
  <si>
    <t>CUADRO Nº 15</t>
  </si>
  <si>
    <t>NÚMERO PROMEDIO MENSUAL DE TRABAJADORES POR LOS QUE SE COTIZÓ PARA EL SEGURO DE LA LEY Nº 16.744, POR ACTIVIDAD ECONÓMICA Y ORGANISMO ADMINISTRADOR</t>
  </si>
  <si>
    <r>
      <t>ISL</t>
    </r>
    <r>
      <rPr>
        <b/>
        <vertAlign val="superscript"/>
        <sz val="11"/>
        <rFont val="Arial"/>
        <family val="2"/>
      </rPr>
      <t>(1) (2)</t>
    </r>
  </si>
  <si>
    <t>(1) Incluye información administradores delegados.</t>
  </si>
  <si>
    <t xml:space="preserve">(2) A contar del mes de julio de 2019, se incorporan al registro del ISL las/os trabajadores independientes que emiten boletas de honorarios, en atención a lo establecido en la Ley N°21.133, que modificó las normas para la incorporación de las/os trabajadores independientes a los regímenes de protección social entre otras, aquellas referidas al Seguro de la Ley N°16.744.             
</t>
  </si>
  <si>
    <t>CUADRO Nº 16</t>
  </si>
  <si>
    <t>NÚMERO PROMEDIO MENSUAL DE TRABAJADORES POR LOS QUE SE COTIZÓ PARA EL SEGURO DE LA LEY Nº 16.744, POR REGIÓN Y ORGANISMO ADMINISTRADOR</t>
  </si>
  <si>
    <r>
      <t>ISL</t>
    </r>
    <r>
      <rPr>
        <b/>
        <vertAlign val="superscript"/>
        <sz val="12"/>
        <color theme="1"/>
        <rFont val="Arial"/>
        <family val="2"/>
      </rPr>
      <t>(1) (2)</t>
    </r>
  </si>
  <si>
    <t>CUADRO Nº 17</t>
  </si>
  <si>
    <r>
      <t>NÚMERO PROMEDIO MENSUAL DE TRABAJADORES POR LOS QUE SE COTIZÓ EN EL INSTITUTO DE SEGURIDAD LABORAL</t>
    </r>
    <r>
      <rPr>
        <b/>
        <vertAlign val="superscript"/>
        <sz val="12"/>
        <rFont val="Arial"/>
        <family val="2"/>
      </rPr>
      <t>(1)</t>
    </r>
    <r>
      <rPr>
        <b/>
        <sz val="12"/>
        <rFont val="Arial"/>
        <family val="2"/>
      </rPr>
      <t xml:space="preserve"> PARA EL SEGURO DE LA LEY Nº 16.744, POR REGIÓN Y ACTIVIDAD ECONÓMICA </t>
    </r>
  </si>
  <si>
    <t>Nota: Incluye información administradores delegados.</t>
  </si>
  <si>
    <t>NÚMERO PROMEDIO MENSUAL DE TRABAJADORES POR LOS QUE SE COTIZÓ EN LAS MUTUALIDADES DE EMPLEADORES PARA EL SEGURO DE LA LEY N° 16.744, POR REGIÓN Y ACTIVIDAD ECONÓMICA</t>
  </si>
  <si>
    <t>CUADRO Nº 19</t>
  </si>
  <si>
    <t>REMUNERACIÓN IMPONIBLE PROMEDIO MENSUAL DE LOS TRABAJADORES POR LOS QUE SE COTIZÓ PARA EL SEGURO DE LA LEY N° 16.744, POR ACTIVIDAD ECONÓMICA Y ORGANISMO ADMINISTRADOR</t>
  </si>
  <si>
    <t>(Monto en $)</t>
  </si>
  <si>
    <r>
      <t xml:space="preserve">ISL </t>
    </r>
    <r>
      <rPr>
        <b/>
        <vertAlign val="superscript"/>
        <sz val="12"/>
        <rFont val="Arial"/>
        <family val="2"/>
      </rPr>
      <t>(1)</t>
    </r>
    <r>
      <rPr>
        <b/>
        <sz val="12"/>
        <rFont val="Arial"/>
        <family val="2"/>
      </rPr>
      <t xml:space="preserve"> </t>
    </r>
  </si>
  <si>
    <t>CUADRO Nº 20</t>
  </si>
  <si>
    <t>REMUNERACIÓN IMPONIBLE DE LOS TRABAJADORES POR LOS QUE SE COTIZÓ PARA EL SEGURO DE LA LEY N° 16.744, POR ACTIVIDAD ECONÓMICA Y ORGANISMO ADMINISTRADOR</t>
  </si>
  <si>
    <t>(Monto en millones de $)</t>
  </si>
  <si>
    <t>CUADRO Nº 21</t>
  </si>
  <si>
    <t>REMUNERACIÓN IMPONIBLE PROMEDIO MENSUAL DE LOS TRABAJADORES POR LOS QUE SE COTIZÓ PARA EL SEGURO DE LA LEY N° 16.744, POR REGIÓN Y ORGANISMO ADMINISTRADOR</t>
  </si>
  <si>
    <r>
      <t xml:space="preserve">ISL </t>
    </r>
    <r>
      <rPr>
        <b/>
        <vertAlign val="superscript"/>
        <sz val="12"/>
        <rFont val="Arial"/>
        <family val="2"/>
      </rPr>
      <t xml:space="preserve">(1) </t>
    </r>
  </si>
  <si>
    <t>CUADRO Nº 22</t>
  </si>
  <si>
    <t>REMUNERACIÓN IMPONIBLE DE LOS TRABAJADORES POR LOS QUE SE COTIZÓ PARA EL SEGURO DE LA LEY N° 16.744, POR REGIÓN Y ORGANISMO ADMINISTRADOR</t>
  </si>
  <si>
    <t>CUADRO N° 23</t>
  </si>
  <si>
    <t>NÚMERO DE ACCIDENTES DEL TRABAJO, DE TRAYECTO Y DE ENFERMEDADES PROFESIONALES SEGÚN MUTUALIDAD</t>
  </si>
  <si>
    <t xml:space="preserve"> 2015  -  2019</t>
  </si>
  <si>
    <t xml:space="preserve"> MUTUALIDADES</t>
  </si>
  <si>
    <r>
      <t xml:space="preserve">ACCIDENTES DEL TRABAJO </t>
    </r>
    <r>
      <rPr>
        <b/>
        <vertAlign val="superscript"/>
        <sz val="11"/>
        <rFont val="Arial"/>
        <family val="2"/>
      </rPr>
      <t>(1)</t>
    </r>
  </si>
  <si>
    <t>TOTAL ACCIDENTES DEL TRABAJO</t>
  </si>
  <si>
    <r>
      <t xml:space="preserve">ACCIDENTES DE TRAYECTO </t>
    </r>
    <r>
      <rPr>
        <b/>
        <vertAlign val="superscript"/>
        <sz val="11"/>
        <rFont val="Arial"/>
        <family val="2"/>
      </rPr>
      <t>(2)</t>
    </r>
  </si>
  <si>
    <t>TOTAL ACCIDENTES DE TRAYECTO</t>
  </si>
  <si>
    <t>ACCIDENTES (TRABAJO + TRAYECTO)</t>
  </si>
  <si>
    <t>TOTAL DE ACCIDENTES</t>
  </si>
  <si>
    <r>
      <t xml:space="preserve">ENFERMEDADES PROFESIONALES </t>
    </r>
    <r>
      <rPr>
        <b/>
        <vertAlign val="superscript"/>
        <sz val="11"/>
        <rFont val="Arial"/>
        <family val="2"/>
      </rPr>
      <t>(3)</t>
    </r>
  </si>
  <si>
    <r>
      <t xml:space="preserve">Asociación Chilena de Seguridad </t>
    </r>
    <r>
      <rPr>
        <vertAlign val="superscript"/>
        <sz val="11"/>
        <rFont val="Arial"/>
        <family val="2"/>
      </rPr>
      <t>(4)</t>
    </r>
  </si>
  <si>
    <r>
      <t xml:space="preserve">Instituto de Seguridad del Trabajo </t>
    </r>
    <r>
      <rPr>
        <vertAlign val="superscript"/>
        <sz val="11"/>
        <rFont val="Arial"/>
        <family val="2"/>
      </rPr>
      <t>(4)</t>
    </r>
  </si>
  <si>
    <t>TOTAL ENFERMEDADES PROFESIONALES</t>
  </si>
  <si>
    <t>(1) Se entiende por "accidentes del trabajo" el total de accidentes de trabajo ocurridos a los trabajadores protegidos, es decir, los trabajadores dependientes por quienes se declararon cotizaciones, se hayan pagado éstas o no, más los trabajadores independientes adheridos a una Mutualidad de Empleadores, siempre y cuando se encuentren al día en el pago de las cotizaciones previsionales.</t>
  </si>
  <si>
    <t>(3) Se entiende por "enfermedades profesionales" el total de enfermedades profesionales diagnosticadas a los trabajadores protegidos. A contar del año 2015, se incorporan al registro de enfermedades profesionales a aquellas que causan incapacidad permanente o muerte sin tiempo perdido. El total de 2015 incluye estos casos.</t>
  </si>
  <si>
    <t>(4) Las cifras por "enfermedades profesionales" de la ACHS e IST de los años 2016 y 2017, fueron actualizadas a diciembre de 2018.</t>
  </si>
  <si>
    <t>CUADRO N° 24</t>
  </si>
  <si>
    <t>NÚMERO DE ACCIDENTES DEL TRABAJO, DE TRAYECTO Y DE ENFERMEDADES PROFESIONALES SEGÚN MUTUALIDADES Y SEXO</t>
  </si>
  <si>
    <t>(3) Se entiende por "enfermedades profesionales" el total de enfermedades profesionales diagnosticadas a los trabajadores protegidos. A contar del año 2015, se incorporan al registro de enfermedades profesionales a aquellas que causan incapacidad permanente o muerte sin tiempo perdido.</t>
  </si>
  <si>
    <t>CUADRO N° 25</t>
  </si>
  <si>
    <t>NÚMERO DE ACCIDENTES DEL TRABAJO, DE TRAYECTO Y DE ENFERMEDADES PROFESIONALES SEGÚN REGIÓN Y MUTUALIDADES</t>
  </si>
  <si>
    <t>TOTAL ACCIDENTES (TRABAJO + TRAYECTO)</t>
  </si>
  <si>
    <t>CUADRO N° 26</t>
  </si>
  <si>
    <t>NÚMERO DE ACCIDENTES DEL TRABAJO, DE TRAYECTO Y DE ENFERMEDADES PROFESIONALES SEGÚN ACTIVIDAD ECONÓMICA Y MUTUALIDADES</t>
  </si>
  <si>
    <r>
      <t>ACCIDENTES DE TRAYECTO</t>
    </r>
    <r>
      <rPr>
        <b/>
        <vertAlign val="superscript"/>
        <sz val="11"/>
        <rFont val="Arial"/>
        <family val="2"/>
      </rPr>
      <t xml:space="preserve"> (2)</t>
    </r>
  </si>
  <si>
    <t>CUADRO N° 27</t>
  </si>
  <si>
    <t>NÚMERO DE ACCIDENTES DEL TRABAJO, DE TRAYECTO Y DE ENFERMEDADES PROFESIONALES SEGÚN ACTIVIDAD ECONÓMICA Y SEXO</t>
  </si>
  <si>
    <r>
      <t>TOTAL ACCIDENTES DE TRAYECTO</t>
    </r>
    <r>
      <rPr>
        <b/>
        <vertAlign val="superscript"/>
        <sz val="11"/>
        <rFont val="Arial"/>
        <family val="2"/>
      </rPr>
      <t xml:space="preserve"> (2)</t>
    </r>
  </si>
  <si>
    <t xml:space="preserve">TOTAL ACCIDENTES </t>
  </si>
  <si>
    <t>CUADRO N° 28</t>
  </si>
  <si>
    <t>NÚMERO DE ACCIDENTES DEL TRABAJO, DE TRAYECTO Y DE ENFERMEDADES PROFESIONALES SEGÚN TAMAÑO DE LA ENTIDAD EMPLEADORA Y MUTUALIDADES</t>
  </si>
  <si>
    <r>
      <t xml:space="preserve">ACCIDENTES DEL TRABAJO </t>
    </r>
    <r>
      <rPr>
        <b/>
        <vertAlign val="superscript"/>
        <sz val="11"/>
        <color theme="1"/>
        <rFont val="Arial"/>
        <family val="2"/>
      </rPr>
      <t>(1)</t>
    </r>
  </si>
  <si>
    <t xml:space="preserve"> 01 - 9</t>
  </si>
  <si>
    <r>
      <t xml:space="preserve">ACCIDENTES DE TRAYECTO </t>
    </r>
    <r>
      <rPr>
        <b/>
        <vertAlign val="superscript"/>
        <sz val="11"/>
        <color theme="1"/>
        <rFont val="Arial"/>
        <family val="2"/>
      </rPr>
      <t>(2)</t>
    </r>
  </si>
  <si>
    <t>TOTAL ACCIDENTES</t>
  </si>
  <si>
    <r>
      <t xml:space="preserve">ENFERMEDADES PROFESIONALES </t>
    </r>
    <r>
      <rPr>
        <b/>
        <vertAlign val="superscript"/>
        <sz val="11"/>
        <color theme="1"/>
        <rFont val="Arial"/>
        <family val="2"/>
      </rPr>
      <t>(3)</t>
    </r>
  </si>
  <si>
    <t>CUADRO N° 29</t>
  </si>
  <si>
    <t>TASAS DE ACCIDENTABILIDAD POR ACCIDENTES DEL TRABAJO Y DE TRAYECTO SEGÚN MUTUALIDADES</t>
  </si>
  <si>
    <t>TIPO DE ACCIDENTE</t>
  </si>
  <si>
    <r>
      <t xml:space="preserve">ACCIDENTES DEL TRABAJO </t>
    </r>
    <r>
      <rPr>
        <vertAlign val="superscript"/>
        <sz val="11"/>
        <rFont val="Arial"/>
        <family val="2"/>
      </rPr>
      <t>(1)</t>
    </r>
  </si>
  <si>
    <t>TASA ACCIDENTES DEL TRABAJO</t>
  </si>
  <si>
    <r>
      <t xml:space="preserve">ACCIDENTES DE TRAYECTO </t>
    </r>
    <r>
      <rPr>
        <vertAlign val="superscript"/>
        <sz val="11"/>
        <rFont val="Arial"/>
        <family val="2"/>
      </rPr>
      <t>(2)</t>
    </r>
  </si>
  <si>
    <t>TASA ACCIDENTES DE TRAYECTO</t>
  </si>
  <si>
    <t>TRABAJO + TRAYECTO</t>
  </si>
  <si>
    <t xml:space="preserve">TASA TOTAL ACCIDENTES (TRABAJO + TRAYECTO) </t>
  </si>
  <si>
    <t>(1) Se entiende por "tasa de accidentes del trabajo" al total de accidentes del trabajo ocurridos a los trabajadores protegidos dividido por el número de trabajadores protegidos por el seguro de la ley N°16.744.</t>
  </si>
  <si>
    <t>(2) Se entiende por "tasa de accidentes de trayecto" al total de accidentes de trayecto ocurridos a los trabajadores protegidos dividido por el número de trabajadores protegidos por el seguro de la ley N°16.744.</t>
  </si>
  <si>
    <t>CUADRO N° 30</t>
  </si>
  <si>
    <t>TASAS DE ACCIDENTABILIDAD POR ACCIDENTES DEL TRABAJO Y DE TRAYECTO SEGÚN ACTIVIDAD ECONÓMICA Y MUTUALIDADES</t>
  </si>
  <si>
    <t>2018  -  2019</t>
  </si>
  <si>
    <t>TASA ACCIDENTABILIDAD</t>
  </si>
  <si>
    <t>TASA TOTAL ACCIDENTABILIDAD</t>
  </si>
  <si>
    <t>CUADRO N° 31</t>
  </si>
  <si>
    <t>NÚMERO PROMEDIO DE DÍAS PERDIDOS POR CADA ACCIDENTES DEL TRABAJO Y DE TRAYECTO SEGÚN  MUTUALIDADES</t>
  </si>
  <si>
    <t>ACCIDENTES DEL TRABAJO</t>
  </si>
  <si>
    <t>ACCIDENTES DE TRAYECTO</t>
  </si>
  <si>
    <t>POR ACCIDENTES (TRABAJO + TRAYECTO)</t>
  </si>
  <si>
    <t>Nota: Se entiende por "número de días perdidos" aquellos en que el trabajador, conservando o no la calidad de tal, se encuentra temporalmente incapacitado debido a un accidente o enfermedad profesional, sujeto a pago de subsidio, sea que éste se pague o no. El número promedio de días perdidos se obtiene dividiendo el total de días perdidos por el total de accidentes.</t>
  </si>
  <si>
    <t>CUADRO N° 32</t>
  </si>
  <si>
    <t>NÚMERO DE DÍAS PERDIDOS POR ACCIDENTES DEL TRABAJO, DE TRAYECTO Y ENFERMEDADES PROFESIONALES SEGÚN  MUTUALIDADES</t>
  </si>
  <si>
    <t>TOTAL PERDIDOS ACCIDENTES</t>
  </si>
  <si>
    <t>ENFERMEDADES PROFESIONALES</t>
  </si>
  <si>
    <r>
      <t xml:space="preserve">Asociación Chilena de Seguridad </t>
    </r>
    <r>
      <rPr>
        <vertAlign val="superscript"/>
        <sz val="11"/>
        <rFont val="Arial"/>
        <family val="2"/>
      </rPr>
      <t>(1)</t>
    </r>
  </si>
  <si>
    <r>
      <t xml:space="preserve">Instituto de Seguridad del Trabajo </t>
    </r>
    <r>
      <rPr>
        <vertAlign val="superscript"/>
        <sz val="11"/>
        <rFont val="Arial"/>
        <family val="2"/>
      </rPr>
      <t>(1)</t>
    </r>
  </si>
  <si>
    <t>TOTAL  ENFERMEDADES PROFESIONALES</t>
  </si>
  <si>
    <t>Nota: Se entiende por "número de días perdidos" aquellos en que el trabajador, conservando o no la calidad de tal, se encuentra temporalmente incapacitado debido a un accidente o enfermedad profesional, sujeto a pago de subsidio, sea que éste se pague o no.</t>
  </si>
  <si>
    <t>(1) Las cifras por "enfermedades profesionales" de la ACHS e IST de los años 2016 y 2017, fueron actualizadas a diciembre de 2018.</t>
  </si>
  <si>
    <t>CUADRO N° 33</t>
  </si>
  <si>
    <t>NÚMERO PROMEDIO DE DÍAS PERDIDOS POR CADA ACCIDENTES DEL TRABAJO Y DE TRAYECTO SEGÚN ACTIVIDAD ECONÓMICA Y MUTUALIDADES</t>
  </si>
  <si>
    <t>TOTAL TRABAJO Y TRAYECTO</t>
  </si>
  <si>
    <t>CUADRO N° 34</t>
  </si>
  <si>
    <t>NÚMERO DE DÍAS PERDIDOS POR ACCIDENTES DEL TRABAJO, DE TRAYECTO Y ENFERMEDADES PROFESIONALES SEGÚN ACTIVIDAD ECONÓMICA Y MUTUALIDADES</t>
  </si>
  <si>
    <t xml:space="preserve"> 2018  -  2019</t>
  </si>
  <si>
    <t>CUADRO N° 35</t>
  </si>
  <si>
    <t>NÚMERO PROMEDIO DE DÍAS PERDIDOS POR ACCIDENTES DEL TRABAJO Y DE TRAYECTO SEGÚN TAMAÑO DE LA ENTIDAD EMPLEADORA Y MUTUALIDADES</t>
  </si>
  <si>
    <t xml:space="preserve"> 01 a 10</t>
  </si>
  <si>
    <t xml:space="preserve"> 11 - 25</t>
  </si>
  <si>
    <t>CUADRO N° 36</t>
  </si>
  <si>
    <t>NÚMERO DE DÍAS PERDIDOS POR ACCIDENTES DEL TRABAJO, DE TRAYECTO Y POR ENFERMEDADES PROFESIONALES SEGÚN TAMAÑO DE LA ENTIDAD EMPLEADORA Y MUTUALIDADES</t>
  </si>
  <si>
    <t>POR ACCIDENTES DE TRAYECTO</t>
  </si>
  <si>
    <t>TOTAL POR ACCIDENTES</t>
  </si>
  <si>
    <t xml:space="preserve">Nota: Se entiende por "número de días perdidos" aquellos en que el trabajador, conservando o no la calidad de tal, se encuentra temporalmente incapacitado debido a un accidente o enfermedad profesional, sujeto a pago de subsidio, sea que éste se pague o no. </t>
  </si>
  <si>
    <t>CUADRO N° 37</t>
  </si>
  <si>
    <t>NÚMERO DE FALLECIDOS POR ACCIDENTES DEL TRABAJO SEGÚN TIPO DE ACCIDENTE Y ORGANISMO ADMINISTRADOR</t>
  </si>
  <si>
    <t>FALLECIDOS ACCIDENTES DEL TRABAJO</t>
  </si>
  <si>
    <t>TOTAL FALLECIDOS ACCIDENTES DEL TRABAJO</t>
  </si>
  <si>
    <t>FALLECIDOS ACCIDENTES DE TRAYECTO</t>
  </si>
  <si>
    <t>TOTAL FALLECIDOS ACCIDENTES DE TRAYECTO</t>
  </si>
  <si>
    <t>FALLECIDOS (TRABAJO + TRAYECTO)</t>
  </si>
  <si>
    <t>TOTAL FALLECIDOS (TRABAJO + TRAYECTO)</t>
  </si>
  <si>
    <t>Nota: La información se encuentra actualizada al 29-03-2020</t>
  </si>
  <si>
    <t>CUADRO N° 38</t>
  </si>
  <si>
    <t>NÚMERO DE FALLECIDOS POR ACCIDENTES DEL TRABAJO SEGÚN TIPO DE ACCIDENTE,  REGIÓN Y ORGANISMO ADMINISTRADOR</t>
  </si>
  <si>
    <t>CUADRO N° 39</t>
  </si>
  <si>
    <t>NÚMERO DE FALLECIDOS POR ACCIDENTES DEL TRABAJO EN MUTUALIDADES E ISL SEGÚN TIPO DE ACCIDENTE, REGIÓN Y SEXO</t>
  </si>
  <si>
    <t>CUADRO N° 40</t>
  </si>
  <si>
    <t>NÚMERO DE FALLECIDOS POR ACCIDENTES DEL TRABAJO SEGÚN TIPO DE ACCIDENTE,  ACTIVIDAD ECONÓMICA Y ORGANISMO ADMINISTRADOR</t>
  </si>
  <si>
    <t>CUADRO N° 41</t>
  </si>
  <si>
    <t>NÚMERO DE FALLECIDOS POR ACCIDENTES DEL TRABAJO EN MUTUALIDADES E ISL SEGÚN TIPO DE ACCIDENTE, ACTIVIDAD ECONÓMICA Y SEXO</t>
  </si>
  <si>
    <t>CUADRO N° 42</t>
  </si>
  <si>
    <t>TASA  DE MORTALIDAD SEGÚN TIPO DE ACCIDENTE Y ORGANISMO ADMINISTRADOR</t>
  </si>
  <si>
    <t>(Por cada 100.000 trabajadores)</t>
  </si>
  <si>
    <r>
      <t xml:space="preserve">TASA DE MORTALIDAD POR ACCIDENTES DEL TRABAJO </t>
    </r>
    <r>
      <rPr>
        <b/>
        <vertAlign val="superscript"/>
        <sz val="11"/>
        <rFont val="Arial"/>
        <family val="2"/>
      </rPr>
      <t>(1)</t>
    </r>
  </si>
  <si>
    <r>
      <t xml:space="preserve">TASA DE MORTALIDAD POR ACCIDENTES DE TRAYECTO </t>
    </r>
    <r>
      <rPr>
        <b/>
        <vertAlign val="superscript"/>
        <sz val="11"/>
        <rFont val="Arial"/>
        <family val="2"/>
      </rPr>
      <t>(2)</t>
    </r>
  </si>
  <si>
    <t>TASA DE MORTALIDAD POR ACCIDENTES DEL TRABAJO Y DE TRAYECTO</t>
  </si>
  <si>
    <t>(1) Tasa de mortalidad por accidentes del trabajo corresponde al número de fallecidos por accidentes del trabajo por cada 100.000 trabajadores protegidos.</t>
  </si>
  <si>
    <t>(2) Tasa de mortalidad por accidentes de trayecto corresponde al número de fallecidos por accidentes de trayecto por cada 100.000 trabajadores protegidos.</t>
  </si>
  <si>
    <t>CUADRO Nº 43</t>
  </si>
  <si>
    <t>TASA  DE MORTALIDAD POR ACCIDENTES DEL TRABAJO EN MUTUALIDADES E ISL SEGÚN ACTIVIDAD ECONÓMICA</t>
  </si>
  <si>
    <t>2016  -  2019</t>
  </si>
  <si>
    <t>Agricultura y Pesca</t>
  </si>
  <si>
    <t>Minería</t>
  </si>
  <si>
    <t>Electricidad, Gas y Agua</t>
  </si>
  <si>
    <t xml:space="preserve">Comercio </t>
  </si>
  <si>
    <t>Transportes y Comunicaciones</t>
  </si>
  <si>
    <t>Servicios</t>
  </si>
  <si>
    <t>CUADRO Nº 44</t>
  </si>
  <si>
    <t>NÚMERO DE SUBSIDIOS INICIADOS POR ACCIDENTES DEL TRABAJO Y ENFERMEDADES PROFESIONALES SEGÚN ORGANISMO ADMINISTRADOR</t>
  </si>
  <si>
    <t xml:space="preserve">Mutual de Seguridad C.Ch.C. </t>
  </si>
  <si>
    <r>
      <t xml:space="preserve">I.S.L. ex-SSS </t>
    </r>
    <r>
      <rPr>
        <vertAlign val="superscript"/>
        <sz val="11"/>
        <rFont val="Arial"/>
        <family val="2"/>
      </rPr>
      <t>(1)</t>
    </r>
  </si>
  <si>
    <r>
      <t>I.S.L. ex-Otras Cajas</t>
    </r>
    <r>
      <rPr>
        <vertAlign val="superscript"/>
        <sz val="11"/>
        <rFont val="Arial"/>
        <family val="2"/>
      </rPr>
      <t xml:space="preserve"> (2)</t>
    </r>
  </si>
  <si>
    <t xml:space="preserve">Nota: El número de subsidios iniciados incluye accidentes de trayecto.   </t>
  </si>
  <si>
    <t>(1) Fuente: A contar del año 2011, informa la Subsecretaría de Salud Pública.</t>
  </si>
  <si>
    <t>(2) A contar del año 2019 incluye el número de subsidios iniciados del ex-Servicio de Seguro Social.</t>
  </si>
  <si>
    <t>CUADRO Nº 45</t>
  </si>
  <si>
    <t>NÚMERO DE DÍAS DE SUBSIDIO PAGADOS POR ACCIDENTES DEL TRABAJO Y ENFERMEDADES PROFESIONALES SEGÚN ORGANISMO ADMINISTRADOR</t>
  </si>
  <si>
    <r>
      <t xml:space="preserve">I.S.L. ex-Otras Cajas </t>
    </r>
    <r>
      <rPr>
        <vertAlign val="superscript"/>
        <sz val="11"/>
        <rFont val="Arial"/>
        <family val="2"/>
      </rPr>
      <t>(2)</t>
    </r>
  </si>
  <si>
    <t xml:space="preserve">Nota: El número de días de subsidios pagados incluye accidentes de trayecto.   </t>
  </si>
  <si>
    <t>(2) A contar del año 2017 incluye el número de días de subsidios pagados del ex-Servicio de Seguro Social.</t>
  </si>
  <si>
    <t>CUADRO Nº 46</t>
  </si>
  <si>
    <t>MONTO TOTAL PAGADO EN SUBSIDIOS POR ACCIDENTES DEL TRABAJO Y ENFERMEDADES PROFESIONALES SEGÚN ORGANISMO ADMINISTRADOR</t>
  </si>
  <si>
    <t xml:space="preserve">Nota: El monto de subsidios pagados incluye accidentes de trayecto. Además incluye cotizaciones previsionales.  </t>
  </si>
  <si>
    <t>(2) A contar del año 2017 incluye el monto total pagado de subsidios del ex-Servicio de Seguro Social.</t>
  </si>
  <si>
    <t>CUADRO Nº 47</t>
  </si>
  <si>
    <t>NÚMERO DE SUBSIDIOS INICIADOS POR ACCIDENTES DEL TRABAJO, DE TRAYECTO Y ENFERMEDADES PROFESIONALES SEGÚN MUTUALIDADES Y SEXO</t>
  </si>
  <si>
    <t>Accidentes del Trabajo</t>
  </si>
  <si>
    <t>Accidentes de Trayecto</t>
  </si>
  <si>
    <t>Enfermedades Profesionales</t>
  </si>
  <si>
    <t>CUADRO Nº 48</t>
  </si>
  <si>
    <t>NÚMERO DE DÍAS DE SUBSIDIO PAGADOS POR ACCIDENTES DEL TRABAJO, DE TRAYECTO Y ENFERMEDADES PROFESIONALES SEGÚN MUTUALIDADES Y SEXO</t>
  </si>
  <si>
    <t>CUADRO Nº 49</t>
  </si>
  <si>
    <t>MONTO TOTAL PAGADO EN SUBSIDIOS POR ACCIDENTES DEL TRABAJO, DE TRAYECTO Y ENFERMEDADES PROFESIONALES SEGÚN MUTUALIDADES</t>
  </si>
  <si>
    <t>(Monto en miles de pesos)</t>
  </si>
  <si>
    <t>CUADRO Nº 50</t>
  </si>
  <si>
    <t>NÚMERO Y MONTO DE INDEMNIZACIONES POR ACCIDENTES DEL TRABAJO Y ENFERMEDADES PROFESIONALES PAGADAS SEGÚN ORGANISMO ADMINISTRADOR</t>
  </si>
  <si>
    <t>ADMINISTRADORES</t>
  </si>
  <si>
    <t>2 0 1 5</t>
  </si>
  <si>
    <t>2 0 1 6</t>
  </si>
  <si>
    <t>2 0 1 7</t>
  </si>
  <si>
    <t>2 0 1 8</t>
  </si>
  <si>
    <t>2 0 1 9</t>
  </si>
  <si>
    <t>Número</t>
  </si>
  <si>
    <t xml:space="preserve">Monto  </t>
  </si>
  <si>
    <t>CUADRO Nº 51</t>
  </si>
  <si>
    <t>NÚMERO PROMEDIO MENSUAL Y MONTOS TOTALES DE LAS PENSIONES  DE LA LEY N° 16.744, EMITIDAS A PAGO SEGÚN ORGANISMO ADMINISTRADOR Y TIPO DE PENSIÓN</t>
  </si>
  <si>
    <t xml:space="preserve">ORGANISMOS ADMINISTRADORES </t>
  </si>
  <si>
    <t>TIPO DE PENSIÓN</t>
  </si>
  <si>
    <t>Invalidez Parcial</t>
  </si>
  <si>
    <t>Invalidez Total</t>
  </si>
  <si>
    <t>Gran Invalidez</t>
  </si>
  <si>
    <t>Viudez</t>
  </si>
  <si>
    <t>Madre de hijo de filiación no matrimonial</t>
  </si>
  <si>
    <t>Orfandad</t>
  </si>
  <si>
    <t xml:space="preserve">Intituto de Seguridad Laboral </t>
  </si>
  <si>
    <r>
      <t xml:space="preserve">Invalidez Total </t>
    </r>
    <r>
      <rPr>
        <vertAlign val="superscript"/>
        <sz val="11"/>
        <rFont val="Arial"/>
        <family val="2"/>
      </rPr>
      <t>(1)</t>
    </r>
  </si>
  <si>
    <r>
      <t xml:space="preserve">Otras Pensiones </t>
    </r>
    <r>
      <rPr>
        <vertAlign val="superscript"/>
        <sz val="11"/>
        <rFont val="Arial"/>
        <family val="2"/>
      </rPr>
      <t>(2)</t>
    </r>
  </si>
  <si>
    <t>TOTAL GENERAL</t>
  </si>
  <si>
    <t>(1) Invalidez Total del ISL, incluye Invalidez Parcial y Gran Invalidez, tanto en número como en el monto.</t>
  </si>
  <si>
    <t>(2) Corresponde a pensiones del art.1° transitorio de la Ley N°16.744</t>
  </si>
  <si>
    <t>CUADRO Nº 52</t>
  </si>
  <si>
    <t>NÚMERO PROMEDIO MENSUAL Y MONTOS TOTALES DE LAS PENSIONES  DE LA LEY N° 16.744, EMITIDAS A PAGO SEGÚN ORGANISMO ADMINISTRADOR, TIPO DE PENSIÓN Y SEXO</t>
  </si>
  <si>
    <r>
      <t xml:space="preserve">Otras Pensiones </t>
    </r>
    <r>
      <rPr>
        <vertAlign val="superscript"/>
        <sz val="11"/>
        <rFont val="Arial"/>
        <family val="2"/>
      </rPr>
      <t>(1)</t>
    </r>
  </si>
  <si>
    <t>(1) Corresponde a pensiones del art.1° transitorio de la Ley N°16.744</t>
  </si>
  <si>
    <t>CUADRO Nº 53</t>
  </si>
  <si>
    <t>NÚMERO DE PENSIONES DE LA LEY N° 16.744  CONCEDIDAS POR LOS ORGANISMOS ADMINISTRADORES SEGÚN TIPO DE PENSIÓN</t>
  </si>
  <si>
    <t>TIPO  DE PENSIÓN</t>
  </si>
  <si>
    <t>TOTAL  MUTUALIDADES</t>
  </si>
  <si>
    <r>
      <rPr>
        <sz val="11"/>
        <rFont val="Arial"/>
        <family val="2"/>
      </rPr>
      <t>Instituto de Seguridad Laboral</t>
    </r>
    <r>
      <rPr>
        <b/>
        <vertAlign val="superscript"/>
        <sz val="11"/>
        <rFont val="Arial"/>
        <family val="2"/>
      </rPr>
      <t>(1)</t>
    </r>
  </si>
  <si>
    <t>CUADRO Nº 54</t>
  </si>
  <si>
    <t>MONTO DEL INGRESO MÍNIMO, SEGÚN TIPO Y PERÍODOS</t>
  </si>
  <si>
    <t>(En $ de c/año)</t>
  </si>
  <si>
    <t>1988  -  2019</t>
  </si>
  <si>
    <t>PERIODO</t>
  </si>
  <si>
    <t xml:space="preserve">        PARA FINES </t>
  </si>
  <si>
    <t>PARA FINES REMUNERACIONALES</t>
  </si>
  <si>
    <t>NO</t>
  </si>
  <si>
    <t>MAYORES DE 18 AÑOS</t>
  </si>
  <si>
    <t>MENORES DE 18 AÑOS</t>
  </si>
  <si>
    <t>REMUNERACIONALES</t>
  </si>
  <si>
    <t xml:space="preserve">Y MENORES DE 65 AÑOS </t>
  </si>
  <si>
    <t xml:space="preserve">Y MAYORES DE 65 AÑOS </t>
  </si>
  <si>
    <t>JUNIO</t>
  </si>
  <si>
    <t>FEBRERO</t>
  </si>
  <si>
    <t>DICIEMBRE</t>
  </si>
  <si>
    <t>JULIO</t>
  </si>
  <si>
    <t xml:space="preserve"> -</t>
  </si>
  <si>
    <t xml:space="preserve"> - </t>
  </si>
  <si>
    <t>AGOSTO</t>
  </si>
  <si>
    <t>JULIO (a)</t>
  </si>
  <si>
    <t>SEPTIEMBRE (b)</t>
  </si>
  <si>
    <t>MARZO (b)</t>
  </si>
  <si>
    <t>(a) Cifras fijadas en Ley N° 20.935, que reajusta el monto del ingreso mínimo mensual para los años 2016, 2017 y 2018.</t>
  </si>
  <si>
    <t>(b) Cifras fijadas en la Ley N° 21.112 de 2018, que reajusta el monto del ingreso mínimo mensual para los años 2018, 2019</t>
  </si>
  <si>
    <t>Además, del decreto N° 301 de 2020 que determina los montos para dicho año</t>
  </si>
  <si>
    <t>CUADRO Nº 55</t>
  </si>
  <si>
    <t>REMUNERACIÓN  MÍNIMA  IMPONIBLE DE TRABAJADORES DE CASA PARTICULAR</t>
  </si>
  <si>
    <t>(En pesos)</t>
  </si>
  <si>
    <t>1993  -  2019</t>
  </si>
  <si>
    <t>FECHA</t>
  </si>
  <si>
    <t>VALOR</t>
  </si>
  <si>
    <t xml:space="preserve"> 1-DIC-1993</t>
  </si>
  <si>
    <t>(a)</t>
  </si>
  <si>
    <t xml:space="preserve"> 1-JUN-1994</t>
  </si>
  <si>
    <t xml:space="preserve"> 1-JUN-1995</t>
  </si>
  <si>
    <t xml:space="preserve"> 1-JUN-1996</t>
  </si>
  <si>
    <t xml:space="preserve"> 1-JUN-1997</t>
  </si>
  <si>
    <t xml:space="preserve"> 1-JUN-1998</t>
  </si>
  <si>
    <t xml:space="preserve"> 1-JUN-1999</t>
  </si>
  <si>
    <t xml:space="preserve"> 1-JUN-2000</t>
  </si>
  <si>
    <t xml:space="preserve"> 1-JUN-2001</t>
  </si>
  <si>
    <t xml:space="preserve"> 1-JUN-2002</t>
  </si>
  <si>
    <t xml:space="preserve"> 1-JUL-2003</t>
  </si>
  <si>
    <t xml:space="preserve"> 1-JUL-2004</t>
  </si>
  <si>
    <t xml:space="preserve"> 1-JUL-2005</t>
  </si>
  <si>
    <t xml:space="preserve"> 1-JUL-2006</t>
  </si>
  <si>
    <t xml:space="preserve"> 1-JUL-2007</t>
  </si>
  <si>
    <t xml:space="preserve"> 1-JUL-2008</t>
  </si>
  <si>
    <t xml:space="preserve"> 1-MAR-2009</t>
  </si>
  <si>
    <t xml:space="preserve"> 1-JUL-2009</t>
  </si>
  <si>
    <t xml:space="preserve"> 1-MAR-2010</t>
  </si>
  <si>
    <t xml:space="preserve"> 1-JUL-2010</t>
  </si>
  <si>
    <t xml:space="preserve"> 1-MAR-2011</t>
  </si>
  <si>
    <t>(b)</t>
  </si>
  <si>
    <t xml:space="preserve"> 1-JUL-2011</t>
  </si>
  <si>
    <t xml:space="preserve"> 1-JUL-2012</t>
  </si>
  <si>
    <t xml:space="preserve"> 1-AGO-2013</t>
  </si>
  <si>
    <t xml:space="preserve"> 1-JUL-2014</t>
  </si>
  <si>
    <t xml:space="preserve"> 1-JUL-2015</t>
  </si>
  <si>
    <t xml:space="preserve"> 1-JUL-2016</t>
  </si>
  <si>
    <t>(c)</t>
  </si>
  <si>
    <t xml:space="preserve"> 1-JUL-2017</t>
  </si>
  <si>
    <t xml:space="preserve"> 24-SEPT-2018</t>
  </si>
  <si>
    <t xml:space="preserve"> 01-MAR-2019</t>
  </si>
  <si>
    <t>(a) El artículo 1º Nº49  de la Ley Nº 19.250, dispuso que a  contar del 1° de diciembre de 1993, la remuneración mínima de los trabajadores de casa particular será el equivalente al 75% del Ingreso Mínimo Mensual.</t>
  </si>
  <si>
    <t>(b) Cifras fijadas en el artículo transitorio de la Ley N°20.279. Se iguala dicha remuneración al 100% del Ingreso Mínimo Mensual.</t>
  </si>
  <si>
    <t>(c) Cifras fijadas en Ley N° 20.935. Abarca hasta el año 2018.</t>
  </si>
  <si>
    <t>CUADRO Nº 56</t>
  </si>
  <si>
    <t>TOPE MÁXIMO DE RENTAS IMPONIBLES PARA TRABAJADORES COTIZANTES AL IPS</t>
  </si>
  <si>
    <t>Monto en $ equivalentes a 60 U.F.</t>
  </si>
  <si>
    <t xml:space="preserve">   MESES</t>
  </si>
  <si>
    <t xml:space="preserve"> Enero</t>
  </si>
  <si>
    <t xml:space="preserve"> Febrero</t>
  </si>
  <si>
    <t xml:space="preserve"> Marzo</t>
  </si>
  <si>
    <t xml:space="preserve"> Abril</t>
  </si>
  <si>
    <t xml:space="preserve"> Mayo</t>
  </si>
  <si>
    <t xml:space="preserve"> Junio</t>
  </si>
  <si>
    <t xml:space="preserve"> Julio</t>
  </si>
  <si>
    <t xml:space="preserve"> Agosto</t>
  </si>
  <si>
    <t xml:space="preserve"> Septiembre</t>
  </si>
  <si>
    <t xml:space="preserve"> Octubre</t>
  </si>
  <si>
    <t xml:space="preserve"> Noviembre</t>
  </si>
  <si>
    <t xml:space="preserve"> Diciembre</t>
  </si>
  <si>
    <t>Nota: - Los montos de tope máximo imponible son aplicables a  cotizantes no afectos al D.L. Nº 3.500 de 1980.</t>
  </si>
  <si>
    <t xml:space="preserve">           - La equivalencia corresponde al valor de la U.F. del último día del mes anterior.</t>
  </si>
  <si>
    <t>CUADRO Nº 57</t>
  </si>
  <si>
    <t>MONTO UNITARIO DE LAS PENSIONES MÍNIMAS SEGÚN TIPO</t>
  </si>
  <si>
    <t>( En  pesos de cada año )</t>
  </si>
  <si>
    <t>1998  -  2003</t>
  </si>
  <si>
    <t xml:space="preserve">TIPO DE PENSIONES </t>
  </si>
  <si>
    <t xml:space="preserve"> DIC 1998</t>
  </si>
  <si>
    <t xml:space="preserve"> ENE 1999</t>
  </si>
  <si>
    <t xml:space="preserve"> DIC 1999</t>
  </si>
  <si>
    <t xml:space="preserve"> DIC 2000</t>
  </si>
  <si>
    <t xml:space="preserve"> DIC 2001</t>
  </si>
  <si>
    <t xml:space="preserve"> DIC 2002</t>
  </si>
  <si>
    <t xml:space="preserve"> DIC 2003</t>
  </si>
  <si>
    <t>NOV.1999</t>
  </si>
  <si>
    <t>NOV 2000</t>
  </si>
  <si>
    <t>NOV 2001</t>
  </si>
  <si>
    <t xml:space="preserve"> NOV 2002</t>
  </si>
  <si>
    <t xml:space="preserve"> NOV 2003</t>
  </si>
  <si>
    <t xml:space="preserve"> PARA PENSIONADOS MENORES DE 70 AÑOS</t>
  </si>
  <si>
    <t>PENSIONES MIN. ART. 26 LEY Nº 15.386</t>
  </si>
  <si>
    <t xml:space="preserve"> De Vejez, invalidez, años servicio, retiro</t>
  </si>
  <si>
    <t xml:space="preserve"> De Viudez, sin hijos</t>
  </si>
  <si>
    <t xml:space="preserve"> De Viudez, con hijos</t>
  </si>
  <si>
    <t xml:space="preserve"> De Orfandad y otros sobrevivientes</t>
  </si>
  <si>
    <t>PENSIONES MIN. ART. 24 LEY Nº 15.386</t>
  </si>
  <si>
    <t>Madre de los hijos de filiación no matrimonial del causante sin hijo</t>
  </si>
  <si>
    <t>Madre de los hijos de filiación no matrimonial del causante con hijo</t>
  </si>
  <si>
    <t>PENSIONES ASIST. ART. 27 LEY Nº 15.386</t>
  </si>
  <si>
    <t xml:space="preserve"> De Vejez e Invalidez</t>
  </si>
  <si>
    <t xml:space="preserve"> De Orfandad</t>
  </si>
  <si>
    <t>PENSIONES ESPEC. ART.39 LEY Nº 10.662</t>
  </si>
  <si>
    <t xml:space="preserve"> De Viudez</t>
  </si>
  <si>
    <t>PARA PENSIONADOS DE 70 AÑOS Y MAS</t>
  </si>
  <si>
    <t>CUADRO Nº 58</t>
  </si>
  <si>
    <t xml:space="preserve"> DIC 2007</t>
  </si>
  <si>
    <t xml:space="preserve"> DIC 2008</t>
  </si>
  <si>
    <t xml:space="preserve"> DIC 2010</t>
  </si>
  <si>
    <t xml:space="preserve"> DIC 2011</t>
  </si>
  <si>
    <t xml:space="preserve"> DIC 2012</t>
  </si>
  <si>
    <t xml:space="preserve"> DIC 2013</t>
  </si>
  <si>
    <t xml:space="preserve"> DIC 2014</t>
  </si>
  <si>
    <t xml:space="preserve"> DIC 2015</t>
  </si>
  <si>
    <t xml:space="preserve"> DIC 2016</t>
  </si>
  <si>
    <t xml:space="preserve"> DIC 2017</t>
  </si>
  <si>
    <t xml:space="preserve"> DIC 2018</t>
  </si>
  <si>
    <t xml:space="preserve"> DIC 2019</t>
  </si>
  <si>
    <t xml:space="preserve"> NOV 2008</t>
  </si>
  <si>
    <t xml:space="preserve"> NOV 2010</t>
  </si>
  <si>
    <t xml:space="preserve"> NOV 2011</t>
  </si>
  <si>
    <t xml:space="preserve"> NOV 2012</t>
  </si>
  <si>
    <t xml:space="preserve"> NOV 2013</t>
  </si>
  <si>
    <t xml:space="preserve"> NOV 2014</t>
  </si>
  <si>
    <t xml:space="preserve"> PARA PENSIONADOS DE 70 AÑOS Y MÁS, PERO MENORES DE 75 AÑOS</t>
  </si>
  <si>
    <t>CUADRO Nº 59</t>
  </si>
  <si>
    <t>LÍMITE MAXIMO INICIAL DE PENSIONES</t>
  </si>
  <si>
    <t xml:space="preserve"> 1979  -  2019</t>
  </si>
  <si>
    <t>MONTO (En $ de c/año)</t>
  </si>
  <si>
    <t>EQUIVALENCIA</t>
  </si>
  <si>
    <t xml:space="preserve">       HASTA</t>
  </si>
  <si>
    <t xml:space="preserve">50 Sueldos Vitales </t>
  </si>
  <si>
    <t>11,1378 Ingresos Mínimos</t>
  </si>
  <si>
    <t>Enero 1º</t>
  </si>
  <si>
    <t>1993</t>
  </si>
  <si>
    <t>Enero 17</t>
  </si>
  <si>
    <t xml:space="preserve">     12 Ingresos Mínimos</t>
  </si>
  <si>
    <t>Enero 18</t>
  </si>
  <si>
    <t>(a) El artículo 9° de la Ley N°19.200, que fijó en $430.605 el límite inicial de pensiones, dispuso que éste se reajustará en el mismo porcentaje y oportunidad en que lo sean las pensiones por aplicación del art.14 del DL N°2.448 de 1979.</t>
  </si>
  <si>
    <t>CUADRO Nº 60</t>
  </si>
  <si>
    <t>MONTO UNITARIO DE LAS BONIFICACIONES LEY 19.403 A LAS PENSIONES MÍNIMAS DE VIUDEZ Y DE LA MADRE DE LOS HIJOS DE FILIACIÓN NO MATRIMONIAL DEL CAUSANTE</t>
  </si>
  <si>
    <t xml:space="preserve"> ( Monto en pesos de cada año )</t>
  </si>
  <si>
    <t>2007  -  2019</t>
  </si>
  <si>
    <t>DIC. 2007</t>
  </si>
  <si>
    <t>DIC. 2008</t>
  </si>
  <si>
    <t xml:space="preserve"> DIC. 2010</t>
  </si>
  <si>
    <t>DIC.2015</t>
  </si>
  <si>
    <t>NOV. 2008</t>
  </si>
  <si>
    <t>NOV. 2010</t>
  </si>
  <si>
    <t>NOV. 2011</t>
  </si>
  <si>
    <t>PARA BENEFICIARIOS MENORES DE 70 AÑOS DE EDAD</t>
  </si>
  <si>
    <t>PENSIONES MÍNIMAS, ART. 26 LEY Nº 15.386</t>
  </si>
  <si>
    <t>Viuda sin hijos</t>
  </si>
  <si>
    <t>Viuda con hijos</t>
  </si>
  <si>
    <t>PENSIONES MÍNIMAS, ART. 24 LEY Nº 15.386</t>
  </si>
  <si>
    <t>PENSIONES MÍNIMAS, ART. 27 LEY Nº 15.386</t>
  </si>
  <si>
    <t xml:space="preserve"> Viuda sin hijos</t>
  </si>
  <si>
    <t xml:space="preserve"> Viuda con hijos</t>
  </si>
  <si>
    <t xml:space="preserve">PARA BENEFICIARIOS DE 70 AÑOS  DE EDAD O MÁS </t>
  </si>
  <si>
    <t xml:space="preserve">PENSIONES MÍNIMAS,  ART. 26 LEY Nº 15.386 </t>
  </si>
  <si>
    <t>PENSIONES MÍNIMAS,  ART. 27 LEY Nº 15.386</t>
  </si>
  <si>
    <t>CUADRO Nº 61</t>
  </si>
  <si>
    <t>MONTO UNITARIO DE LAS BONIFICACIONES LEY 19.539 A LAS PENSIONES MÍNIMAS DE VIUDEZ Y DE LA MADRE DE LOS HIJOS  DE FILIACION NO MATRIMONIAL DEL CAUSANTE</t>
  </si>
  <si>
    <t xml:space="preserve"> 2007 - 2019</t>
  </si>
  <si>
    <t>DIC. 2006</t>
  </si>
  <si>
    <t>DIC. 2010</t>
  </si>
  <si>
    <t>DIC.2016</t>
  </si>
  <si>
    <t>DIC.2017</t>
  </si>
  <si>
    <t>DIC.2018</t>
  </si>
  <si>
    <t>DIC.2019</t>
  </si>
  <si>
    <t>NOV. 2007</t>
  </si>
  <si>
    <t>NOV.2010</t>
  </si>
  <si>
    <t>NOV.2011</t>
  </si>
  <si>
    <t>PENSIONES MÍNIMAS,  ART. 26 LEY Nº 15.386</t>
  </si>
  <si>
    <t>PARA BENEFICIARIOS DE 70 AÑOS DE EDAD O MÁS</t>
  </si>
  <si>
    <t xml:space="preserve">PENSIONES ASISTENCIALES,  ART. 26 LEY Nº 15.386 </t>
  </si>
  <si>
    <t>PENSIONES ASISTENCIALES,  ART. 27 LEY Nº 15.386</t>
  </si>
  <si>
    <t>19,394,02</t>
  </si>
  <si>
    <t>CUADRO N° 62</t>
  </si>
  <si>
    <t>MONTO UNITARIO DE LAS BONIFICACIONES LEY N° 19.953 A LAS PENSIONES MÍNIMAS DE VIUDEZ Y DE LA MADRE DE LOS HIJOS DE FILIACIÓN NO MATRIMONIAL DEL CAUSANTE</t>
  </si>
  <si>
    <t>DIC. 2011</t>
  </si>
  <si>
    <t>DIC. 2012</t>
  </si>
  <si>
    <t>DIC. 2013</t>
  </si>
  <si>
    <t>DIC. 2014</t>
  </si>
  <si>
    <t>DIC. 2016</t>
  </si>
  <si>
    <t>NOV. 2012</t>
  </si>
  <si>
    <t>NOV. 2013</t>
  </si>
  <si>
    <t>NOV. 2014</t>
  </si>
  <si>
    <t>PARA BENEFICIARIOS MAYORES DE 75 AÑOS</t>
  </si>
  <si>
    <t>CUADRO Nº 63</t>
  </si>
  <si>
    <t>REAJUSTES E INCREMENTOS APLICABLES A LAS PENSIONES DE LA LEY N°16.744</t>
  </si>
  <si>
    <t>1974  -  2019</t>
  </si>
  <si>
    <t>LEGISLACIÓN</t>
  </si>
  <si>
    <t>FECHA DE APLICACIÓN</t>
  </si>
  <si>
    <t>REAJUSTE</t>
  </si>
  <si>
    <t xml:space="preserve"> OBSERVACIONES</t>
  </si>
  <si>
    <t>D.L. Nº  446</t>
  </si>
  <si>
    <t xml:space="preserve"> Mayo 1974</t>
  </si>
  <si>
    <t>D.L. Nº  550</t>
  </si>
  <si>
    <t xml:space="preserve"> Julio 1974</t>
  </si>
  <si>
    <t>No podrá significar un aumento inferior a: $7 para las pensiones de Invalidez, vejez,</t>
  </si>
  <si>
    <t>retiro y de jubilacion en gral. cuyo monto al 30/06/74 haya excedido de $21 mensuales;</t>
  </si>
  <si>
    <t>a $3,5 para las pensiones de viudez, cuyo monto haya excedido de $10,5 mensual, y</t>
  </si>
  <si>
    <t xml:space="preserve">a $1,05  para  las  pensiones de orfandad  y  demás  sobrevivientes de monto superior </t>
  </si>
  <si>
    <t>a  $ 3,15 por beneficiario.-</t>
  </si>
  <si>
    <t xml:space="preserve">A  las pensiones que al 30/06/74  tengan montos inferiores a los indicados para c/caso </t>
  </si>
  <si>
    <t>y no tengan el carácter de mínimas o asistenciales, les correspondió un reajuste de 33%</t>
  </si>
  <si>
    <t>D.L.Nº  670</t>
  </si>
  <si>
    <t xml:space="preserve"> Octubre 1974</t>
  </si>
  <si>
    <t>Previo a aplicar el reajuste , las pensiones iniciadas antes del 1/1/73, se reajustaron</t>
  </si>
  <si>
    <t>extraordinariamente en un 50%, no debiendo exceder el 70% de la última remuneración.</t>
  </si>
  <si>
    <t xml:space="preserve"> Diciembre 1974</t>
  </si>
  <si>
    <t xml:space="preserve"> Marzo 1975</t>
  </si>
  <si>
    <t>D.L. Nº  958</t>
  </si>
  <si>
    <t>Bonificación mensual  incorporada  al monto de la pensión de :</t>
  </si>
  <si>
    <t xml:space="preserve"> - $12,40 para pensionados por antigüedad  y  vejez de 65  y  más años e invalidez de </t>
  </si>
  <si>
    <t xml:space="preserve">   cualquier edad.-</t>
  </si>
  <si>
    <t xml:space="preserve"> - $7,50 para pensiones de viudez</t>
  </si>
  <si>
    <t>- $2,50 para pensiones de orfandad.</t>
  </si>
  <si>
    <t>- $3,80 para madre de hijos naturales.</t>
  </si>
  <si>
    <t xml:space="preserve"> Junio 1975</t>
  </si>
  <si>
    <t>D.L. Nºs 670 y 999</t>
  </si>
  <si>
    <t xml:space="preserve"> Septiembre 1975</t>
  </si>
  <si>
    <t>D.L. Nºs 670 , 999  y 1.275</t>
  </si>
  <si>
    <t xml:space="preserve"> Diciembre 1975</t>
  </si>
  <si>
    <t xml:space="preserve"> Marzo 1976</t>
  </si>
  <si>
    <t>D.L.Nº 1.401</t>
  </si>
  <si>
    <t xml:space="preserve"> Abril 1976</t>
  </si>
  <si>
    <t>Las pensiones que no son mínimas ni perseguidoras se incrementaron como sigue:</t>
  </si>
  <si>
    <t xml:space="preserve"> - $31,00 para pensionados por antigüedad  y  vejez de 65  y  más años e invalidez de </t>
  </si>
  <si>
    <t xml:space="preserve"> - $18,80 para pensiones de viudez</t>
  </si>
  <si>
    <t xml:space="preserve"> - $6,30 para pensiones de orfandad.</t>
  </si>
  <si>
    <t xml:space="preserve"> - $9,50  para madre de hijos naturales.</t>
  </si>
  <si>
    <t xml:space="preserve"> Junio 1976</t>
  </si>
  <si>
    <t xml:space="preserve"> Septiembre 1976</t>
  </si>
  <si>
    <t xml:space="preserve"> Diciembre 1976</t>
  </si>
  <si>
    <t>D.L. Nº  1.607</t>
  </si>
  <si>
    <t xml:space="preserve"> Enero 1977</t>
  </si>
  <si>
    <t>Incrementos según tipo de pensión :</t>
  </si>
  <si>
    <t>a) Pensiones de antigüedad , vejez e invalidez que no sean  mínimas, asistenciales,</t>
  </si>
  <si>
    <t xml:space="preserve">     o perseguidoras  los sgts. montos:</t>
  </si>
  <si>
    <t xml:space="preserve"> - $75,00 para pensiones  superiores al mínimo, hasta $1.000</t>
  </si>
  <si>
    <t xml:space="preserve"> - $60,00 para pensiones de monto superior a $ 1.000,  hasta $ 1.300,  min. $ 1.075</t>
  </si>
  <si>
    <t xml:space="preserve"> - $40,00 para pensiones de monto superior a $ 1.300, hasta $ 1.500 , min. $ 1.360</t>
  </si>
  <si>
    <t xml:space="preserve"> - $30,00 para pensiones de monto superior a $ 1.500,  hasta $ 2.000 , min. $ 1.540</t>
  </si>
  <si>
    <t xml:space="preserve"> - Las que exceden de $ 2.000 no podrán ser inferiores a $ 2.030</t>
  </si>
  <si>
    <t>b) Pensiones de viudez,incr.de $45,00. Pensión incrementada no inferior a $2.030</t>
  </si>
  <si>
    <t>c) Orfandad y demás beneficiarios, Incremento de $15,00.</t>
  </si>
  <si>
    <t>d)Madre hijos naturales, incremento de $22,50</t>
  </si>
  <si>
    <t>D.L. Nº  670</t>
  </si>
  <si>
    <t xml:space="preserve"> Marzo 1977</t>
  </si>
  <si>
    <t>D.L. Nº  1.770</t>
  </si>
  <si>
    <t xml:space="preserve"> Mayo 1977</t>
  </si>
  <si>
    <t xml:space="preserve"> Julio 1977</t>
  </si>
  <si>
    <t xml:space="preserve"> Diciembre 1977</t>
  </si>
  <si>
    <t xml:space="preserve"> Marzo 1978</t>
  </si>
  <si>
    <t xml:space="preserve"> Julio 1978</t>
  </si>
  <si>
    <t>D.L. Nº   2.444</t>
  </si>
  <si>
    <t xml:space="preserve"> Septiembre 1978</t>
  </si>
  <si>
    <t xml:space="preserve">Revalorización extraordinaria de pensiones para todas aquellas otorgadas antes del </t>
  </si>
  <si>
    <t xml:space="preserve">01/09/75 salvo las de sobrevivencia causadas con posterioridad por pensionados que </t>
  </si>
  <si>
    <t>hayan obtenido la pensión antes de la fecha señalada, siempre que no fueren persegui-</t>
  </si>
  <si>
    <t>doras ni hayan tenido el carácter de mínimas. Ver factores en el artículo 2º.-</t>
  </si>
  <si>
    <t>D.L.Nºs  670 y 2.555</t>
  </si>
  <si>
    <t xml:space="preserve"> Diciembre 1978</t>
  </si>
  <si>
    <t xml:space="preserve"> Marzo 1979</t>
  </si>
  <si>
    <t xml:space="preserve"> Julio 1979</t>
  </si>
  <si>
    <t xml:space="preserve"> Diciembre 1979</t>
  </si>
  <si>
    <t>D.L.Nºs  670 y 3.001</t>
  </si>
  <si>
    <t xml:space="preserve"> Abril 1980</t>
  </si>
  <si>
    <t xml:space="preserve"> Octubre 1980</t>
  </si>
  <si>
    <t>D.L.Nº s 2.448 y 3.529</t>
  </si>
  <si>
    <t xml:space="preserve"> Junio 1981</t>
  </si>
  <si>
    <t>D.L.Nº2.448 y L. Nº18.134</t>
  </si>
  <si>
    <t xml:space="preserve"> Octubre 1982</t>
  </si>
  <si>
    <t>D.L. Nº  2.448</t>
  </si>
  <si>
    <t xml:space="preserve"> Mayo 1983</t>
  </si>
  <si>
    <t xml:space="preserve"> Enero 1984</t>
  </si>
  <si>
    <t xml:space="preserve"> Noviembre 1984</t>
  </si>
  <si>
    <t>Ley  Nº 18.413</t>
  </si>
  <si>
    <t xml:space="preserve"> Mayo 1985</t>
  </si>
  <si>
    <t xml:space="preserve"> Enero 1986</t>
  </si>
  <si>
    <t>L ey Nº 18.549</t>
  </si>
  <si>
    <t xml:space="preserve"> Julio 1986</t>
  </si>
  <si>
    <t xml:space="preserve"> Mayo 1987</t>
  </si>
  <si>
    <t>Para  beneficiarios de 65 o más años, y pensión de monto inferior a $17.501</t>
  </si>
  <si>
    <t>Para  beneficiarios menores de 65 años, y pensión de monto inferior a $17.501</t>
  </si>
  <si>
    <t xml:space="preserve">Para pensiones superiores a $ 17.500,  hasta $ 43.500 </t>
  </si>
  <si>
    <t>Para pensiones sup. a $ 43.500,  hasta $ 100.000. Monto reajustado no menor a $ 50.638</t>
  </si>
  <si>
    <t>Para pensiones superiores a $ 100.000 .Monto reajustado no menor a $ 109.850</t>
  </si>
  <si>
    <t>Ley Nº 18.669</t>
  </si>
  <si>
    <t xml:space="preserve"> Abril 1988</t>
  </si>
  <si>
    <t>Para beneficiario de 65 años y más, y pensiones iguales o inferiores a $19.250</t>
  </si>
  <si>
    <t>Para  beneficiarios menores de 65 años, y pensión de monto inferior a $19.251</t>
  </si>
  <si>
    <t xml:space="preserve">Para pensiones superiores a $ 19.250,  hasta $ 47.850 </t>
  </si>
  <si>
    <t>Para  benef. de 65 o más años, y pensión de monto igual o sup. a $47.850, y hasta $109.850</t>
  </si>
  <si>
    <t>Para  beneficiarios menores de 65 años, y pensión de monto superior a $47.850, hasta</t>
  </si>
  <si>
    <t>$109.850. Monto reajustado no menor a $55.458.-</t>
  </si>
  <si>
    <t>Pára pensiones superiores a $ 109.850. Monto reajustado no menor a $ 120.725</t>
  </si>
  <si>
    <t>Ley Nº18.754</t>
  </si>
  <si>
    <t xml:space="preserve"> Diciembre 1988</t>
  </si>
  <si>
    <t xml:space="preserve">Amplificación montos brutos de pensión en porcentajes variables SEGÚN la Entidad </t>
  </si>
  <si>
    <t xml:space="preserve">Previsional de que se trata. </t>
  </si>
  <si>
    <t>Ley Nº18.766</t>
  </si>
  <si>
    <t xml:space="preserve"> Enero 1989</t>
  </si>
  <si>
    <t>Ley Nº18.806</t>
  </si>
  <si>
    <t xml:space="preserve"> Junio 1989</t>
  </si>
  <si>
    <t xml:space="preserve">Para  beneficiarios de 65 o más años, hombres, o 60 ó mas años, mujeres, y pensión de </t>
  </si>
  <si>
    <t>monto inferior a $21.001.Monto reajustado no menor a $22.050.-</t>
  </si>
  <si>
    <t xml:space="preserve"> Noviembre 1989</t>
  </si>
  <si>
    <t>D.L. Nº  2.448 y L.18.987</t>
  </si>
  <si>
    <t xml:space="preserve"> Julio 1990</t>
  </si>
  <si>
    <t>Para pensiones no mínimas.-</t>
  </si>
  <si>
    <t>Para pensiones mínimas.</t>
  </si>
  <si>
    <t xml:space="preserve"> Febrero 1991</t>
  </si>
  <si>
    <t>Ley Nº 19.073</t>
  </si>
  <si>
    <t xml:space="preserve"> Julio 1991</t>
  </si>
  <si>
    <t>Para pensiones no mínimas de hasta $ 80.000, al 30/06/91, iniciadas antes del 01/05/85,</t>
  </si>
  <si>
    <t>o de sobrevivencia originadas en pensiones  vigentes al 30/04/85</t>
  </si>
  <si>
    <t xml:space="preserve"> Noviembre 1991</t>
  </si>
  <si>
    <t xml:space="preserve"> Julio 1992</t>
  </si>
  <si>
    <t>Para  pensiones que a junio de 1991 tenían valor superior a $80.000, y hasta $120.000</t>
  </si>
  <si>
    <t>iniciadas antes del 01/05/85, o de sobrev. originadas en pensiones vigentes al 30/04/85</t>
  </si>
  <si>
    <t>D.L. Nº  2.448 y L.19.181</t>
  </si>
  <si>
    <t xml:space="preserve"> Diciembre 1992</t>
  </si>
  <si>
    <t>Por sobre el 15,05 % , para  pensiones que a junio de 1991 tenían valor superior  a $120.000</t>
  </si>
  <si>
    <t>D.L. Nº  2.448 y L.19.262</t>
  </si>
  <si>
    <t xml:space="preserve"> Diciembre 1993</t>
  </si>
  <si>
    <t xml:space="preserve"> Diciembre 1994</t>
  </si>
  <si>
    <t>Ley Nº 19.398</t>
  </si>
  <si>
    <t xml:space="preserve"> Septiembre 1995</t>
  </si>
  <si>
    <t xml:space="preserve">Para pensiones cuyos montos al 01/09/95, no superen los $ 100.000. Aumento a </t>
  </si>
  <si>
    <t>$110,000 de todas aquellas pensiones superiores a $100.000 e inferiores a $110.000</t>
  </si>
  <si>
    <t xml:space="preserve"> Diciembre 1995</t>
  </si>
  <si>
    <t>Ley  Nº 19.454.</t>
  </si>
  <si>
    <t xml:space="preserve"> Junio 1996</t>
  </si>
  <si>
    <t>Reajuste extraordinario para las pensiones mínimas de mayores de 70 años,a que se refiere</t>
  </si>
  <si>
    <t>el DL Nº 3.360, de 1980.</t>
  </si>
  <si>
    <t xml:space="preserve"> Diciembre 1996</t>
  </si>
  <si>
    <t xml:space="preserve"> Diciembre 1997</t>
  </si>
  <si>
    <t>Ley  Nº 19.539</t>
  </si>
  <si>
    <t>Reajuste extraordinario para las pensiones mínimas .</t>
  </si>
  <si>
    <t xml:space="preserve"> Diciembre 1998</t>
  </si>
  <si>
    <t>Ley Nº 19.578</t>
  </si>
  <si>
    <t xml:space="preserve"> Enero 1999</t>
  </si>
  <si>
    <t>$8.000 para las pensiones mínimas de vejez, invalidez, otras jubilaciones y de viudez sin hijos.</t>
  </si>
  <si>
    <t xml:space="preserve">$6.800 para las pensiones mínimas de viudez con hijos, con derecho a pensiones de orfandad </t>
  </si>
  <si>
    <t>y de madre viuda y de padre inválido.</t>
  </si>
  <si>
    <t>$4.800 para las pensiones mínimas de madre de hijos de filiación no matrimonial sin hijos.</t>
  </si>
  <si>
    <t>$4.080 para las pensiones mínimas de madre de hijos de filiación no matrimonial con hijos.</t>
  </si>
  <si>
    <t>$1.200 para las pensiones de orfandad.</t>
  </si>
  <si>
    <t xml:space="preserve">Valores diferentes para las de viudez y de madre de hijos de filiación no matrim. superiores al </t>
  </si>
  <si>
    <t>monto mínimo, más las bonific. L. N°s 19.403 y 19.539, pero inferiores al de éstas incrementadas.</t>
  </si>
  <si>
    <t xml:space="preserve"> Octubre 1999</t>
  </si>
  <si>
    <t>$8.000 para las pensiones No mínimas de vejez, invalidez, otras jubilaciones y de viudez sin hijos.</t>
  </si>
  <si>
    <t>$6.800 para las pensiones de viudez con hijos,con derecho a pensión de orfandad.</t>
  </si>
  <si>
    <t>$4.800 para las pensiones de madre de hijos de filiación no matrimonial sin hijos.</t>
  </si>
  <si>
    <t>$4.080 para las pensiones de madre de hijos de filiación no matrimonial con hijos.</t>
  </si>
  <si>
    <t>$1.200 para las pensiones de orfandad y otros sobrevivientes.</t>
  </si>
  <si>
    <t xml:space="preserve"> Diciembre 1999</t>
  </si>
  <si>
    <t xml:space="preserve"> Diciembre 2000</t>
  </si>
  <si>
    <t xml:space="preserve"> Diciembre 2001</t>
  </si>
  <si>
    <t xml:space="preserve"> Diciembre 2002</t>
  </si>
  <si>
    <t xml:space="preserve"> Diciembre 2003</t>
  </si>
  <si>
    <t>Ley N° 19.953</t>
  </si>
  <si>
    <t xml:space="preserve"> Septiembre 2004</t>
  </si>
  <si>
    <t>Fijó en $ 86.079 el monto de la pensión mínima de vejez, invalidez, años de Servicio y</t>
  </si>
  <si>
    <t>otras jubilaciones; y las de vejez e invalidez del artículo 27 de la ley N° 15.386,</t>
  </si>
  <si>
    <t>de pensionados que al 1° de septiembre de 2004 tuvieran 75 o más años de edad.</t>
  </si>
  <si>
    <t xml:space="preserve"> Diciembre 2004</t>
  </si>
  <si>
    <t xml:space="preserve"> Septiembre 2005</t>
  </si>
  <si>
    <t>Fijó en $ 89.921 el monto de la pensión mínima de vejez, invalidez, años de Servicio y</t>
  </si>
  <si>
    <t>de pensionados que al 1° de septiembre de 2005 tuvieran 75 o más años de edad.</t>
  </si>
  <si>
    <t xml:space="preserve"> Diciembre 2005</t>
  </si>
  <si>
    <t>Ley N°20.102</t>
  </si>
  <si>
    <t xml:space="preserve"> Mayo 2006</t>
  </si>
  <si>
    <t>Reajuste extraordinario para las pensiones mínimas de los artículos24,26 y 27 de la ley N°15.386 y del artículo 39 de la ley N°10.662 y para las pensiones no mínimas cuyos montos al1° de mayo de 2006 sean iguales o inferiores a $100.000. Incremento de monto variable para las pensiones superiores a $100.000 e inferiores a $110.000. La pensión incrementada no puede superar los $110.000.</t>
  </si>
  <si>
    <t xml:space="preserve"> Diciembre 2006</t>
  </si>
  <si>
    <t xml:space="preserve"> Diciembre 2007</t>
  </si>
  <si>
    <t xml:space="preserve"> Diciembre 2008</t>
  </si>
  <si>
    <t xml:space="preserve"> Diciembre 2009</t>
  </si>
  <si>
    <t xml:space="preserve"> Diciembre 2010</t>
  </si>
  <si>
    <t xml:space="preserve"> Diciembre 2011</t>
  </si>
  <si>
    <t xml:space="preserve"> Diciembre 2012</t>
  </si>
  <si>
    <t xml:space="preserve"> Diciembre 2013</t>
  </si>
  <si>
    <t xml:space="preserve"> Diciembre 2014</t>
  </si>
  <si>
    <t xml:space="preserve"> Diciembre 2015</t>
  </si>
  <si>
    <t xml:space="preserve"> Diciembre 2016</t>
  </si>
  <si>
    <t xml:space="preserve"> Diciembre 2017</t>
  </si>
  <si>
    <t xml:space="preserve"> Diciembre 2018</t>
  </si>
  <si>
    <t xml:space="preserve"> Diciembre 2019</t>
  </si>
  <si>
    <t>CUADRO N° 64</t>
  </si>
  <si>
    <t>MONTO UNITARIO DE LOS AGUINALDOS OTORGADOS A LOS PENSIONADOS</t>
  </si>
  <si>
    <t>1985  -  2019</t>
  </si>
  <si>
    <t>TIPO DE AGUINALDO</t>
  </si>
  <si>
    <t>MONTO (En $)</t>
  </si>
  <si>
    <t xml:space="preserve">OBSERVACIONES </t>
  </si>
  <si>
    <t>Ley N° 18.446</t>
  </si>
  <si>
    <t xml:space="preserve"> Fiestas Patrias</t>
  </si>
  <si>
    <t>Por c/persona por la que se perciba Asignación Familiar Mínimo $500 p/pensionado</t>
  </si>
  <si>
    <t xml:space="preserve"> Navidad</t>
  </si>
  <si>
    <t>Ley N° 18.656</t>
  </si>
  <si>
    <t>Por c/persona por la que se perciba Asignación Familiar Mínimo $600 p/pensionado</t>
  </si>
  <si>
    <t>Por c/persona por la que se perciba Asignación Familiar Mínimo $1.000 p/pensionado</t>
  </si>
  <si>
    <t>Ley N° 18.740</t>
  </si>
  <si>
    <t>Por c/persona por la que se perciba Asignación Familiar Mínimo $2.000 p/pensionado</t>
  </si>
  <si>
    <t>Ley N° 18.766</t>
  </si>
  <si>
    <t>Por c/persona por la que se perciba Asignación Familiar Mínimo $2.500 p/pensionado</t>
  </si>
  <si>
    <t>Ley N° 18.832</t>
  </si>
  <si>
    <t>Ley N° 18.896</t>
  </si>
  <si>
    <t>Ley N° 18.998</t>
  </si>
  <si>
    <t>Ley N° 19.007</t>
  </si>
  <si>
    <t>Por c/persona por la que se perciba Asignación Familiar Mínimo $1.500 p/pensionado</t>
  </si>
  <si>
    <t>Ley N° 19.082</t>
  </si>
  <si>
    <t>Por c/pensionado, más $1.500 por c/persona por la que se perciba Asignación Familiar</t>
  </si>
  <si>
    <t>Ley N° 19.104</t>
  </si>
  <si>
    <t>Ley N° 19.163</t>
  </si>
  <si>
    <t>Por c/pensionado, más $2.500 por cada causante de Asignación Fam. acreditado.</t>
  </si>
  <si>
    <t>Ley N° 19.181</t>
  </si>
  <si>
    <t>Por c/pensionado, más $1,600 por cada causante de Asignación Familiar acreditado.</t>
  </si>
  <si>
    <t>Ley N° 19.243</t>
  </si>
  <si>
    <t>Por c/pensionado, más $2.900 por cada causante de Asignación Familiar acreditado.</t>
  </si>
  <si>
    <t>Ley N° 19.267</t>
  </si>
  <si>
    <t>Por c/pensionado, más $3.000 por cada causante de Asignación familiar acreditado.</t>
  </si>
  <si>
    <t>Ley N° 19.502</t>
  </si>
  <si>
    <t>Por c/pensionado, más $3.745 por cada causante de Asignación Familiar acreditado.</t>
  </si>
  <si>
    <t>Por c/pensionado, más $4.710 por cada causante de Asignación Familiar acreditado.</t>
  </si>
  <si>
    <t>Ley N° 19.564</t>
  </si>
  <si>
    <t>Por c/pensionado, más $3.914 por cada causante de Asignación Familiar acreditado.</t>
  </si>
  <si>
    <t>Por c/pensionado, más $4.922 por cada causante de Asignación Familiar acreditado.</t>
  </si>
  <si>
    <t>Ley N° 19.595</t>
  </si>
  <si>
    <t>Por c/pensionado, más $4.082 por cada causante de Asignación Familiar acreditado.</t>
  </si>
  <si>
    <t>Por c/pensionado, más $5.134por cada causante de Asignación Familiar acreditado.</t>
  </si>
  <si>
    <t>Ley N° 19.649</t>
  </si>
  <si>
    <t>Por c/pensionado, más $5.386 por cada causante de Asignación Familiar acreditado.</t>
  </si>
  <si>
    <t>Ley N° 19.703</t>
  </si>
  <si>
    <t>Por c/pensionado, más $4.466por cada causante de Asignación Familiar acreditado.</t>
  </si>
  <si>
    <t>Por c/pensionado, más $5,618 por cada causante de Asignación Familiar acreditado.</t>
  </si>
  <si>
    <t>Ley N° 19.775</t>
  </si>
  <si>
    <t>Por c/pensionado, más $4.447 por cada causante de Asignación Familiar acreditado.</t>
  </si>
  <si>
    <t>Por c/pensionado, más $5.871 por cada causante de Asignación Familiar acreditado.</t>
  </si>
  <si>
    <t>Ley N° 19.843</t>
  </si>
  <si>
    <t>Por c/pensionado, más $4.807 por cada causante de Asignación Familiar acreditado.</t>
  </si>
  <si>
    <t>Por c/pensionado, más $6.047 por cada causante de Asignación Familiar acreditado.</t>
  </si>
  <si>
    <t>Ley N° 19.917</t>
  </si>
  <si>
    <t>Por c/pensionado, más $4.913 por cada causante de Asignación Familiar acreditado.</t>
  </si>
  <si>
    <t>Por c/pensionado, más $6.180 por cada causante de Asignación Familiar acreditado.</t>
  </si>
  <si>
    <t>Por c/pensionado, más $5.085 por cada causante de Asignación Familiar acreditado.</t>
  </si>
  <si>
    <t>Ley N° 20.056</t>
  </si>
  <si>
    <t>Bono complementario del aguinaldo de Fiestas Patrias</t>
  </si>
  <si>
    <t>Por c/pensionado, que perciba pensión igual o inferior a la minima de vejez, considerando su edad, más $1.311 por cada causante de Asignación Familiar acreditado.</t>
  </si>
  <si>
    <t>Por c/pensionado, que perciba pensión superior a la minima de vejez, considerando su edad, más $1.311 por cada causante de asignación Familiar acreditado.</t>
  </si>
  <si>
    <t>Por c/pensionado, más $6.396 por cada causante de Asignación Familiar acreditado.</t>
  </si>
  <si>
    <t>Bono complementario del aguinaldo de Navidad</t>
  </si>
  <si>
    <t>Por c/pensionado, que perciba pensión superior a la minima de vejez, considerando su edad, más $1.311 por cada causante de Asignación Familiar acreditado.</t>
  </si>
  <si>
    <t>Ley N° 20.079</t>
  </si>
  <si>
    <t>Por c/pensionado, más $5.339por cada causante de Asignación Familiar acreditado.</t>
  </si>
  <si>
    <t>Por c/pensionado, más $6.715por cada causante de Asignación Familiar acreditado.</t>
  </si>
  <si>
    <t>Ley N° 20.143</t>
  </si>
  <si>
    <t>Por c/pensionado, más $5.617 por cada causante de Asignación Familiar acreditado.</t>
  </si>
  <si>
    <t>Por c/pensionado, más $7.064 por cada causante de Asignación Familiar acreditado.</t>
  </si>
  <si>
    <t>Ley N° 20.233</t>
  </si>
  <si>
    <t>Por c/pensionado, más $6.005 por cada causante de Asignación Familiar acreditado.</t>
  </si>
  <si>
    <t>Por c/pensionado, más $7.551 por cada causante de Asignación Familiar acreditado.</t>
  </si>
  <si>
    <t>Ley N° 20.313</t>
  </si>
  <si>
    <t>Por c/pensionado, más $6.606 por cada causante de Asignación Familiar acreditado.</t>
  </si>
  <si>
    <t>Por c/pensionado, más $8.306 por cada causante de Asignación Familiar acreditado.</t>
  </si>
  <si>
    <t>Ley N° 20.403</t>
  </si>
  <si>
    <t>Por c/pensionado, más $6.903 por cada causante de Asignación Familiar acreditado.</t>
  </si>
  <si>
    <t>Por c/pensionado, más $8.680 por cada causante de Asignación Familiar acreditado.</t>
  </si>
  <si>
    <t>Ley N° 20.486</t>
  </si>
  <si>
    <t>Por c/pensionado, más $7.200 por cada causante de Asignación Familiar acreditado.</t>
  </si>
  <si>
    <t>Por c/pensionado, más $9.100 por cada causante de Asignación Familiar acreditado.</t>
  </si>
  <si>
    <t>Ley N° 20.559</t>
  </si>
  <si>
    <t>Por c/pensionado, más $7.560 por cada causante de Asignación Familiar acreditado.</t>
  </si>
  <si>
    <t>Por c/pensionado, más $9.555 por cada causante de Asignación Familiar acreditado.</t>
  </si>
  <si>
    <t>Ley N°20.642</t>
  </si>
  <si>
    <t>Por c/pensionado, más $7.900 por cada causante de Asignación Familiar acreditado.</t>
  </si>
  <si>
    <t>Por c/pensionado, más $10.000 por cada causante de Asignación Familiar acreditado.</t>
  </si>
  <si>
    <t>Por c/pensionado, más $8.295 por cada causante de Asignación Familiar acreditado.</t>
  </si>
  <si>
    <t>Por c/pensionado, más $10.500 por cada causante de Asignación Familiar acreditado.</t>
  </si>
  <si>
    <t>Ley N°20.883</t>
  </si>
  <si>
    <t>Por c/pensionado, más $9.154 por cada causante de Asignación Familiar acreditado.</t>
  </si>
  <si>
    <t>Por c/pensionado, más $11.586 por cada causante de Asignación Familiar acreditado.</t>
  </si>
  <si>
    <t>Ley N°20.971</t>
  </si>
  <si>
    <t>Por c/pensionado, más $9.447 por cada causante de Asignación Familiar acreditado.</t>
  </si>
  <si>
    <t>Por c/pensionado, más $11.957 por cada causante de Asignación Familiar acreditado.</t>
  </si>
  <si>
    <t>Ley N°21.050</t>
  </si>
  <si>
    <t>Por c/pensionado, más $9.683 por cada causante de Asignación Familiar acreditado.</t>
  </si>
  <si>
    <t>Por c/pensionado, más $12.256 por cada causante de Asignación Familiar acreditado.</t>
  </si>
  <si>
    <t>Ley N°21.126</t>
  </si>
  <si>
    <t>Por c/pensionado, más $ 10.022 por cada causante de Asignación Familiar acreditado.</t>
  </si>
  <si>
    <t>Por c/pensionado, más $ 12.685 por cada causante de Asignación Familiar acreditado.</t>
  </si>
  <si>
    <t>Ley N°21.196</t>
  </si>
  <si>
    <t>Por c/pensionado, más $ 10.303 por cada causante de Asignación Familiar acreditado.</t>
  </si>
  <si>
    <t>Por c/pensionado, más $ 13.040 por cada causante de Asignación Familiar acreditado.</t>
  </si>
  <si>
    <t>CUADRO N°65</t>
  </si>
  <si>
    <t>MONTO UNITARIO DE BONOS DE INVIERNO OTORGADOS A LOS PENSIONADOS</t>
  </si>
  <si>
    <t>1997  -  2019</t>
  </si>
  <si>
    <t>FECHA DE PAGO</t>
  </si>
  <si>
    <t>Ley N° 19.985</t>
  </si>
  <si>
    <t>Ley N° 20.642</t>
  </si>
  <si>
    <t>Ley N° 20.799</t>
  </si>
  <si>
    <t>Ley N° 20.971</t>
  </si>
  <si>
    <t>CUADRO N° 95</t>
  </si>
  <si>
    <t>NÚMERO PROMEDIO DE TRABAJADORES COTIZANTES AL RÉGIMEN SIL, POR CADA C.C.A.F.</t>
  </si>
  <si>
    <t>2015-2019</t>
  </si>
  <si>
    <t>Gabriela Mistral</t>
  </si>
  <si>
    <t>CUADRO N° 96</t>
  </si>
  <si>
    <t>NÚMERO TOTAL DE LICENCIAS QUE ORIGINARON SUBSIDIOS CON CARGO A LA COTIZACIÓN DE SALUD, SEGÚN C.C.A.F.</t>
  </si>
  <si>
    <t>2018-2019</t>
  </si>
  <si>
    <r>
      <t>CURATIVA</t>
    </r>
    <r>
      <rPr>
        <b/>
        <vertAlign val="superscript"/>
        <sz val="11"/>
        <rFont val="Arial"/>
        <family val="2"/>
      </rPr>
      <t xml:space="preserve"> (1)</t>
    </r>
  </si>
  <si>
    <t>MATERNAL
 SUPLEMENTARIA</t>
  </si>
  <si>
    <r>
      <t xml:space="preserve">CURATIVA </t>
    </r>
    <r>
      <rPr>
        <b/>
        <vertAlign val="superscript"/>
        <sz val="11"/>
        <rFont val="Arial"/>
        <family val="2"/>
      </rPr>
      <t>(1)</t>
    </r>
  </si>
  <si>
    <t>(1) Incluye licencias por medicina preventiva</t>
  </si>
  <si>
    <t>CUADRO N° 97</t>
  </si>
  <si>
    <t>NÚMERO DE SUBSIDIOS INICIADOS, NÚMERO DE DÍAS Y MONTO TOTAL PAGADO EN SUBSIDIOS DE CARGO DEL RÉGIMEN DE SALUD, SEGÚN C.C.A.F.</t>
  </si>
  <si>
    <t>(Monto en miles de $)</t>
  </si>
  <si>
    <t>NÚMERO DE SUBSIDIOS INICIADOS</t>
  </si>
  <si>
    <t>NÚMERO DE DÍAS PAGADOS</t>
  </si>
  <si>
    <r>
      <t xml:space="preserve">MONTO TOTAL PAGADO </t>
    </r>
    <r>
      <rPr>
        <b/>
        <vertAlign val="superscript"/>
        <sz val="11"/>
        <rFont val="Arial"/>
        <family val="2"/>
      </rPr>
      <t>(1)</t>
    </r>
  </si>
  <si>
    <t>Nota: La Información incluye los subsidios de origen común (curativa y preventiva) y por maternal suplementario.</t>
  </si>
  <si>
    <t>(1) Los montos incluyen cotizaciones previsionales.</t>
  </si>
  <si>
    <t>CUADRO N° 98</t>
  </si>
  <si>
    <t>NÚMERO DE SUBSIDIOS INICIADOS, NÚMERO DE DÍAS Y MONTO PAGADO POR LAS C.C.A.F., POR SUBSIDIOS DE CURATIVA Y POR MATERNAL SUPLEMENTARIO, SEGÚN REGIÓN</t>
  </si>
  <si>
    <t xml:space="preserve"> REGIÓN Y SUBCOMISIONES</t>
  </si>
  <si>
    <r>
      <t>MONTO TOTAL</t>
    </r>
    <r>
      <rPr>
        <b/>
        <vertAlign val="superscript"/>
        <sz val="11"/>
        <rFont val="Arial"/>
        <family val="2"/>
      </rPr>
      <t>(1)</t>
    </r>
  </si>
  <si>
    <t>Del Libertador Gral. Bdo. O"Higgins</t>
  </si>
  <si>
    <t>(1) Los montos incluyen las cotizaciones previsionales y no incluyen reintegros de subsidios, subsidios revalidados ni cheques caducados.</t>
  </si>
  <si>
    <t>CUADRO N° 99</t>
  </si>
  <si>
    <t>MOVIMIENTO FINANCIERO ANUAL DEL FONDO PARA SUBSIDIOS POR INCAPACIDAD LABORAL ADMINISTRADO POR LAS CAJAS DE COMPENSACIÓN DE ASIGNACIÓN FAMILIAR (C.C.A.F.)</t>
  </si>
  <si>
    <t>Cotizaciones SIL (0,6%)</t>
  </si>
  <si>
    <t>Cotizaciones de periodos anteriores</t>
  </si>
  <si>
    <t>Reajustes Ley N° 17.322</t>
  </si>
  <si>
    <t>Cotizaciones entidades pagadoras de subsidios</t>
  </si>
  <si>
    <t>Reintegro por cobro indebido de subsidios</t>
  </si>
  <si>
    <t>Aporte del Fondo Nacional de Salud</t>
  </si>
  <si>
    <t>Subsidios por Incapacidad Laboral</t>
  </si>
  <si>
    <t>- Enfermedad de origen común</t>
  </si>
  <si>
    <t>-Subsidios maternal suplementario</t>
  </si>
  <si>
    <t>Descuentos por beneficios no cobrados</t>
  </si>
  <si>
    <t>Subsidios revalidados</t>
  </si>
  <si>
    <t>Cotizaciones a fondos de pensiones</t>
  </si>
  <si>
    <t>-Enfermedad de origen común</t>
  </si>
  <si>
    <t>Cotizaciones de salud</t>
  </si>
  <si>
    <t>Otras Cotizaciones</t>
  </si>
  <si>
    <t>Comisiones</t>
  </si>
  <si>
    <t>Otros egresos</t>
  </si>
  <si>
    <t>Ajustes</t>
  </si>
  <si>
    <t>CUADRO N° 100</t>
  </si>
  <si>
    <t>G. MISTRAL</t>
  </si>
  <si>
    <t>Cotizaciones</t>
  </si>
  <si>
    <t>Cotizaciones entidades pag. subsidios</t>
  </si>
  <si>
    <t>Desc. por beneficios no cobrados</t>
  </si>
  <si>
    <t>Subs. revalidados</t>
  </si>
  <si>
    <t>NÚMERO PROMEDIO DE TRABAJADORES COTIZANTES AL RÉGIMEN SIL, POR CADA C.C.A.F. 2015-2019</t>
  </si>
  <si>
    <t>NÚMERO TOTAL DE LICENCIAS QUE ORIGINARON SUBSIDIOS CON CARGO A LA COTIZACIÓN DE SALUD, SEGÚN C.C.A.F. 2018-2019</t>
  </si>
  <si>
    <t>NÚMERO DE SUBSIDIOS INICIADOS, NÚMERO DE DÍAS Y MONTO TOTAL PAGADO EN SUBSIDIOS DE CARGO DEL RÉGIMEN DE SALUD, SEGÚN C.C.A.F. 2019</t>
  </si>
  <si>
    <t>NÚMERO DE SUBSIDIOS INICIADOS, NÚMERO DE DÍAS Y MONTO PAGADO POR LAS C.C.A.F., POR SUBSIDIOS DE CURATIVA Y POR MATERNAL SUPLEMENTARIO, SEGÚN REGIÓN 2019</t>
  </si>
  <si>
    <t>NÚMERO DE LICENCIAS MEDICAS DE ORIGEN MATERNAL AUTORIZADAS, SEGÚN ENTIDAD PAGADORA DEL SUBSIDIO Y TIPO DE LICENCIA  2019</t>
  </si>
  <si>
    <t>NÚMERO DE SUBSIDIOS  MATERNALES INICIADOS, SEGÚN TIPO DE SUBSIDIO Y AÑO  2015 - 2019</t>
  </si>
  <si>
    <t>NÚMERO DE DÍAS DE SUBSIDIO MATERNAL PAGADOS, SEGÚN TIPO DE SUBSIDIO Y AÑO  2015 - 2019</t>
  </si>
  <si>
    <t>NÚMERO DE SUBSIDIOS MATERNALES INICIADOS SEGÚN ENTIDAD PAGADORA Y TIPO DE SUBSIDIO  2019</t>
  </si>
  <si>
    <t>NÚMERO DE DÍAS DE SUBSIDIOS MATERNALES PAGADOS, SEGÚN ENTIDAD PAGADORA Y TIPO DE SUBSIDIO  2019</t>
  </si>
  <si>
    <t>MONTO DE SUBSIDIOS MATERNALES  PAGADOS CON CARGO AL FONDO ÚNICO DE PRESTACIONES FAMILIARES Y SUBSIDIO DE  CESANTIA, SEGÚN INSTITUCIÓN PAGADORA Y TIPO DE SUBSIDIO  2019</t>
  </si>
  <si>
    <t>INGRESOS Y EGRESOS DEL SISTEMA DE SUBSIDIOS  MATERNALES  2016- 2019</t>
  </si>
  <si>
    <t>NÚMERO SUBSIDIOS INICIADOS  POR PERMISO POSTNATAL PARENTAL SEGÚN ENTIDAD PAGADORA Y MODALIDAD DE EXTENSIÓN  2019</t>
  </si>
  <si>
    <t>NÚMERO DE PERMISOS POSTNATAL PARENTAL TRASPASADOS AL PADRE SEGÚN ENTIDAD PAGADORA Y MODALIDAD DE EXTENSIÓN  2019</t>
  </si>
  <si>
    <t>NÚMERO DE LICENCIAS POR ENFERMEDAD GRAVE DEL NIÑO MENOR DE UN AÑO, SEGUN TIPO DE DIAGNOSTICOS  2018 - 2019</t>
  </si>
  <si>
    <t>NÚMERO DE DÍAS DE LICENCIAS POR ENFERMEDAD GRAVE DEL NIÑO MENOR DE UN AÑO, SEGÚN TIPO DE DIAGNÓSTICOS  2018 - 2019</t>
  </si>
  <si>
    <t>NÚMERO DE LICENCIAS MÉDICAS SANNA AUTORIZADAS POR COMPIN, DESAGREGADAS SEGÚN MES DE AUTORIZACIÓN, ENTIDAD PAGADORA DEL SUBSIDIO Y SEXO DEL BENEFICIARIO  2019</t>
  </si>
  <si>
    <t>NÚMERO DE LICENCIAS MÉDICAS SANNA AUTORIZADAS POR COMPIN, DESAGREGADAS SEGÚN MES DE AUTORIZACIÓN, CONTINGENCIA CUBIERTA Y SEXO DEL BENEFICIARIO  2019</t>
  </si>
  <si>
    <t>NÚMERO DE TRABAJADORES QUE ACCEDIERON AL PERMISO SEGÚN MES DE INICIO, CONTINGENCIA CUBIERTA Y SEXO DEL BENEFICIARIO  2019</t>
  </si>
  <si>
    <t>NÚMERO PROMEDIO MENSUAL DE ASIGNACIONES FAMILIARES EMITIDAS A PAGO, SEGÚN GRUPO DE ENTIDADES PAGADORAS   2016 - 2019</t>
  </si>
  <si>
    <t>MONTO TOTAL  DE ASIGNACIONES FAMILIARES, SEGÚN GRUPO DE ENTIDADES PAGADORAS   2016 - 2019</t>
  </si>
  <si>
    <t>NÚMERO PROMEDIO MENSUAL DE ASIGNACIONES FAMILIARES EMITIDAS A PAGO SEGÚN ENTIDAD PAGADORA Y CALIDAD DEL TRABAJADOR  2019</t>
  </si>
  <si>
    <t>NÚMERO PROMEDIO MENSUAL DE ASIGNACIONES FAMILIARES EMITIDAS A PAGO SEGÚN ENTIDAD PAGADORA, SEXO Y  TIPO DE BENEFICIARIO  2019</t>
  </si>
  <si>
    <t>NÚMERO PROMEDIO MENSUAL DE ASIGNACIONES FAMILIARES EMITIDAS A PAGO SEGÚN ENTIDAD PAGADORA, Y TIPO DE CAUSANTE 2019</t>
  </si>
  <si>
    <t>NUMERO PROMEDIO DE BENEFICIARIOS DE ASIGNACIÓN FAMILIARES, POR ENTIDADES PAGADORAS, SEGÚN SU CALIDAD  2019</t>
  </si>
  <si>
    <t>NUMERO DE CARGAS AUTORIZADAS EN EL SIAGF AL 31 DE DICIEMBRE, POR TRAMOS 2019</t>
  </si>
  <si>
    <t>MONTO TOTAL DE ASIGNACIONES FAMILIARES, SEGÚN ENTIDAD PAGADORA AÑO 2019</t>
  </si>
  <si>
    <t>VALOR  DE LA ASIGNACION FAMILIAR SEGÚN TRAMOS DE RENTA 1990 - 2019</t>
  </si>
  <si>
    <t>INGRESOS Y EGRESOS DEL SISTEMA DE PRESTACIONES FAMILIARES   2015 - 2019</t>
  </si>
  <si>
    <t>NÚMERO PROMEDIO MENSUAL Y MONTO ANUAL DE SUBSIDIOS DE CESANTÍA EMITIDOS A PAGO, SEGÚN ENTIDAD PAGADORA  2016- 2019</t>
  </si>
  <si>
    <t>NÚMERO DE SUBSIDIOS DE CESANTIA OTORGADOS POR PRIMERA VEZ, SEGÚN ENTIDAD PAGADORA  2013 - 2019</t>
  </si>
  <si>
    <t>INGRESOS Y EGRESOS DEL SISTEMA DE SUBSIDIOS DE CESANTÍA  2015 - 2019</t>
  </si>
  <si>
    <t>MONTO UNITARIO MENSUAL  DEL  SUBSIDIO DE CESANTIA PARA LOS TRABAJADORES DE LOS SECTORES  PRIVADO Y PÚBLICO  1985 - 2019</t>
  </si>
  <si>
    <t>NÚMERO DE BONOS BODAS DE ORO EMITIDOS A PAGO, SEGÚN AÑOS DE MATRIMONIO Y TIPO DE BENEFICIARIO   2015 - 2019</t>
  </si>
  <si>
    <t>NÚMERO  DE SUBSIDIOS AL EMPLEO JOVEN CONCEDIDOS, SEGÚN TIPO DE BENEFICIARIO   2009 - 2019</t>
  </si>
  <si>
    <t>NÚMERO  DE SUBSIDIOS AL EMPLEO JOVEN EMITIDOS A PAGO, SEGÚN TIPO DE PAGO Y DE BENEFICIARIO  2010 - 2019</t>
  </si>
  <si>
    <t>GASTO TOTAL EMITIDO EN SUBSIDIOS AL EMPLEO JOVEN, SEGÚN TIPO DE PAGO Y DE BENEFICIARIO  2010 - 2019</t>
  </si>
  <si>
    <t>NÚMERO  DE SUBSIDIOS AL EMPLEO JOVEN EMITIDOS A PAGO A TRABAJADORES (AS), SEGÚN TIPO DE PAGO Y SEXO  2009 - 2019</t>
  </si>
  <si>
    <t>NÚMERO  DE SUBSIDIOS AL EMPLEO DE LA MUJER CONCEDIDOS, SEGÚN TIPO DE BENEFICIARIA   2013 - 2019</t>
  </si>
  <si>
    <t>NÚMERO  DE SUBSIDIOS AL EMPLEO DE LA MUJER EMITIDOS A PAGO, SEGÚN TIPO DE PAGO Y DE BENEFICIARIA  2013 - 2019</t>
  </si>
  <si>
    <t>GASTO TOTAL EMITIDO EN SUBSIDIOS AL EMPLEO DE LA MUJER, SEGÚN TIPO DE PAGO Y DE BENEFICIARIA  2013 - 2019</t>
  </si>
  <si>
    <t>NÚMERO PROMEDIO MENSUAL DE BENEFICIARIAS (OS) Y CAUSANTES DE SUBSIDIO FAMILIAR  2002 - 2019</t>
  </si>
  <si>
    <t>NÚMERO PROMEDIO MENSUAL DE SUBSIDIOS FAMILIARES EMITIDOS A PAGO, SEGÚN TIPO DE CAUSANTE  2002 - 2019</t>
  </si>
  <si>
    <t>INGRESOS Y EGRESOS DEL FONDO NACIONAL DE SUBSIDIO FAMILIAR  2015 - 2019</t>
  </si>
  <si>
    <t>NÚMERO PROMEDIO MENSUAL DE  SUBSIDIOS FAMILIARES EMITIDOS A PAGO, SEGÚN REGIÓN   2013 - 2019</t>
  </si>
  <si>
    <t>NÚMERO PROMEDIO MENSUAL DE  SUBSIDIOS FAMILIARES EMITIDOS A PAGO, SEGÚN REGIÓN Y TIPO DE CAUSANTE  2019</t>
  </si>
  <si>
    <t>NÚMERO PROMEDIO MENSUAL Y MONTO EMITIDO EN SUBSIDIOS PARA DISCAPACITADOS MENTALES MENORES DE 18 AÑOS, SEGÚN REGIONES  2017 - 2019</t>
  </si>
  <si>
    <t>NÚMERO PROMEDIO MENSUAL DE SUBSIDIOS PARA DISCAPACITADOS MENTALES MENORES DE 18 AÑOS, SEGÚN REGIONES Y SEXO  2017 - 2019</t>
  </si>
  <si>
    <t>APORTE FAMILIAR PERMANENTE DE MARZO DE CADA AÑO, NÚMERO DE APORTES EMITIDOS Y GASTO  2015 - 2019</t>
  </si>
  <si>
    <t xml:space="preserve">VIII Estadísticas de Licencia Médica Electrónica </t>
  </si>
  <si>
    <t>El Boletín Estadístico de Seguridad Social contiene información anual referente al comportamiento de las variables de mayor relevancia de los regímenes previsionales y asistenciales que fiscaliza la Superintendencia de Seguridad Social. 
El “Boletín de Estadísticas de Seguridad Social 2019” consta de diez capítulos, los que se detallan a continuación:</t>
  </si>
  <si>
    <t>IV.- Régimen Ley SANNA (Cuadros N°s 113 al 117):</t>
  </si>
  <si>
    <t>V.- Régimen de Asignación Familiar (Cuadros N°s 118 al 127):</t>
  </si>
  <si>
    <t>En este capítulo se entrega información respecto de los valores unitarios de las asignaciones familiares, del número de asignaciones familiares y maternales emitidas a pago con cargo al Fondo Único de Prestaciones Familiares y Subsidios de Cesantía, como también el movimiento financiero del Sistema Único de Prestaciones Familiares. En esta edición se han incorporado cuatro cuadros nuevos (120 al 123) que contienen información sobre el número promedio mensual de asignaciones familiares emitidas a pago, número promedio mensual de beneficiarios de asignación familiar y número de cargas autorizadas para el año 2019.</t>
  </si>
  <si>
    <t xml:space="preserve">VI.- Régimen de Beneficios Asistenciales (Cuadros N°s 128 al 136): </t>
  </si>
  <si>
    <t>En esta sección se incluyen los cuadros referidos al Subsidio Familiar (número promedio de beneficiarios y causantes, y los ingresos y egresos del Fondo Nacional de Subsidio Familiar) y la información sobre el subsidio por discapacidad mental de menores de 18 años de edad, beneficios que corresponden al ámbito de fiscalización de esta Superintendencia.
Se entrega además un cuadro con información sobre el aporte familiar permanente de marzo, número de aportes y gasto emitido.
En esta oportunidad, se incorporó un nuevo cuadro (135) sobre aporte familiar permanente a marzo de cada año, que contiene información sobre número de aportes emitidos y el gasto del período 2014 a 2019.</t>
  </si>
  <si>
    <t>VII.- Estadísticas de Otros Beneficios (Cuadros N°s 137 al 148):</t>
  </si>
  <si>
    <t xml:space="preserve">VIII.- Estadísticas de Licencia Médica Electrónica (Cuadros N°s 149 al 157): </t>
  </si>
  <si>
    <t>IX.-Estados Financieros de Mutualidades de Empleadores y de las Cajas de Compensación de Asignación Familiar (Cuadros N°s 158 al 161):</t>
  </si>
  <si>
    <t>Este capítulo contiene información sobre los balances generales y estados de resultados de las Mutualidades de Empleadores y de las CCAF, correspondientes al año 2019.</t>
  </si>
  <si>
    <t>X.- Servicios de Bienestar (Cuadros N°s 162 y 163):</t>
  </si>
  <si>
    <t>Esta sección entrega información de los Servicios de Bienestar, fiscalizados por la Superintendencia de Seguridad Social, incluyéndose antecedentes relacionados con el número de afiliados y montos de ingresos y gastos del año 2019.</t>
  </si>
  <si>
    <t xml:space="preserve">
</t>
  </si>
  <si>
    <t>Este capítulo contiene datos relacionados con los cotizantes al régimen de Subsidios por Incapacidad Laboral (SIL), el número de licencias médicas, de días de licencia y el monto de los SIL de origen común, pagados por las CCAF.
Se consigna información sobre el número de licencias que originaron subsidios con cargo a la cotización de salud informadas por las CCAF.
Se presenta un cuadro que describe la evolución del valor para el subsidio diario mínimo desde el mes de julio 2004 hasta diciembre del 2019.
Adicionalmente, se entrega información respecto de los SIL de origen maternal (prenatal, postnatal, permiso postnatal parental y por enfermedad grave del niño menor de un año). Específicamente, se presenta el número de licencias médicas autorizadas, el número de subsidios iniciados y días de subsidio pagado, así como el monto de subsidio pagado según entidad pagadora.
También se presenta información del subsidio maternal para madres sin Contrato de Trabajo Vigente (Art. 3° Ley N°20.245). Asimismo, se informan los ingresos y egresos del Sistema de Subsidios Maternales con cargo al cual se pagan los subsidios de origen maternal que fueron financiados con recursos fiscales entre los años 2016 y 2019.
Finalmente, en este capítulo, se entrega información sobre número y días de licencias por enfermedad grave del niño menor de un año, según tipo de diagnóstico. (cuadros 111 y 112)</t>
  </si>
  <si>
    <t>CUADRO Nº 117-a</t>
  </si>
  <si>
    <t>CUADRO Nº 117-b</t>
  </si>
  <si>
    <t>En este capítulo se incluyen cinco cuadros sobre la Ley SANNA (Ley N°21.063), que creó el Seguro para el Acompañamiento de Niños y Niñas afectados por una condición grave de salud. Se entrega información sobre el número de licencias médicas autorizadas por la Comisión de Medicina Preventiva e Invalidez (COMPIN), sobre los trabajadores que accedieron a este permiso durante el año 2019 y sobre los ingresos percibidos por concepto de cotizaciones SANNA y sus respectivos intereses, reajustes y multas; además de los gastos por pago de subsidios y sus respectivas cotizaciones previsionales.
En esta oportunidad, se incorporó un nuevo cuadro (117) que muestra los ingresos y gastos SANNA, por mes y entidad.</t>
  </si>
  <si>
    <t>Este capítulo contiene información estadística relacionada con la Licencia Médica Electrónica (LME). Las cifras entregan información desde distintas dimensiones de agrupación, destacándose el número de LME emitidas entre los años 2007 a 2019, distribuidas según sexo, sistema de salud al cual pertenece el trabajador (Isapre o Fonasa) y por rango etario. A partir de esta publicación se incorpora información de LME correspondiente a cotizantes del  Seguro de la Ley 16.744.</t>
  </si>
  <si>
    <t>La información estadística que forma parte de este capítulo aporta múltiples antecedentes relevantes respecto del régimen, entregando datos de interés, entre ellos, el número de trabajadores protegidos de empresas adheridas a las Mutualidades de la Ley N°16.744, y de entidades empleadoras afiliadas al Instituto de Seguridad Laboral, número de cotizantes y remuneración imponible informado por cada uno de los Organismos Administradores del Seguro Social de la Ley N° 16.744, como asimismo de las empresas con administración delegada. Esta información se presenta desagregada en función de diversas variables de interés, como por ejemplo, el desglose por sexo, actividades económicas, regiones y por tamaño de la empresa.
Contiene datos de accidentes del trabajo, de trayecto y de enfermedades profesionales, días perdidos por estos conceptos y tasas de accidentabilidad, referidos a las Mutualidades de Empleadores, incluyendo cuadros con información desagregada por sexo, actividades económicas, regiones y tamaño de la entidad empleadora.
Este capítulo entrega además información de mortalidad por accidentes laborales, que incluye el número de trabajadores fallecidos por accidentes del trabajo desagregados por actividad económica, región y tipo de accidente (del trabajo y de trayecto), así como también la desagregación por sexo. Se presentan además las tasas de mortalidad por cada cien mil trabajadores, por organismo administrador y actividades económicas de los últimos años.
Por otro lado, proporciona información de las pensiones de accidentes del trabajo y enfermedades profesionales concedidas y pagadas, y sobre subsidios e indemnizaciones de la Ley N°16.744.
Al igual que en las versiones anteriores, en este capítulo se informa respecto de los indicadores que afectan al Régimen de Accidentes del Trabajo y Enfermedades Profesionales, como son: ingresos mínimos; remuneración mínima imponible de las trabajadoras de casa particular y topes máximos imponibles para trabajadores cotizantes al IPS. Además, indica los montos unitarios de las Pensiones Mínimas y de las Bonificaciones diversas que afectan los montos de éstas, en las viudas y madre de los hijos de filiación no matrimonial. Asimismo, informa sobre montos unitarios de los aguinaldos desde septiembre de 1985 a diciembre de 2019 y bonos de invierno desde junio de 1997 a mayo de 2019, pagados a los pensionados de la Ley N°16.744, y de los reajustes e incrementos aplicados a las pensiones hasta esa fecha.</t>
  </si>
  <si>
    <t xml:space="preserve"> SEP 2005</t>
  </si>
  <si>
    <t xml:space="preserve"> DIC 2005</t>
  </si>
  <si>
    <t xml:space="preserve"> DIC 2006</t>
  </si>
  <si>
    <t xml:space="preserve"> NOV 2005</t>
  </si>
  <si>
    <t xml:space="preserve"> ABR 2006</t>
  </si>
  <si>
    <t xml:space="preserve"> NOV 2006</t>
  </si>
  <si>
    <t xml:space="preserve"> NOV 2007</t>
  </si>
  <si>
    <t xml:space="preserve"> PARA PENSIONADOS DE 75 AÑOS Y MÁS</t>
  </si>
  <si>
    <t xml:space="preserve"> NOV 2015</t>
  </si>
  <si>
    <t xml:space="preserve"> NOV 2016</t>
  </si>
  <si>
    <t xml:space="preserve"> NOV 2017</t>
  </si>
  <si>
    <t xml:space="preserve"> NOV 2018</t>
  </si>
  <si>
    <t xml:space="preserve"> NOV 2019</t>
  </si>
  <si>
    <t>DIC 2004</t>
  </si>
  <si>
    <t>AGO 2005</t>
  </si>
  <si>
    <t>SEP 2004</t>
  </si>
  <si>
    <t>NOV 2004</t>
  </si>
  <si>
    <t xml:space="preserve"> MAY 2006</t>
  </si>
  <si>
    <t>ESTADO DE SITUACIÓN FINANCIERA CLASIFICADO INDIVIDUAL AL 31 DE DICIEMBRE DE 2019</t>
  </si>
  <si>
    <t>PATRIMONIO NETO</t>
  </si>
  <si>
    <t>ESTADOS DE RESULTADOS INDIVIDUALES POR FUNCIÓN  AL 31 DE DICIEMBRE DE 2019</t>
  </si>
  <si>
    <t>CCHC</t>
  </si>
  <si>
    <t>CUADRO N°160</t>
  </si>
  <si>
    <t>CUADRO N°161</t>
  </si>
  <si>
    <t>2004 - 2019</t>
  </si>
  <si>
    <t>MOVIMIENTO FINANCIERO ANUAL DEL FONDO PARA SUBSIDIOS POR INCAPACIDAD LABORAL ADMINISTRADO POR LAS CAJAS DE COMPENSACIÓN DE ASIGNACIÓN FAMILIAR (C.C.A.F.) 2015-2019</t>
  </si>
  <si>
    <t>MOVIMIENTO FINANCIERO ANUAL DEL FONDO PARA SUBSIDIOS POR INCAPACIDAD LABORAL ADMINISTRADO POR LAS CAJAS DE COMPENSACIÓN DE ASIGNACIÓN FAMILIAR (C.C.A.F.) 2019</t>
  </si>
  <si>
    <t>EVOLUCIÓN ANUAL EN LA EMISIÓN DE LICENCIAS MÉDICAS ELECTRÓNICAS, SEGÚN TIPO DE COTIZANTE Y SEXO  2007 - 2019</t>
  </si>
  <si>
    <t>EVOLUCIÓN MENSUAL EN LA EMISIÓN DE LICENCIAS MÉDICAS ELECTRÓNICAS , SEGÚN TIPO DE COTIZANTE Y SEXO  2019</t>
  </si>
  <si>
    <t>DISTRIBUCIÓN DE LA EMISIÓN DE LICENCIA MÉDICA ELECTRÓNICA, SEGÚN DÍA DE LA SEMANA, TIPO DE COTIZANTE Y SEXO  2019</t>
  </si>
  <si>
    <t>RANGO DE LICENCIAS MÉDICAS ELECTRÓNICAS OTORGADAS POR TRABAJADOR SEGÚN SEXO  2019</t>
  </si>
  <si>
    <t>DISTRIBUCIÓN DE LICENCIAS MÉDICAS ELECTRÓNICAS EMITIDAS, SEGÚN TIPO DE COTIZANTE, RANGO ETARIO Y SEXO DEL TRABAJADOR  2019</t>
  </si>
  <si>
    <t>DISTRIBUCIÓN DE LICENCIAS MÉDICAS ELECTRÓNICAS EMITIDAS SEGÚN TIPO DE COTIZANTE, RANGO DE DÍAS DE REPOSO OTORGADOS AL TRABAJADOR Y SEXO  2019</t>
  </si>
  <si>
    <t>DISTRIBUCIÓN DE LICENCIAS MÉDICAS ELECTRÓNICAS RESUELTAS POR EL SEGURO COMÚN, SEGÚN SEXO DEL TRABAJADOR Y TIPO DE PRONUNCIAMIENTO   2019</t>
  </si>
  <si>
    <t>DISTRIBUCIÓN DE LICENCIAS MÉDICAS ELECTRÓNICAS RESUELTAS POR EL SEGURO COMÚN, SEGÚN FAMILIA DE DIAGNÓSTICO, TIPO DE PRONUNCIAMIENTO Y SEXO DEL TRABAJADOR  2019</t>
  </si>
  <si>
    <t>DISTRIBUCIÓN DE LICENCIAS MÉDICAS ELECTRÓNICAS RESUELTAS POR EL SEGURO COMÚN, SEGÚN TIPO DE LICENCIA Y SEXO DEL TRABAJADOR  2019</t>
  </si>
  <si>
    <t>MUTUALIDADES DE EMPLEADORES DE LA LEY N°16.744 ESTADOS DE RESULTADOS INDIVIDUALES POR FUNCIÓN  AL 31 DE DICIEMBRE DE 2019</t>
  </si>
  <si>
    <t>CAJAS DE COMPENSACIÓN DE ASIGNACIÓN FAMILIAR ESTADOS DE RESULTADO AL 31 DE DICIEMBRE DE 2019</t>
  </si>
  <si>
    <t>NÚMERO DE AFILIADOS A LOS SERVICIOS DE BIENESTAR FISCALIZADOS POR LA SUPERINTENDENCIA DE SEGURIDAD SOCIAL, SEGÚN INSTITUCIÓN Y TIPO DE AFILIADO Y NÚMERO DE CARGAS FAMILIARES  DICIEMBRE DE 2019</t>
  </si>
  <si>
    <t>ESTADO DE INGRESOS Y GASTOS DE LOS SERVICIOS DE BIENESTAR FISCALIZADOS POR LA SUPERINTENDENCIA DE SEGURIDAD SOCIAL, POR INSTITUCIÓN 2019</t>
  </si>
  <si>
    <t xml:space="preserve"> FEBRERO 2020</t>
  </si>
  <si>
    <t>&lt; ó =  315.841</t>
  </si>
  <si>
    <t>&gt;315,841 y &lt; ó =461,320</t>
  </si>
  <si>
    <t>&gt; 461,320 y &lt; ó = 719.502</t>
  </si>
  <si>
    <t>&gt; 719,502</t>
  </si>
  <si>
    <r>
      <t>Servicio de Tesorerías (Servicios Públicos Centralizados y Pensionados)</t>
    </r>
    <r>
      <rPr>
        <vertAlign val="superscript"/>
        <sz val="11"/>
        <rFont val="Arial"/>
        <family val="2"/>
      </rPr>
      <t xml:space="preserve"> (1)</t>
    </r>
  </si>
  <si>
    <t>Cónyuge</t>
  </si>
  <si>
    <t>Información provisoria a la espera de la AChS.</t>
  </si>
  <si>
    <t>ACHS*</t>
  </si>
  <si>
    <t>* El envío de la información de este organismo administrador se encuentra pendiente.</t>
  </si>
  <si>
    <t>CUADRO Nº 18*</t>
  </si>
  <si>
    <t>* La AChS está en proceso de revisión de su información.</t>
  </si>
  <si>
    <r>
      <t>2014</t>
    </r>
    <r>
      <rPr>
        <vertAlign val="superscript"/>
        <sz val="11"/>
        <rFont val="Arial"/>
        <family val="2"/>
      </rPr>
      <t xml:space="preserve"> (*)</t>
    </r>
  </si>
  <si>
    <r>
      <t xml:space="preserve">2016 </t>
    </r>
    <r>
      <rPr>
        <vertAlign val="superscript"/>
        <sz val="11"/>
        <rFont val="Arial"/>
        <family val="2"/>
      </rPr>
      <t>(*)</t>
    </r>
  </si>
  <si>
    <r>
      <t xml:space="preserve">2014 </t>
    </r>
    <r>
      <rPr>
        <vertAlign val="superscript"/>
        <sz val="11"/>
        <rFont val="Arial"/>
        <family val="2"/>
      </rPr>
      <t>(*)</t>
    </r>
  </si>
  <si>
    <t>Nota: Tasa de mortalidad por accidentes del trabajo corresponde al número de fallecidos por accidentes del trabajo por cada 100.000 trabajadores protegidos. No incluye accidentes de trayecto. La información se encuentra actualizada al 29-03-2020</t>
  </si>
  <si>
    <t>(2)Se entiende por "accidentes de trayecto" al total de accidentes de trayecto ocurridos a los trabajadores protegidos.</t>
  </si>
  <si>
    <t>(2) Se entiende por "accidentes de trayecto" al total de accidentes de trayecto ocurridos a los trabajadores protegidos.</t>
  </si>
  <si>
    <t>INGRESOS Y EGRESOS DEL SISTEMA DE SUBSIDIOS  MATERNALES (a)</t>
  </si>
  <si>
    <t xml:space="preserve">EGRESOS </t>
  </si>
  <si>
    <t>Emisión bonos extraordinarios (b)</t>
  </si>
  <si>
    <t>(d) En el año 2019, producto de un cambio contable, se encuentra reflejado como gasto el informado en las rendiciones efectuadas por las entidades hasta el mes de diciembre de 2019 en el  Sistema de Verificación del Gasto Mensual (SIVEGAM)  que administra esta Superintendencia, por los recursos que se les transfirieron hasta el mes de noviembre de 2019. Los recursos entregados en el mes de diciembre de 2019 quedaron reflejados como deudores por cobrar al 31 de diciembre de 2019 y el gasto será reflejado en el ejercicio 2020.</t>
  </si>
  <si>
    <t>Información obtenida del Balance General al 31 de diciembre de  y Estado de Resultados entre el 1 de enero y 31 de diciembre de cada año.</t>
  </si>
  <si>
    <t>(a) En el año 2019, producto de un cambio contable, se encuentra reflejado como gasto el informado en las rendiciones efectuadas por las entidades hasta el mes de diciembre de 2019 en el  Sistema de Verificación del Gasto Mensual (SIVEGAM)  que administra esta Superintendencia, por los recursos que se les transfirieron hasta el mes de noviembre de 2019. Los recursos entregados en el mes de diciembre de 2019 quedaron reflejados como deudores por cobrar al 31 de diciembre de 2019 y el gasto será reflejado en el ejercicio 2020.</t>
  </si>
  <si>
    <t>(a) Información obtenida del Balance General al 31 de diciembre y Estado de Resultados entre el 1 de enero y 31 de diciembre de cada año.</t>
  </si>
  <si>
    <t>(b) En el año 2019, producto de un cambio contable, se encuentra reflejado como gasto el informado en las rendiciones efectuadas por las entidades hasta el mes de diciembre de 2019, por los recursos que se les transfirieron hasta el mes de noviembre de 2019. Los recursos entregados en el mes de diciembre de 2019 quedaron reflejados como deudores por cobrar al 31 de diciembre de 2019 y el gasto será reflejado en el ejercicio 2020.</t>
  </si>
  <si>
    <r>
      <t>INGRESOS Y EGRESOS DEL SISTEMA DE SUBSIDIOS DE CESANTÍA</t>
    </r>
    <r>
      <rPr>
        <b/>
        <vertAlign val="superscript"/>
        <sz val="12"/>
        <rFont val="Arial"/>
        <family val="2"/>
      </rPr>
      <t xml:space="preserve"> (a)</t>
    </r>
  </si>
  <si>
    <r>
      <t xml:space="preserve">2019 </t>
    </r>
    <r>
      <rPr>
        <b/>
        <vertAlign val="superscript"/>
        <sz val="12"/>
        <color theme="1"/>
        <rFont val="Arial"/>
        <family val="2"/>
      </rPr>
      <t>(b)</t>
    </r>
  </si>
  <si>
    <r>
      <t xml:space="preserve">2019 </t>
    </r>
    <r>
      <rPr>
        <b/>
        <vertAlign val="superscript"/>
        <sz val="12"/>
        <color theme="1"/>
        <rFont val="Arial"/>
        <family val="2"/>
      </rPr>
      <t>(a)</t>
    </r>
  </si>
  <si>
    <r>
      <t>2019</t>
    </r>
    <r>
      <rPr>
        <b/>
        <vertAlign val="superscript"/>
        <sz val="12"/>
        <color theme="1"/>
        <rFont val="Arial"/>
        <family val="2"/>
      </rPr>
      <t xml:space="preserve"> (d)</t>
    </r>
  </si>
  <si>
    <r>
      <t>2019</t>
    </r>
    <r>
      <rPr>
        <b/>
        <vertAlign val="superscript"/>
        <sz val="12"/>
        <color theme="1"/>
        <rFont val="Arial"/>
        <family val="2"/>
      </rPr>
      <t xml:space="preserve"> (b)</t>
    </r>
  </si>
  <si>
    <r>
      <t>NÚMERO  DE SUBSIDIOS CON PAGO ANUAL</t>
    </r>
    <r>
      <rPr>
        <b/>
        <vertAlign val="superscript"/>
        <sz val="12"/>
        <color theme="1"/>
        <rFont val="Arial"/>
        <family val="2"/>
      </rPr>
      <t xml:space="preserve"> (1)</t>
    </r>
  </si>
  <si>
    <r>
      <t xml:space="preserve">PAGOS ANUALES </t>
    </r>
    <r>
      <rPr>
        <b/>
        <vertAlign val="superscript"/>
        <sz val="12"/>
        <color theme="1"/>
        <rFont val="Arial"/>
        <family val="2"/>
      </rPr>
      <t>(1)</t>
    </r>
  </si>
  <si>
    <t>NÚMERO DE LICENCIAS MÉDICAS SANNA AUTORIZADAS POR COMPIN, DESAGREGADAS SEGÚN MES DE AUTORIZACIÓN Y REGIÓN  2019</t>
  </si>
  <si>
    <t>VALOR DEL SUBSIDIO POR INCAPACIDAD LABORAL DIARIO MÍNIMO  2004-2019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</si>
</sst>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1" formatCode="_ * #,##0_ ;_ * \-#,##0_ ;_ * &quot;-&quot;_ ;_ @_ "/>
    <numFmt numFmtId="164" formatCode="_-* #,##0.00_-;\-* #,##0.00_-;_-* &quot;-&quot;??_-;_-@_-"/>
    <numFmt numFmtId="165" formatCode="_-* #,##0_-;\-* #,##0_-;_-* &quot;-&quot;??_-;_-@_-"/>
    <numFmt numFmtId="166" formatCode="&quot;*&quot;\ #,##0"/>
    <numFmt numFmtId="167" formatCode="#,##0_ ;\-#,##0\ "/>
    <numFmt numFmtId="168" formatCode="0.0000%"/>
    <numFmt numFmtId="169" formatCode="#,##0_);\(#,##0\)"/>
    <numFmt numFmtId="170" formatCode="#,##0;\(#,##0\)"/>
    <numFmt numFmtId="171" formatCode="#,##0;[Red]#,##0"/>
    <numFmt numFmtId="172" formatCode="0.0"/>
    <numFmt numFmtId="173" formatCode="#,##0.0"/>
    <numFmt numFmtId="174" formatCode="0.0%"/>
    <numFmt numFmtId="175" formatCode="#,##0.00_ ;\-#,##0.00\ "/>
    <numFmt numFmtId="176" formatCode="#,##0.0000"/>
    <numFmt numFmtId="177" formatCode="#,##0.000000000"/>
    <numFmt numFmtId="178" formatCode="_-* #,##0.0_-;\-* #,##0.0_-;_-* &quot;-&quot;??_-;_-@_-"/>
    <numFmt numFmtId="179" formatCode="#,##0.000"/>
    <numFmt numFmtId="180" formatCode="_-* #,##0.000_-;\-* #,##0.000_-;_-* &quot;-&quot;??_-;_-@_-"/>
    <numFmt numFmtId="181" formatCode="#,##0.00000"/>
    <numFmt numFmtId="182" formatCode="_-* #,##0.00000_-;\-* #,##0.00000_-;_-* &quot;-&quot;??_-;_-@_-"/>
    <numFmt numFmtId="183" formatCode="_-* #,##0.0000_-;\-* #,##0.0000_-;_-* &quot;-&quot;??_-;_-@_-"/>
    <numFmt numFmtId="184" formatCode="_-* #,##0.0_-;\-* #,##0.0_-;_-* &quot;-&quot;?_-;_-@_-"/>
    <numFmt numFmtId="185" formatCode="0.0000"/>
    <numFmt numFmtId="186" formatCode="&quot;$&quot;\ #,##0"/>
    <numFmt numFmtId="187" formatCode="&quot;$&quot;\ #,##0;\-&quot;$&quot;\ #,##0"/>
    <numFmt numFmtId="188" formatCode="_ * #,##0.00_ ;_ * \-#,##0.00_ ;_ * &quot;-&quot;_ ;_ @_ "/>
    <numFmt numFmtId="189" formatCode="#,##0_ ;[Red]\-#,##0\ "/>
  </numFmts>
  <fonts count="132" x14ac:knownFonts="1">
    <font>
      <sz val="11"/>
      <color theme="1"/>
      <name val="Calibri"/>
      <family val="2"/>
      <scheme val="minor"/>
    </font>
    <font>
      <sz val="11"/>
      <color theme="1"/>
      <name val="Calibri"/>
      <family val="2"/>
      <scheme val="minor"/>
    </font>
    <font>
      <b/>
      <sz val="11"/>
      <color theme="1"/>
      <name val="Calibri"/>
      <family val="2"/>
      <scheme val="minor"/>
    </font>
    <font>
      <b/>
      <sz val="16"/>
      <color theme="3" tint="0.39997558519241921"/>
      <name val="Calibri"/>
      <family val="2"/>
      <scheme val="minor"/>
    </font>
    <font>
      <u/>
      <sz val="10"/>
      <color indexed="12"/>
      <name val="Arial"/>
      <family val="2"/>
    </font>
    <font>
      <sz val="11"/>
      <name val="Calibri"/>
      <family val="2"/>
      <scheme val="minor"/>
    </font>
    <font>
      <sz val="12"/>
      <name val="Arial"/>
      <family val="2"/>
    </font>
    <font>
      <b/>
      <sz val="14"/>
      <color rgb="FF538DD5"/>
      <name val="Arial"/>
      <family val="2"/>
    </font>
    <font>
      <b/>
      <sz val="12"/>
      <name val="Arial"/>
      <family val="2"/>
    </font>
    <font>
      <b/>
      <sz val="11"/>
      <name val="Arial"/>
      <family val="2"/>
    </font>
    <font>
      <sz val="11"/>
      <name val="Arial"/>
      <family val="2"/>
    </font>
    <font>
      <sz val="10"/>
      <name val="Arial"/>
      <family val="2"/>
    </font>
    <font>
      <i/>
      <sz val="9"/>
      <name val="Arial"/>
      <family val="2"/>
    </font>
    <font>
      <b/>
      <sz val="14"/>
      <color theme="3"/>
      <name val="Arial"/>
      <family val="2"/>
    </font>
    <font>
      <b/>
      <sz val="14"/>
      <color theme="3" tint="0.39997558519241921"/>
      <name val="Arial"/>
      <family val="2"/>
    </font>
    <font>
      <i/>
      <sz val="10"/>
      <name val="Arial"/>
      <family val="2"/>
    </font>
    <font>
      <sz val="11"/>
      <color theme="1"/>
      <name val="Arial"/>
      <family val="2"/>
    </font>
    <font>
      <sz val="8.8000000000000007"/>
      <color rgb="FF000000"/>
      <name val="Tahoma"/>
      <family val="2"/>
    </font>
    <font>
      <b/>
      <u/>
      <sz val="12"/>
      <name val="Arial"/>
      <family val="2"/>
    </font>
    <font>
      <b/>
      <sz val="10"/>
      <name val="Arial"/>
      <family val="2"/>
    </font>
    <font>
      <b/>
      <sz val="12"/>
      <color theme="1"/>
      <name val="Arial"/>
      <family val="2"/>
    </font>
    <font>
      <b/>
      <sz val="11"/>
      <color theme="1"/>
      <name val="Arial"/>
      <family val="2"/>
    </font>
    <font>
      <b/>
      <u val="singleAccounting"/>
      <sz val="12"/>
      <name val="Arial"/>
      <family val="2"/>
    </font>
    <font>
      <b/>
      <sz val="14"/>
      <color rgb="FF38CCE0"/>
      <name val="Arial"/>
      <family val="2"/>
    </font>
    <font>
      <i/>
      <sz val="9"/>
      <color rgb="FFFF0000"/>
      <name val="Arial"/>
      <family val="2"/>
    </font>
    <font>
      <i/>
      <sz val="10"/>
      <name val="Times New Roman"/>
      <family val="1"/>
    </font>
    <font>
      <u/>
      <sz val="12"/>
      <color indexed="12"/>
      <name val="Arial"/>
      <family val="2"/>
    </font>
    <font>
      <i/>
      <sz val="8"/>
      <name val="Arial"/>
      <family val="2"/>
    </font>
    <font>
      <b/>
      <vertAlign val="superscript"/>
      <sz val="11"/>
      <name val="Arial"/>
      <family val="2"/>
    </font>
    <font>
      <i/>
      <sz val="9"/>
      <color theme="1"/>
      <name val="Arial"/>
      <family val="2"/>
    </font>
    <font>
      <sz val="9"/>
      <name val="Arial"/>
      <family val="2"/>
    </font>
    <font>
      <sz val="12"/>
      <color theme="0"/>
      <name val="Arial"/>
      <family val="2"/>
    </font>
    <font>
      <sz val="14"/>
      <name val="Arial"/>
      <family val="2"/>
    </font>
    <font>
      <b/>
      <sz val="14"/>
      <name val="Arial"/>
      <family val="2"/>
    </font>
    <font>
      <b/>
      <sz val="9"/>
      <color theme="1"/>
      <name val="Verdana"/>
      <family val="2"/>
    </font>
    <font>
      <sz val="14"/>
      <color theme="3" tint="0.39997558519241921"/>
      <name val="Arial"/>
      <family val="2"/>
    </font>
    <font>
      <b/>
      <i/>
      <sz val="12"/>
      <name val="Arial"/>
      <family val="2"/>
    </font>
    <font>
      <sz val="8"/>
      <name val="Arial"/>
      <family val="2"/>
    </font>
    <font>
      <b/>
      <sz val="11"/>
      <color theme="3" tint="0.39997558519241921"/>
      <name val="Calibri"/>
      <family val="2"/>
      <scheme val="minor"/>
    </font>
    <font>
      <sz val="9"/>
      <color theme="1"/>
      <name val="Arial"/>
      <family val="2"/>
    </font>
    <font>
      <b/>
      <sz val="13"/>
      <name val="Arial"/>
      <family val="2"/>
    </font>
    <font>
      <sz val="12"/>
      <name val="Calibri"/>
      <family val="2"/>
    </font>
    <font>
      <i/>
      <sz val="12"/>
      <name val="Arial"/>
      <family val="2"/>
    </font>
    <font>
      <sz val="12"/>
      <color theme="1"/>
      <name val="Arial"/>
      <family val="2"/>
    </font>
    <font>
      <sz val="10"/>
      <color theme="1"/>
      <name val="Arial"/>
      <family val="2"/>
    </font>
    <font>
      <b/>
      <sz val="10"/>
      <color theme="1"/>
      <name val="Arial"/>
      <family val="2"/>
    </font>
    <font>
      <b/>
      <sz val="10"/>
      <color theme="3"/>
      <name val="Arial"/>
      <family val="2"/>
    </font>
    <font>
      <sz val="11"/>
      <color rgb="FF000000"/>
      <name val="Arial"/>
      <family val="2"/>
    </font>
    <font>
      <b/>
      <sz val="11"/>
      <color rgb="FF000000"/>
      <name val="Arial"/>
      <family val="2"/>
    </font>
    <font>
      <i/>
      <sz val="8"/>
      <color theme="1"/>
      <name val="Arial"/>
      <family val="2"/>
    </font>
    <font>
      <i/>
      <sz val="8"/>
      <color rgb="FFFF0000"/>
      <name val="Arial"/>
      <family val="2"/>
    </font>
    <font>
      <sz val="10"/>
      <color theme="0"/>
      <name val="Arial"/>
      <family val="2"/>
    </font>
    <font>
      <sz val="9"/>
      <color theme="1"/>
      <name val="Calibri"/>
      <family val="2"/>
      <scheme val="minor"/>
    </font>
    <font>
      <b/>
      <sz val="11"/>
      <color rgb="FFC00000"/>
      <name val="Calibri"/>
      <family val="2"/>
      <scheme val="minor"/>
    </font>
    <font>
      <sz val="12"/>
      <name val="Calibri"/>
      <family val="2"/>
      <scheme val="minor"/>
    </font>
    <font>
      <sz val="11"/>
      <color rgb="FFFF0000"/>
      <name val="Calibri"/>
      <family val="2"/>
      <scheme val="minor"/>
    </font>
    <font>
      <b/>
      <sz val="20"/>
      <color theme="3" tint="0.39997558519241921"/>
      <name val="Calibri"/>
      <family val="2"/>
      <scheme val="minor"/>
    </font>
    <font>
      <sz val="11"/>
      <color rgb="FF000000"/>
      <name val="Calibri"/>
      <family val="2"/>
      <scheme val="minor"/>
    </font>
    <font>
      <b/>
      <sz val="12"/>
      <color rgb="FF558ED5"/>
      <name val="Calibri"/>
      <family val="2"/>
      <scheme val="minor"/>
    </font>
    <font>
      <b/>
      <vertAlign val="superscript"/>
      <sz val="11"/>
      <color theme="1"/>
      <name val="Arial"/>
      <family val="2"/>
    </font>
    <font>
      <vertAlign val="superscript"/>
      <sz val="11"/>
      <name val="Arial"/>
      <family val="2"/>
    </font>
    <font>
      <vertAlign val="superscript"/>
      <sz val="11"/>
      <color theme="1"/>
      <name val="Arial"/>
      <family val="2"/>
    </font>
    <font>
      <u/>
      <sz val="10"/>
      <name val="Arial"/>
      <family val="2"/>
    </font>
    <font>
      <b/>
      <sz val="8"/>
      <color rgb="FFFF0000"/>
      <name val="Arial"/>
      <family val="2"/>
    </font>
    <font>
      <sz val="6"/>
      <name val="Arial"/>
      <family val="2"/>
    </font>
    <font>
      <b/>
      <vertAlign val="superscript"/>
      <sz val="12"/>
      <name val="Arial"/>
      <family val="2"/>
    </font>
    <font>
      <sz val="6"/>
      <name val="Calibri"/>
      <family val="2"/>
      <scheme val="minor"/>
    </font>
    <font>
      <i/>
      <sz val="6"/>
      <name val="Arial"/>
      <family val="2"/>
    </font>
    <font>
      <b/>
      <sz val="12"/>
      <color rgb="FFFF0000"/>
      <name val="Arial"/>
      <family val="2"/>
    </font>
    <font>
      <sz val="10"/>
      <name val="Helv"/>
    </font>
    <font>
      <b/>
      <sz val="9"/>
      <color rgb="FFFF0000"/>
      <name val="Arial"/>
      <family val="2"/>
    </font>
    <font>
      <b/>
      <vertAlign val="superscript"/>
      <sz val="12"/>
      <color theme="1"/>
      <name val="Arial"/>
      <family val="2"/>
    </font>
    <font>
      <b/>
      <sz val="10"/>
      <color rgb="FFFF0000"/>
      <name val="Arial"/>
      <family val="2"/>
    </font>
    <font>
      <sz val="11"/>
      <color rgb="FFFF0000"/>
      <name val="Arial"/>
      <family val="2"/>
    </font>
    <font>
      <sz val="10"/>
      <color rgb="FFFF0000"/>
      <name val="Arial"/>
      <family val="2"/>
    </font>
    <font>
      <sz val="12"/>
      <color indexed="8"/>
      <name val="Arial"/>
      <family val="2"/>
    </font>
    <font>
      <sz val="11"/>
      <color indexed="8"/>
      <name val="Arial"/>
      <family val="2"/>
    </font>
    <font>
      <sz val="8"/>
      <color theme="1"/>
      <name val="Arial"/>
      <family val="2"/>
    </font>
    <font>
      <sz val="9"/>
      <name val="Calibri"/>
      <family val="2"/>
      <scheme val="minor"/>
    </font>
    <font>
      <sz val="6"/>
      <color theme="1"/>
      <name val="Arial"/>
      <family val="2"/>
    </font>
    <font>
      <sz val="10"/>
      <color theme="1"/>
      <name val="Calibri"/>
      <family val="2"/>
      <scheme val="minor"/>
    </font>
    <font>
      <b/>
      <i/>
      <sz val="9"/>
      <color theme="1"/>
      <name val="Calibri"/>
      <family val="2"/>
      <scheme val="minor"/>
    </font>
    <font>
      <b/>
      <i/>
      <sz val="11"/>
      <color theme="1"/>
      <name val="Calibri"/>
      <family val="2"/>
      <scheme val="minor"/>
    </font>
    <font>
      <b/>
      <i/>
      <sz val="9"/>
      <name val="Arial"/>
      <family val="2"/>
    </font>
    <font>
      <u/>
      <sz val="14"/>
      <name val="Arial"/>
      <family val="2"/>
    </font>
    <font>
      <i/>
      <sz val="14"/>
      <name val="Arial"/>
      <family val="2"/>
    </font>
    <font>
      <b/>
      <sz val="10"/>
      <color rgb="FF002060"/>
      <name val="Arial"/>
      <family val="2"/>
    </font>
    <font>
      <sz val="8"/>
      <color theme="1"/>
      <name val="Calibri"/>
      <family val="2"/>
      <scheme val="minor"/>
    </font>
    <font>
      <sz val="6"/>
      <color theme="1"/>
      <name val="Calibri"/>
      <family val="2"/>
      <scheme val="minor"/>
    </font>
    <font>
      <u/>
      <sz val="8"/>
      <color indexed="12"/>
      <name val="Arial"/>
      <family val="2"/>
    </font>
    <font>
      <sz val="12"/>
      <color rgb="FFFF0000"/>
      <name val="Arial"/>
      <family val="2"/>
    </font>
    <font>
      <u/>
      <sz val="8"/>
      <name val="Arial"/>
      <family val="2"/>
    </font>
    <font>
      <sz val="8"/>
      <color rgb="FFFF0000"/>
      <name val="Arial"/>
      <family val="2"/>
    </font>
    <font>
      <i/>
      <sz val="11"/>
      <color rgb="FFFF0000"/>
      <name val="Arial"/>
      <family val="2"/>
    </font>
    <font>
      <sz val="16"/>
      <color rgb="FFFF0000"/>
      <name val="Arial"/>
      <family val="2"/>
    </font>
    <font>
      <b/>
      <sz val="8"/>
      <name val="Arial"/>
      <family val="2"/>
    </font>
    <font>
      <i/>
      <sz val="14"/>
      <color rgb="FF002060"/>
      <name val="Calibri"/>
      <family val="2"/>
      <scheme val="minor"/>
    </font>
    <font>
      <b/>
      <i/>
      <sz val="11"/>
      <color rgb="FFFF0000"/>
      <name val="Calibri"/>
      <family val="2"/>
      <scheme val="minor"/>
    </font>
    <font>
      <sz val="20"/>
      <name val="Arial"/>
      <family val="2"/>
    </font>
    <font>
      <i/>
      <sz val="10"/>
      <color theme="1"/>
      <name val="Arial"/>
      <family val="2"/>
    </font>
    <font>
      <sz val="8"/>
      <color rgb="FF0070C0"/>
      <name val="Arial"/>
      <family val="2"/>
    </font>
    <font>
      <b/>
      <sz val="8"/>
      <color rgb="FF0070C0"/>
      <name val="Arial"/>
      <family val="2"/>
    </font>
    <font>
      <i/>
      <vertAlign val="superscript"/>
      <sz val="11"/>
      <name val="Arial"/>
      <family val="2"/>
    </font>
    <font>
      <i/>
      <sz val="11"/>
      <name val="Arial"/>
      <family val="2"/>
    </font>
    <font>
      <sz val="8"/>
      <color theme="0" tint="-0.249977111117893"/>
      <name val="Arial"/>
      <family val="2"/>
    </font>
    <font>
      <sz val="8"/>
      <color rgb="FF333333"/>
      <name val="Arial"/>
      <family val="2"/>
    </font>
    <font>
      <b/>
      <sz val="14"/>
      <color rgb="FFFF0000"/>
      <name val="Arial"/>
      <family val="2"/>
    </font>
    <font>
      <sz val="12"/>
      <name val="Times New Roman"/>
      <family val="1"/>
    </font>
    <font>
      <sz val="10"/>
      <name val="Times New Roman"/>
      <family val="1"/>
    </font>
    <font>
      <sz val="11"/>
      <name val="Times New Roman"/>
      <family val="1"/>
    </font>
    <font>
      <b/>
      <sz val="11"/>
      <color rgb="FFFF0000"/>
      <name val="Arial"/>
      <family val="2"/>
    </font>
    <font>
      <sz val="13"/>
      <name val="Arial"/>
      <family val="2"/>
    </font>
    <font>
      <b/>
      <sz val="11"/>
      <color theme="3"/>
      <name val="Arial"/>
      <family val="2"/>
    </font>
    <font>
      <b/>
      <sz val="14"/>
      <color rgb="FF538DB0"/>
      <name val="Arial"/>
      <family val="2"/>
    </font>
    <font>
      <sz val="11"/>
      <color rgb="FF538DB0"/>
      <name val="Arial"/>
      <family val="2"/>
    </font>
    <font>
      <sz val="11"/>
      <color rgb="FF538DB0"/>
      <name val="Calibri"/>
      <family val="2"/>
      <scheme val="minor"/>
    </font>
    <font>
      <sz val="14"/>
      <color rgb="FF538DB0"/>
      <name val="Arial"/>
      <family val="2"/>
    </font>
    <font>
      <b/>
      <sz val="16"/>
      <color rgb="FF538DB0"/>
      <name val="Calibri"/>
      <family val="2"/>
      <scheme val="minor"/>
    </font>
    <font>
      <sz val="10"/>
      <color rgb="FF538DB0"/>
      <name val="Arial"/>
      <family val="2"/>
    </font>
    <font>
      <b/>
      <sz val="20"/>
      <color rgb="FF538DB0"/>
      <name val="Calibri"/>
      <family val="2"/>
      <scheme val="minor"/>
    </font>
    <font>
      <b/>
      <sz val="14"/>
      <color theme="1"/>
      <name val="Arial"/>
      <family val="2"/>
    </font>
    <font>
      <b/>
      <sz val="11"/>
      <color rgb="FF538DB0"/>
      <name val="Calibri"/>
      <family val="2"/>
      <scheme val="minor"/>
    </font>
    <font>
      <b/>
      <sz val="9"/>
      <color rgb="FF538DB0"/>
      <name val="Arial"/>
      <family val="2"/>
    </font>
    <font>
      <b/>
      <u/>
      <sz val="10"/>
      <color indexed="12"/>
      <name val="Arial"/>
      <family val="2"/>
    </font>
    <font>
      <b/>
      <u/>
      <sz val="10"/>
      <color rgb="FF538DB0"/>
      <name val="Arial"/>
      <family val="2"/>
    </font>
    <font>
      <b/>
      <u/>
      <sz val="16"/>
      <color indexed="12"/>
      <name val="Arial"/>
      <family val="2"/>
    </font>
    <font>
      <b/>
      <sz val="14"/>
      <color rgb="FF538DD5"/>
      <name val="Calibri"/>
      <family val="2"/>
      <scheme val="minor"/>
    </font>
    <font>
      <b/>
      <u/>
      <sz val="14"/>
      <color indexed="12"/>
      <name val="Arial"/>
      <family val="2"/>
    </font>
    <font>
      <i/>
      <sz val="11"/>
      <color theme="1"/>
      <name val="Arial"/>
      <family val="2"/>
    </font>
    <font>
      <i/>
      <sz val="11"/>
      <color theme="1"/>
      <name val="Calibri"/>
      <family val="2"/>
      <scheme val="minor"/>
    </font>
    <font>
      <i/>
      <sz val="9"/>
      <color theme="1"/>
      <name val="Calibri"/>
      <family val="2"/>
      <scheme val="minor"/>
    </font>
    <font>
      <i/>
      <sz val="9"/>
      <color rgb="FF000000"/>
      <name val="Arial"/>
      <family val="2"/>
    </font>
  </fonts>
  <fills count="22">
    <fill>
      <patternFill patternType="none"/>
    </fill>
    <fill>
      <patternFill patternType="gray125"/>
    </fill>
    <fill>
      <patternFill patternType="solid">
        <fgColor theme="0"/>
        <bgColor indexed="64"/>
      </patternFill>
    </fill>
    <fill>
      <patternFill patternType="solid">
        <fgColor rgb="FF25C6FF"/>
        <bgColor indexed="64"/>
      </patternFill>
    </fill>
    <fill>
      <patternFill patternType="solid">
        <fgColor rgb="FFF8FDFE"/>
        <bgColor indexed="64"/>
      </patternFill>
    </fill>
    <fill>
      <patternFill patternType="solid">
        <fgColor theme="3" tint="0.79998168889431442"/>
        <bgColor indexed="64"/>
      </patternFill>
    </fill>
    <fill>
      <patternFill patternType="solid">
        <fgColor rgb="FFFFFFFF"/>
        <bgColor rgb="FFFFFFFF"/>
      </patternFill>
    </fill>
    <fill>
      <patternFill patternType="solid">
        <fgColor theme="0" tint="-0.24994659260841701"/>
        <bgColor indexed="64"/>
      </patternFill>
    </fill>
    <fill>
      <patternFill patternType="solid">
        <fgColor indexed="9"/>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00B0F0"/>
        <bgColor indexed="64"/>
      </patternFill>
    </fill>
    <fill>
      <patternFill patternType="solid">
        <fgColor theme="3" tint="0.79998168889431442"/>
        <bgColor theme="4" tint="0.79998168889431442"/>
      </patternFill>
    </fill>
    <fill>
      <patternFill patternType="solid">
        <fgColor rgb="FF25C6FF"/>
        <bgColor theme="4" tint="0.79998168889431442"/>
      </patternFill>
    </fill>
    <fill>
      <patternFill patternType="solid">
        <fgColor indexed="9"/>
        <bgColor indexed="9"/>
      </patternFill>
    </fill>
    <fill>
      <patternFill patternType="solid">
        <fgColor rgb="FFC5D9F1"/>
        <bgColor indexed="64"/>
      </patternFill>
    </fill>
    <fill>
      <patternFill patternType="solid">
        <fgColor theme="4" tint="0.79998168889431442"/>
        <bgColor indexed="64"/>
      </patternFill>
    </fill>
    <fill>
      <patternFill patternType="solid">
        <fgColor rgb="FF38CCE0"/>
        <bgColor indexed="64"/>
      </patternFill>
    </fill>
    <fill>
      <patternFill patternType="solid">
        <fgColor rgb="FFCDF2F7"/>
        <bgColor indexed="64"/>
      </patternFill>
    </fill>
  </fills>
  <borders count="97">
    <border>
      <left/>
      <right/>
      <top/>
      <bottom/>
      <diagonal/>
    </border>
    <border>
      <left/>
      <right/>
      <top/>
      <bottom style="medium">
        <color rgb="FF00B0F0"/>
      </bottom>
      <diagonal/>
    </border>
    <border>
      <left/>
      <right/>
      <top/>
      <bottom style="thin">
        <color rgb="FF00B0F0"/>
      </bottom>
      <diagonal/>
    </border>
    <border>
      <left style="thin">
        <color theme="0"/>
      </left>
      <right/>
      <top style="thin">
        <color rgb="FF00B0F0"/>
      </top>
      <bottom style="thin">
        <color rgb="FF00B0F0"/>
      </bottom>
      <diagonal/>
    </border>
    <border>
      <left/>
      <right/>
      <top style="thin">
        <color rgb="FF00B0F0"/>
      </top>
      <bottom style="thin">
        <color rgb="FF00B0F0"/>
      </bottom>
      <diagonal/>
    </border>
    <border>
      <left/>
      <right/>
      <top/>
      <bottom style="medium">
        <color rgb="FF20B9CE"/>
      </bottom>
      <diagonal/>
    </border>
    <border>
      <left/>
      <right/>
      <top style="medium">
        <color rgb="FF20B9CE"/>
      </top>
      <bottom/>
      <diagonal/>
    </border>
    <border>
      <left/>
      <right style="thin">
        <color theme="0"/>
      </right>
      <top style="thin">
        <color rgb="FF00B0F0"/>
      </top>
      <bottom style="thin">
        <color rgb="FF00B0F0"/>
      </bottom>
      <diagonal/>
    </border>
    <border>
      <left style="thin">
        <color theme="0"/>
      </left>
      <right/>
      <top/>
      <bottom style="thin">
        <color rgb="FF00B0F0"/>
      </bottom>
      <diagonal/>
    </border>
    <border>
      <left/>
      <right/>
      <top style="medium">
        <color rgb="FF25C6FF"/>
      </top>
      <bottom style="thin">
        <color rgb="FF25C6FF"/>
      </bottom>
      <diagonal/>
    </border>
    <border>
      <left style="thin">
        <color theme="0"/>
      </left>
      <right/>
      <top style="thin">
        <color rgb="FF25C6FF"/>
      </top>
      <bottom style="thin">
        <color rgb="FF25C6FF"/>
      </bottom>
      <diagonal/>
    </border>
    <border>
      <left/>
      <right/>
      <top style="thin">
        <color rgb="FF25C6FF"/>
      </top>
      <bottom style="thin">
        <color rgb="FF25C6FF"/>
      </bottom>
      <diagonal/>
    </border>
    <border>
      <left style="thin">
        <color theme="0"/>
      </left>
      <right style="thin">
        <color rgb="FF25C6FF"/>
      </right>
      <top style="thin">
        <color rgb="FF25C6FF"/>
      </top>
      <bottom style="thin">
        <color rgb="FF25C6FF"/>
      </bottom>
      <diagonal/>
    </border>
    <border>
      <left style="thin">
        <color rgb="FF25C6FF"/>
      </left>
      <right style="thin">
        <color rgb="FF25C6FF"/>
      </right>
      <top style="thin">
        <color rgb="FF25C6FF"/>
      </top>
      <bottom style="thin">
        <color rgb="FF25C6FF"/>
      </bottom>
      <diagonal/>
    </border>
    <border>
      <left style="thin">
        <color rgb="FF25C6FF"/>
      </left>
      <right style="thin">
        <color theme="0"/>
      </right>
      <top style="thin">
        <color rgb="FF25C6FF"/>
      </top>
      <bottom style="thin">
        <color rgb="FF25C6FF"/>
      </bottom>
      <diagonal/>
    </border>
    <border>
      <left/>
      <right/>
      <top/>
      <bottom style="medium">
        <color rgb="FF25C6FF"/>
      </bottom>
      <diagonal/>
    </border>
    <border>
      <left/>
      <right/>
      <top style="medium">
        <color rgb="FF25C6FF"/>
      </top>
      <bottom/>
      <diagonal/>
    </border>
    <border>
      <left/>
      <right/>
      <top style="thin">
        <color rgb="FF25C6FF"/>
      </top>
      <bottom/>
      <diagonal/>
    </border>
    <border>
      <left/>
      <right style="medium">
        <color theme="0"/>
      </right>
      <top/>
      <bottom/>
      <diagonal/>
    </border>
    <border>
      <left/>
      <right/>
      <top/>
      <bottom style="thin">
        <color theme="0"/>
      </bottom>
      <diagonal/>
    </border>
    <border>
      <left/>
      <right/>
      <top style="thin">
        <color theme="0"/>
      </top>
      <bottom style="thin">
        <color rgb="FF25C6FF"/>
      </bottom>
      <diagonal/>
    </border>
    <border>
      <left/>
      <right/>
      <top/>
      <bottom style="thin">
        <color rgb="FF25C6FF"/>
      </bottom>
      <diagonal/>
    </border>
    <border>
      <left/>
      <right style="medium">
        <color theme="0"/>
      </right>
      <top style="thin">
        <color rgb="FF25C6FF"/>
      </top>
      <bottom/>
      <diagonal/>
    </border>
    <border>
      <left/>
      <right style="medium">
        <color theme="0"/>
      </right>
      <top style="thin">
        <color rgb="FF25C6FF"/>
      </top>
      <bottom style="thin">
        <color rgb="FF25C6FF"/>
      </bottom>
      <diagonal/>
    </border>
    <border>
      <left/>
      <right/>
      <top style="thin">
        <color theme="0"/>
      </top>
      <bottom style="thin">
        <color rgb="FF38CCE0"/>
      </bottom>
      <diagonal/>
    </border>
    <border>
      <left/>
      <right/>
      <top/>
      <bottom style="thin">
        <color rgb="FF38CCE0"/>
      </bottom>
      <diagonal/>
    </border>
    <border>
      <left/>
      <right/>
      <top style="thin">
        <color theme="0"/>
      </top>
      <bottom style="thin">
        <color theme="0"/>
      </bottom>
      <diagonal/>
    </border>
    <border>
      <left/>
      <right style="thin">
        <color theme="0"/>
      </right>
      <top style="thin">
        <color theme="0"/>
      </top>
      <bottom/>
      <diagonal/>
    </border>
    <border>
      <left/>
      <right style="thin">
        <color rgb="FF25C6FF"/>
      </right>
      <top/>
      <bottom style="thin">
        <color rgb="FF25C6FF"/>
      </bottom>
      <diagonal/>
    </border>
    <border>
      <left style="thin">
        <color rgb="FF25C6FF"/>
      </left>
      <right/>
      <top/>
      <bottom style="thin">
        <color rgb="FF25C6FF"/>
      </bottom>
      <diagonal/>
    </border>
    <border>
      <left/>
      <right/>
      <top style="thin">
        <color rgb="FF25C6FF"/>
      </top>
      <bottom style="thin">
        <color rgb="FF38CCE0"/>
      </bottom>
      <diagonal/>
    </border>
    <border>
      <left/>
      <right style="thin">
        <color rgb="FF25C6FF"/>
      </right>
      <top style="thin">
        <color rgb="FF25C6FF"/>
      </top>
      <bottom style="thin">
        <color rgb="FF25C6FF"/>
      </bottom>
      <diagonal/>
    </border>
    <border>
      <left style="thin">
        <color rgb="FF25C6FF"/>
      </left>
      <right/>
      <top style="thin">
        <color rgb="FF25C6FF"/>
      </top>
      <bottom style="thin">
        <color rgb="FF25C6FF"/>
      </bottom>
      <diagonal/>
    </border>
    <border>
      <left/>
      <right/>
      <top style="thin">
        <color rgb="FF25C6FF"/>
      </top>
      <bottom style="thin">
        <color theme="0"/>
      </bottom>
      <diagonal/>
    </border>
    <border>
      <left/>
      <right style="thin">
        <color theme="0"/>
      </right>
      <top style="thin">
        <color rgb="FF25C6FF"/>
      </top>
      <bottom/>
      <diagonal/>
    </border>
    <border>
      <left style="thin">
        <color theme="0"/>
      </left>
      <right/>
      <top/>
      <bottom style="thin">
        <color theme="0"/>
      </bottom>
      <diagonal/>
    </border>
    <border>
      <left/>
      <right/>
      <top style="thin">
        <color rgb="FF38CCE0"/>
      </top>
      <bottom/>
      <diagonal/>
    </border>
    <border>
      <left/>
      <right/>
      <top style="thin">
        <color theme="0"/>
      </top>
      <bottom/>
      <diagonal/>
    </border>
    <border>
      <left/>
      <right style="medium">
        <color rgb="FFFFFFFF"/>
      </right>
      <top style="thin">
        <color rgb="FF00B0F0"/>
      </top>
      <bottom style="thin">
        <color rgb="FF00B0F0"/>
      </bottom>
      <diagonal/>
    </border>
    <border>
      <left style="medium">
        <color rgb="FFFFFFFF"/>
      </left>
      <right/>
      <top style="thin">
        <color rgb="FF00B0F0"/>
      </top>
      <bottom style="thin">
        <color rgb="FF00B0F0"/>
      </bottom>
      <diagonal/>
    </border>
    <border>
      <left style="thin">
        <color theme="0"/>
      </left>
      <right/>
      <top/>
      <bottom style="thin">
        <color rgb="FF25C6FF"/>
      </bottom>
      <diagonal/>
    </border>
    <border>
      <left/>
      <right style="thin">
        <color theme="0"/>
      </right>
      <top style="thin">
        <color rgb="FF25C6FF"/>
      </top>
      <bottom style="thin">
        <color rgb="FF25C6FF"/>
      </bottom>
      <diagonal/>
    </border>
    <border>
      <left style="thin">
        <color theme="0"/>
      </left>
      <right/>
      <top/>
      <bottom/>
      <diagonal/>
    </border>
    <border>
      <left/>
      <right style="thin">
        <color theme="0"/>
      </right>
      <top/>
      <bottom/>
      <diagonal/>
    </border>
    <border>
      <left style="thin">
        <color theme="0"/>
      </left>
      <right/>
      <top/>
      <bottom style="thin">
        <color rgb="FF38CCE0"/>
      </bottom>
      <diagonal/>
    </border>
    <border>
      <left/>
      <right/>
      <top/>
      <bottom style="medium">
        <color rgb="FF38CCE0"/>
      </bottom>
      <diagonal/>
    </border>
    <border>
      <left/>
      <right/>
      <top style="thin">
        <color rgb="FF00B0F0"/>
      </top>
      <bottom/>
      <diagonal/>
    </border>
    <border>
      <left/>
      <right/>
      <top style="medium">
        <color rgb="FF00B0F0"/>
      </top>
      <bottom style="thin">
        <color rgb="FF00B0F0"/>
      </bottom>
      <diagonal/>
    </border>
    <border>
      <left style="thick">
        <color rgb="FFFFFFFF"/>
      </left>
      <right style="thick">
        <color rgb="FFFFFFFF"/>
      </right>
      <top style="thick">
        <color rgb="FFFFFFFF"/>
      </top>
      <bottom style="thick">
        <color rgb="FFFFFFFF"/>
      </bottom>
      <diagonal/>
    </border>
    <border>
      <left style="thick">
        <color rgb="FFFFFFFF"/>
      </left>
      <right/>
      <top style="thin">
        <color rgb="FF00B0F0"/>
      </top>
      <bottom style="thin">
        <color rgb="FF00B0F0"/>
      </bottom>
      <diagonal/>
    </border>
    <border>
      <left/>
      <right style="thick">
        <color rgb="FFFFFFFF"/>
      </right>
      <top style="thin">
        <color rgb="FF00B0F0"/>
      </top>
      <bottom style="thin">
        <color rgb="FF00B0F0"/>
      </bottom>
      <diagonal/>
    </border>
    <border>
      <left style="thin">
        <color theme="0"/>
      </left>
      <right style="thin">
        <color theme="0"/>
      </right>
      <top/>
      <bottom/>
      <diagonal/>
    </border>
    <border>
      <left/>
      <right/>
      <top style="thin">
        <color rgb="FF38CCE0"/>
      </top>
      <bottom style="thin">
        <color rgb="FF38CCE0"/>
      </bottom>
      <diagonal/>
    </border>
    <border>
      <left style="thin">
        <color rgb="FF00B0F0"/>
      </left>
      <right/>
      <top style="thin">
        <color rgb="FF00B0F0"/>
      </top>
      <bottom style="thin">
        <color rgb="FF00B0F0"/>
      </bottom>
      <diagonal/>
    </border>
    <border>
      <left/>
      <right style="thin">
        <color rgb="FF00B0F0"/>
      </right>
      <top style="thin">
        <color rgb="FF00B0F0"/>
      </top>
      <bottom style="thin">
        <color rgb="FF00B0F0"/>
      </bottom>
      <diagonal/>
    </border>
    <border>
      <left style="thin">
        <color rgb="FF00B0F0"/>
      </left>
      <right style="thin">
        <color rgb="FF00B0F0"/>
      </right>
      <top style="thin">
        <color rgb="FF00B0F0"/>
      </top>
      <bottom style="thin">
        <color rgb="FF00B0F0"/>
      </bottom>
      <diagonal/>
    </border>
    <border>
      <left/>
      <right style="thin">
        <color theme="4"/>
      </right>
      <top/>
      <bottom/>
      <diagonal/>
    </border>
    <border>
      <left/>
      <right/>
      <top style="thin">
        <color indexed="0"/>
      </top>
      <bottom/>
      <diagonal/>
    </border>
    <border>
      <left/>
      <right/>
      <top style="medium">
        <color rgb="FF00B0F0"/>
      </top>
      <bottom/>
      <diagonal/>
    </border>
    <border>
      <left/>
      <right/>
      <top style="medium">
        <color rgb="FF38CCE0"/>
      </top>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right style="thin">
        <color theme="0"/>
      </right>
      <top style="thin">
        <color theme="0"/>
      </top>
      <bottom style="thin">
        <color rgb="FF38CCE0"/>
      </bottom>
      <diagonal/>
    </border>
    <border>
      <left style="thin">
        <color theme="0"/>
      </left>
      <right style="thin">
        <color theme="0"/>
      </right>
      <top style="thin">
        <color theme="0"/>
      </top>
      <bottom style="thin">
        <color rgb="FF38CCE0"/>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auto="1"/>
      </left>
      <right style="thin">
        <color auto="1"/>
      </right>
      <top/>
      <bottom style="thin">
        <color auto="1"/>
      </bottom>
      <diagonal/>
    </border>
    <border>
      <left/>
      <right style="thin">
        <color theme="0"/>
      </right>
      <top/>
      <bottom style="thin">
        <color rgb="FF00B0F0"/>
      </bottom>
      <diagonal/>
    </border>
    <border>
      <left style="thin">
        <color theme="0"/>
      </left>
      <right style="thin">
        <color theme="0"/>
      </right>
      <top/>
      <bottom style="thin">
        <color rgb="FF00B0F0"/>
      </bottom>
      <diagonal/>
    </border>
    <border>
      <left/>
      <right/>
      <top style="medium">
        <color rgb="FF25C6FF"/>
      </top>
      <bottom style="thin">
        <color rgb="FF00B0F0"/>
      </bottom>
      <diagonal/>
    </border>
    <border>
      <left/>
      <right/>
      <top style="thin">
        <color rgb="FF00B0F0"/>
      </top>
      <bottom style="thin">
        <color theme="3" tint="0.39997558519241921"/>
      </bottom>
      <diagonal/>
    </border>
    <border>
      <left style="thin">
        <color theme="0"/>
      </left>
      <right style="thin">
        <color theme="0"/>
      </right>
      <top style="thin">
        <color rgb="FF00B0F0"/>
      </top>
      <bottom/>
      <diagonal/>
    </border>
    <border>
      <left style="thin">
        <color theme="0"/>
      </left>
      <right style="thin">
        <color theme="0"/>
      </right>
      <top style="thin">
        <color rgb="FF25C6FF"/>
      </top>
      <bottom style="thin">
        <color rgb="FF25C6FF"/>
      </bottom>
      <diagonal/>
    </border>
    <border>
      <left style="thin">
        <color theme="0"/>
      </left>
      <right/>
      <top style="thin">
        <color rgb="FF25C6FF"/>
      </top>
      <bottom/>
      <diagonal/>
    </border>
    <border>
      <left style="thin">
        <color theme="0" tint="-4.9989318521683403E-2"/>
      </left>
      <right style="thin">
        <color theme="0" tint="-4.9989318521683403E-2"/>
      </right>
      <top style="thin">
        <color rgb="FF25C6FF"/>
      </top>
      <bottom style="thin">
        <color rgb="FF25C6FF"/>
      </bottom>
      <diagonal/>
    </border>
    <border>
      <left style="thin">
        <color theme="0" tint="-4.9989318521683403E-2"/>
      </left>
      <right style="thin">
        <color theme="0" tint="-4.9989318521683403E-2"/>
      </right>
      <top style="thin">
        <color rgb="FF25C6FF"/>
      </top>
      <bottom/>
      <diagonal/>
    </border>
    <border>
      <left style="thin">
        <color theme="0" tint="-4.9989318521683403E-2"/>
      </left>
      <right style="thin">
        <color theme="0" tint="-4.9989318521683403E-2"/>
      </right>
      <top/>
      <bottom style="thin">
        <color rgb="FF25C6FF"/>
      </bottom>
      <diagonal/>
    </border>
    <border>
      <left style="thin">
        <color theme="0" tint="-4.9989318521683403E-2"/>
      </left>
      <right/>
      <top style="thin">
        <color rgb="FF25C6FF"/>
      </top>
      <bottom style="thin">
        <color rgb="FF25C6FF"/>
      </bottom>
      <diagonal/>
    </border>
    <border>
      <left/>
      <right style="thin">
        <color indexed="8"/>
      </right>
      <top/>
      <bottom/>
      <diagonal/>
    </border>
    <border>
      <left style="thin">
        <color indexed="8"/>
      </left>
      <right style="thin">
        <color indexed="8"/>
      </right>
      <top/>
      <bottom/>
      <diagonal/>
    </border>
    <border>
      <left style="thin">
        <color indexed="8"/>
      </left>
      <right/>
      <top/>
      <bottom/>
      <diagonal/>
    </border>
    <border>
      <left/>
      <right style="medium">
        <color theme="0"/>
      </right>
      <top style="thin">
        <color rgb="FF38CCE0"/>
      </top>
      <bottom/>
      <diagonal/>
    </border>
    <border>
      <left/>
      <right style="medium">
        <color theme="0"/>
      </right>
      <top/>
      <bottom style="thin">
        <color rgb="FF00B0F0"/>
      </bottom>
      <diagonal/>
    </border>
    <border>
      <left style="thin">
        <color theme="0"/>
      </left>
      <right/>
      <top style="thin">
        <color rgb="FF00B0F0"/>
      </top>
      <bottom style="thin">
        <color rgb="FF25C6FF"/>
      </bottom>
      <diagonal/>
    </border>
    <border>
      <left/>
      <right/>
      <top style="thin">
        <color rgb="FF00B0F0"/>
      </top>
      <bottom style="thin">
        <color rgb="FF25C6FF"/>
      </bottom>
      <diagonal/>
    </border>
    <border>
      <left style="thin">
        <color theme="0"/>
      </left>
      <right style="thin">
        <color theme="0"/>
      </right>
      <top style="thin">
        <color theme="0"/>
      </top>
      <bottom style="medium">
        <color rgb="FF38CCE0"/>
      </bottom>
      <diagonal/>
    </border>
    <border>
      <left/>
      <right style="thin">
        <color rgb="FF25C6FF"/>
      </right>
      <top style="thin">
        <color rgb="FF25C6FF"/>
      </top>
      <bottom/>
      <diagonal/>
    </border>
    <border>
      <left style="thin">
        <color rgb="FF25C6FF"/>
      </left>
      <right style="thin">
        <color rgb="FF25C6FF"/>
      </right>
      <top style="thin">
        <color rgb="FF25C6FF"/>
      </top>
      <bottom/>
      <diagonal/>
    </border>
    <border>
      <left style="thin">
        <color rgb="FF25C6FF"/>
      </left>
      <right/>
      <top style="thin">
        <color rgb="FF25C6FF"/>
      </top>
      <bottom/>
      <diagonal/>
    </border>
    <border>
      <left/>
      <right style="thin">
        <color rgb="FF25C6FF"/>
      </right>
      <top/>
      <bottom/>
      <diagonal/>
    </border>
    <border>
      <left style="thin">
        <color rgb="FF25C6FF"/>
      </left>
      <right style="thin">
        <color rgb="FF25C6FF"/>
      </right>
      <top/>
      <bottom/>
      <diagonal/>
    </border>
    <border>
      <left style="thin">
        <color rgb="FF25C6FF"/>
      </left>
      <right/>
      <top/>
      <bottom/>
      <diagonal/>
    </border>
    <border>
      <left style="thin">
        <color rgb="FF25C6FF"/>
      </left>
      <right style="thin">
        <color rgb="FF25C6FF"/>
      </right>
      <top/>
      <bottom style="thin">
        <color rgb="FF25C6FF"/>
      </bottom>
      <diagonal/>
    </border>
    <border>
      <left style="thin">
        <color theme="0"/>
      </left>
      <right style="thin">
        <color theme="0"/>
      </right>
      <top style="thin">
        <color rgb="FF00B0F0"/>
      </top>
      <bottom style="thin">
        <color rgb="FF00B0F0"/>
      </bottom>
      <diagonal/>
    </border>
  </borders>
  <cellStyleXfs count="26">
    <xf numFmtId="0" fontId="0" fillId="0" borderId="0"/>
    <xf numFmtId="164" fontId="1" fillId="0" borderId="0" applyFont="0" applyFill="0" applyBorder="0" applyAlignment="0" applyProtection="0"/>
    <xf numFmtId="41"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alignment vertical="top"/>
      <protection locked="0"/>
    </xf>
    <xf numFmtId="0" fontId="1" fillId="0" borderId="0"/>
    <xf numFmtId="0" fontId="6" fillId="0" borderId="0">
      <alignment vertical="top"/>
    </xf>
    <xf numFmtId="164" fontId="11" fillId="0" borderId="0" applyFont="0" applyFill="0" applyBorder="0" applyAlignment="0" applyProtection="0"/>
    <xf numFmtId="0" fontId="11" fillId="0" borderId="0">
      <alignment vertical="top"/>
    </xf>
    <xf numFmtId="0" fontId="11" fillId="0" borderId="0">
      <alignment vertical="top"/>
    </xf>
    <xf numFmtId="0" fontId="26" fillId="0" borderId="0" applyNumberFormat="0" applyFill="0" applyBorder="0" applyAlignment="0" applyProtection="0">
      <alignment vertical="top"/>
      <protection locked="0"/>
    </xf>
    <xf numFmtId="9" fontId="11" fillId="0" borderId="0" applyFont="0" applyFill="0" applyBorder="0" applyAlignment="0" applyProtection="0"/>
    <xf numFmtId="0" fontId="6" fillId="0" borderId="0">
      <alignment vertical="top"/>
    </xf>
    <xf numFmtId="0" fontId="11" fillId="0" borderId="0">
      <alignment vertical="top"/>
    </xf>
    <xf numFmtId="3" fontId="34" fillId="10" borderId="48">
      <alignment horizontal="center" wrapText="1"/>
    </xf>
    <xf numFmtId="171" fontId="19" fillId="12" borderId="51"/>
    <xf numFmtId="0" fontId="6" fillId="0" borderId="0">
      <alignment vertical="top"/>
    </xf>
    <xf numFmtId="0" fontId="11" fillId="0" borderId="0">
      <alignment vertical="top"/>
    </xf>
    <xf numFmtId="0" fontId="11" fillId="0" borderId="0"/>
    <xf numFmtId="0" fontId="11" fillId="0" borderId="0"/>
    <xf numFmtId="164" fontId="6" fillId="0" borderId="0" applyFont="0" applyFill="0" applyBorder="0" applyAlignment="0" applyProtection="0"/>
    <xf numFmtId="9" fontId="11" fillId="0" borderId="0" applyFont="0" applyFill="0" applyBorder="0" applyAlignment="0" applyProtection="0"/>
    <xf numFmtId="0" fontId="6" fillId="0" borderId="0">
      <alignment vertical="top"/>
    </xf>
    <xf numFmtId="0" fontId="69" fillId="0" borderId="0"/>
    <xf numFmtId="3" fontId="75" fillId="0" borderId="0"/>
    <xf numFmtId="0" fontId="6" fillId="0" borderId="0" applyFont="0" applyFill="0" applyBorder="0" applyAlignment="0" applyProtection="0"/>
  </cellStyleXfs>
  <cellXfs count="2139">
    <xf numFmtId="0" fontId="0" fillId="0" borderId="0" xfId="0"/>
    <xf numFmtId="0" fontId="0" fillId="0" borderId="0" xfId="0" applyAlignment="1">
      <alignment horizontal="center"/>
    </xf>
    <xf numFmtId="0" fontId="3" fillId="2" borderId="0" xfId="5" applyFont="1" applyFill="1"/>
    <xf numFmtId="0" fontId="4" fillId="0" borderId="0" xfId="4" applyProtection="1">
      <alignment vertical="top"/>
    </xf>
    <xf numFmtId="0" fontId="4" fillId="0" borderId="0" xfId="4" applyAlignment="1" applyProtection="1">
      <alignment horizontal="center"/>
    </xf>
    <xf numFmtId="0" fontId="5" fillId="0" borderId="0" xfId="0" applyFont="1"/>
    <xf numFmtId="0" fontId="6" fillId="0" borderId="0" xfId="6" applyAlignment="1"/>
    <xf numFmtId="0" fontId="4" fillId="0" borderId="0" xfId="4" applyFill="1" applyAlignment="1" applyProtection="1"/>
    <xf numFmtId="0" fontId="6" fillId="0" borderId="2" xfId="6" applyBorder="1" applyAlignment="1"/>
    <xf numFmtId="0" fontId="9" fillId="3" borderId="3" xfId="6" applyFont="1" applyFill="1" applyBorder="1" applyAlignment="1">
      <alignment horizontal="left"/>
    </xf>
    <xf numFmtId="0" fontId="9" fillId="3" borderId="4" xfId="6" applyFont="1" applyFill="1" applyBorder="1" applyAlignment="1">
      <alignment horizontal="right"/>
    </xf>
    <xf numFmtId="0" fontId="10" fillId="4" borderId="4" xfId="6" applyFont="1" applyFill="1" applyBorder="1" applyAlignment="1">
      <alignment vertical="center"/>
    </xf>
    <xf numFmtId="3" fontId="10" fillId="4" borderId="4" xfId="6" applyNumberFormat="1" applyFont="1" applyFill="1" applyBorder="1" applyAlignment="1">
      <alignment vertical="center"/>
    </xf>
    <xf numFmtId="0" fontId="9" fillId="5" borderId="3" xfId="6" applyFont="1" applyFill="1" applyBorder="1" applyAlignment="1">
      <alignment horizontal="left" vertical="center"/>
    </xf>
    <xf numFmtId="165" fontId="9" fillId="5" borderId="4" xfId="7" applyNumberFormat="1" applyFont="1" applyFill="1" applyBorder="1" applyAlignment="1">
      <alignment vertical="center"/>
    </xf>
    <xf numFmtId="0" fontId="12" fillId="6" borderId="0" xfId="0" applyFont="1" applyFill="1" applyAlignment="1">
      <alignment horizontal="left"/>
    </xf>
    <xf numFmtId="165" fontId="9" fillId="0" borderId="0" xfId="7" applyNumberFormat="1" applyFont="1" applyFill="1" applyBorder="1" applyAlignment="1">
      <alignment vertical="center"/>
    </xf>
    <xf numFmtId="0" fontId="10" fillId="0" borderId="0" xfId="6" applyFont="1" applyAlignment="1"/>
    <xf numFmtId="0" fontId="9" fillId="0" borderId="0" xfId="6" applyFont="1" applyAlignment="1">
      <alignment horizontal="left" vertical="center"/>
    </xf>
    <xf numFmtId="165" fontId="10" fillId="0" borderId="0" xfId="6" applyNumberFormat="1" applyFont="1" applyAlignment="1"/>
    <xf numFmtId="3" fontId="6" fillId="0" borderId="0" xfId="6" applyNumberFormat="1" applyAlignment="1"/>
    <xf numFmtId="0" fontId="11" fillId="0" borderId="0" xfId="6" applyFont="1" applyAlignment="1"/>
    <xf numFmtId="0" fontId="6" fillId="0" borderId="0" xfId="6" applyAlignment="1">
      <alignment horizontal="right"/>
    </xf>
    <xf numFmtId="0" fontId="6" fillId="0" borderId="0" xfId="6" applyAlignment="1">
      <alignment horizontal="centerContinuous"/>
    </xf>
    <xf numFmtId="0" fontId="6" fillId="0" borderId="6" xfId="6" applyBorder="1" applyAlignment="1">
      <alignment horizontal="center" vertical="center"/>
    </xf>
    <xf numFmtId="0" fontId="9" fillId="3" borderId="3" xfId="6" applyFont="1" applyFill="1" applyBorder="1" applyAlignment="1">
      <alignment horizontal="left" vertical="center"/>
    </xf>
    <xf numFmtId="0" fontId="9" fillId="3" borderId="4" xfId="6" applyFont="1" applyFill="1" applyBorder="1" applyAlignment="1">
      <alignment horizontal="center" vertical="center"/>
    </xf>
    <xf numFmtId="0" fontId="9" fillId="3" borderId="7" xfId="6" applyFont="1" applyFill="1" applyBorder="1" applyAlignment="1">
      <alignment horizontal="center" vertical="center"/>
    </xf>
    <xf numFmtId="0" fontId="10" fillId="4" borderId="4" xfId="6" applyFont="1" applyFill="1" applyBorder="1" applyAlignment="1">
      <alignment vertical="center" wrapText="1"/>
    </xf>
    <xf numFmtId="3" fontId="9" fillId="5" borderId="4" xfId="6" applyNumberFormat="1" applyFont="1" applyFill="1" applyBorder="1" applyAlignment="1">
      <alignment vertical="center"/>
    </xf>
    <xf numFmtId="0" fontId="4" fillId="0" borderId="0" xfId="4" quotePrefix="1" applyFill="1" applyAlignment="1" applyProtection="1">
      <alignment horizontal="right"/>
    </xf>
    <xf numFmtId="165" fontId="8" fillId="5" borderId="4" xfId="7" applyNumberFormat="1" applyFont="1" applyFill="1" applyBorder="1" applyAlignment="1">
      <alignment vertical="center"/>
    </xf>
    <xf numFmtId="0" fontId="12" fillId="0" borderId="0" xfId="0" applyFont="1" applyAlignment="1">
      <alignment horizontal="left"/>
    </xf>
    <xf numFmtId="41" fontId="6" fillId="0" borderId="0" xfId="2" applyFont="1" applyFill="1" applyAlignment="1"/>
    <xf numFmtId="41" fontId="6" fillId="0" borderId="0" xfId="2" applyFont="1" applyFill="1" applyAlignment="1">
      <alignment horizontal="right"/>
    </xf>
    <xf numFmtId="0" fontId="6" fillId="0" borderId="6" xfId="6" applyBorder="1" applyAlignment="1"/>
    <xf numFmtId="0" fontId="11" fillId="0" borderId="6" xfId="6" applyFont="1" applyBorder="1" applyAlignment="1"/>
    <xf numFmtId="0" fontId="4" fillId="0" borderId="0" xfId="4" applyAlignment="1" applyProtection="1">
      <alignment horizontal="right" vertical="top"/>
    </xf>
    <xf numFmtId="0" fontId="10" fillId="0" borderId="4" xfId="6" applyFont="1" applyBorder="1" applyAlignment="1">
      <alignment vertical="center"/>
    </xf>
    <xf numFmtId="0" fontId="11" fillId="0" borderId="0" xfId="6" applyFont="1" applyAlignment="1">
      <alignment horizontal="center"/>
    </xf>
    <xf numFmtId="0" fontId="11" fillId="0" borderId="6" xfId="6" applyFont="1" applyBorder="1" applyAlignment="1">
      <alignment horizontal="center"/>
    </xf>
    <xf numFmtId="0" fontId="9" fillId="3" borderId="8" xfId="6" applyFont="1" applyFill="1" applyBorder="1" applyAlignment="1">
      <alignment horizontal="left" vertical="center"/>
    </xf>
    <xf numFmtId="0" fontId="9" fillId="3" borderId="2" xfId="6" applyFont="1" applyFill="1" applyBorder="1" applyAlignment="1">
      <alignment horizontal="center" vertical="center" wrapText="1"/>
    </xf>
    <xf numFmtId="3" fontId="10" fillId="4" borderId="4" xfId="8" applyNumberFormat="1" applyFont="1" applyFill="1" applyBorder="1" applyAlignment="1">
      <alignment vertical="center"/>
    </xf>
    <xf numFmtId="3" fontId="0" fillId="0" borderId="0" xfId="0" applyNumberFormat="1"/>
    <xf numFmtId="0" fontId="11" fillId="0" borderId="0" xfId="6" applyFont="1" applyAlignment="1">
      <alignment horizontal="right"/>
    </xf>
    <xf numFmtId="0" fontId="15" fillId="0" borderId="0" xfId="6" applyFont="1" applyAlignment="1"/>
    <xf numFmtId="165" fontId="8" fillId="0" borderId="0" xfId="7" applyNumberFormat="1" applyFont="1" applyFill="1" applyAlignment="1"/>
    <xf numFmtId="165" fontId="6" fillId="0" borderId="0" xfId="7" applyNumberFormat="1" applyFont="1" applyFill="1" applyAlignment="1"/>
    <xf numFmtId="0" fontId="9" fillId="3" borderId="4" xfId="6" applyFont="1" applyFill="1" applyBorder="1" applyAlignment="1">
      <alignment horizontal="center" vertical="center" wrapText="1"/>
    </xf>
    <xf numFmtId="0" fontId="9" fillId="3" borderId="7" xfId="6" applyFont="1" applyFill="1" applyBorder="1" applyAlignment="1">
      <alignment horizontal="center" vertical="center" wrapText="1"/>
    </xf>
    <xf numFmtId="3" fontId="16" fillId="4" borderId="4" xfId="6" applyNumberFormat="1" applyFont="1" applyFill="1" applyBorder="1" applyAlignment="1">
      <alignment vertical="center"/>
    </xf>
    <xf numFmtId="3" fontId="8" fillId="5" borderId="4" xfId="6" applyNumberFormat="1" applyFont="1" applyFill="1" applyBorder="1" applyAlignment="1">
      <alignment vertical="center"/>
    </xf>
    <xf numFmtId="0" fontId="11" fillId="0" borderId="0" xfId="6" applyFont="1">
      <alignment vertical="top"/>
    </xf>
    <xf numFmtId="165" fontId="6" fillId="0" borderId="0" xfId="6" applyNumberFormat="1" applyAlignment="1"/>
    <xf numFmtId="3" fontId="17" fillId="0" borderId="0" xfId="0" applyNumberFormat="1" applyFont="1" applyAlignment="1">
      <alignment horizontal="right" vertical="center"/>
    </xf>
    <xf numFmtId="3" fontId="8" fillId="0" borderId="0" xfId="6" applyNumberFormat="1" applyFont="1" applyAlignment="1"/>
    <xf numFmtId="0" fontId="8" fillId="0" borderId="0" xfId="6" applyFont="1" applyAlignment="1"/>
    <xf numFmtId="166" fontId="10" fillId="0" borderId="0" xfId="6" applyNumberFormat="1" applyFont="1" applyAlignment="1">
      <alignment horizontal="centerContinuous"/>
    </xf>
    <xf numFmtId="0" fontId="10" fillId="0" borderId="9" xfId="6" applyFont="1" applyBorder="1" applyAlignment="1">
      <alignment horizontal="center"/>
    </xf>
    <xf numFmtId="0" fontId="9" fillId="0" borderId="9" xfId="6" applyFont="1" applyBorder="1" applyAlignment="1">
      <alignment horizontal="center"/>
    </xf>
    <xf numFmtId="0" fontId="9" fillId="3" borderId="10" xfId="6" applyFont="1" applyFill="1" applyBorder="1" applyAlignment="1">
      <alignment horizontal="left"/>
    </xf>
    <xf numFmtId="0" fontId="18" fillId="0" borderId="0" xfId="6" applyFont="1" applyAlignment="1"/>
    <xf numFmtId="0" fontId="10" fillId="4" borderId="11" xfId="6" applyFont="1" applyFill="1" applyBorder="1" applyAlignment="1">
      <alignment vertical="center"/>
    </xf>
    <xf numFmtId="167" fontId="18" fillId="0" borderId="0" xfId="6" applyNumberFormat="1" applyFont="1" applyAlignment="1"/>
    <xf numFmtId="2" fontId="6" fillId="0" borderId="0" xfId="6" applyNumberFormat="1" applyAlignment="1"/>
    <xf numFmtId="165" fontId="8" fillId="0" borderId="0" xfId="7" applyNumberFormat="1" applyFont="1" applyFill="1" applyBorder="1" applyAlignment="1"/>
    <xf numFmtId="0" fontId="19" fillId="0" borderId="0" xfId="8" applyFont="1" applyAlignment="1">
      <alignment horizontal="center" vertical="center"/>
    </xf>
    <xf numFmtId="167" fontId="6" fillId="0" borderId="0" xfId="6" applyNumberFormat="1" applyAlignment="1"/>
    <xf numFmtId="167" fontId="8" fillId="0" borderId="0" xfId="6" applyNumberFormat="1" applyFont="1" applyAlignment="1"/>
    <xf numFmtId="165" fontId="6" fillId="0" borderId="0" xfId="7" applyNumberFormat="1" applyFont="1" applyFill="1" applyBorder="1" applyAlignment="1"/>
    <xf numFmtId="0" fontId="10" fillId="0" borderId="0" xfId="6" applyFont="1" applyAlignment="1">
      <alignment vertical="center"/>
    </xf>
    <xf numFmtId="168" fontId="6" fillId="0" borderId="0" xfId="6" applyNumberFormat="1" applyAlignment="1"/>
    <xf numFmtId="0" fontId="20" fillId="5" borderId="10" xfId="6" applyFont="1" applyFill="1" applyBorder="1" applyAlignment="1">
      <alignment horizontal="left" vertical="center"/>
    </xf>
    <xf numFmtId="0" fontId="21" fillId="0" borderId="0" xfId="6" applyFont="1" applyAlignment="1">
      <alignment horizontal="left" vertical="center"/>
    </xf>
    <xf numFmtId="165" fontId="21" fillId="0" borderId="0" xfId="7" applyNumberFormat="1" applyFont="1" applyFill="1" applyBorder="1" applyAlignment="1">
      <alignment vertical="center"/>
    </xf>
    <xf numFmtId="165" fontId="6" fillId="0" borderId="0" xfId="7" applyNumberFormat="1" applyFont="1" applyFill="1" applyBorder="1" applyAlignment="1">
      <alignment horizontal="center" vertical="center"/>
    </xf>
    <xf numFmtId="0" fontId="10" fillId="0" borderId="6" xfId="6" applyFont="1" applyBorder="1" applyAlignment="1">
      <alignment horizontal="center"/>
    </xf>
    <xf numFmtId="0" fontId="9" fillId="0" borderId="6" xfId="6" applyFont="1" applyBorder="1" applyAlignment="1">
      <alignment horizontal="center"/>
    </xf>
    <xf numFmtId="0" fontId="9" fillId="3" borderId="12" xfId="6" applyFont="1" applyFill="1" applyBorder="1" applyAlignment="1">
      <alignment horizontal="left"/>
    </xf>
    <xf numFmtId="0" fontId="9" fillId="3" borderId="13" xfId="6" applyFont="1" applyFill="1" applyBorder="1" applyAlignment="1">
      <alignment horizontal="center" vertical="center" wrapText="1"/>
    </xf>
    <xf numFmtId="0" fontId="9" fillId="3" borderId="14" xfId="6" applyFont="1" applyFill="1" applyBorder="1" applyAlignment="1">
      <alignment horizontal="center" vertical="center" wrapText="1"/>
    </xf>
    <xf numFmtId="165" fontId="22" fillId="0" borderId="0" xfId="7" applyNumberFormat="1" applyFont="1" applyFill="1" applyBorder="1" applyAlignment="1"/>
    <xf numFmtId="0" fontId="21" fillId="5" borderId="10" xfId="6" applyFont="1" applyFill="1" applyBorder="1" applyAlignment="1">
      <alignment horizontal="left" vertical="center"/>
    </xf>
    <xf numFmtId="0" fontId="9" fillId="0" borderId="0" xfId="6" applyFont="1" applyAlignment="1">
      <alignment horizontal="centerContinuous"/>
    </xf>
    <xf numFmtId="0" fontId="10" fillId="0" borderId="0" xfId="6" applyFont="1" applyAlignment="1">
      <alignment horizontal="centerContinuous"/>
    </xf>
    <xf numFmtId="41" fontId="19" fillId="0" borderId="0" xfId="2" applyFont="1" applyBorder="1" applyAlignment="1">
      <alignment horizontal="center" vertical="center"/>
    </xf>
    <xf numFmtId="0" fontId="8" fillId="5" borderId="3" xfId="6" applyFont="1" applyFill="1" applyBorder="1" applyAlignment="1">
      <alignment horizontal="left" vertical="center"/>
    </xf>
    <xf numFmtId="0" fontId="9" fillId="0" borderId="16" xfId="6" applyFont="1" applyBorder="1" applyAlignment="1">
      <alignment horizontal="centerContinuous"/>
    </xf>
    <xf numFmtId="0" fontId="6" fillId="0" borderId="16" xfId="6" applyBorder="1" applyAlignment="1"/>
    <xf numFmtId="0" fontId="9" fillId="7" borderId="4" xfId="6" applyFont="1" applyFill="1" applyBorder="1" applyAlignment="1">
      <alignment horizontal="center"/>
    </xf>
    <xf numFmtId="0" fontId="9" fillId="7" borderId="7" xfId="6" applyFont="1" applyFill="1" applyBorder="1" applyAlignment="1">
      <alignment horizontal="center"/>
    </xf>
    <xf numFmtId="3" fontId="21" fillId="5" borderId="4" xfId="6" applyNumberFormat="1" applyFont="1" applyFill="1" applyBorder="1" applyAlignment="1">
      <alignment vertical="center"/>
    </xf>
    <xf numFmtId="165" fontId="20" fillId="5" borderId="4" xfId="7" applyNumberFormat="1" applyFont="1" applyFill="1" applyBorder="1" applyAlignment="1">
      <alignment vertical="center"/>
    </xf>
    <xf numFmtId="0" fontId="15" fillId="4" borderId="0" xfId="6" applyFont="1" applyFill="1" applyAlignment="1">
      <alignment vertical="center"/>
    </xf>
    <xf numFmtId="165" fontId="0" fillId="0" borderId="0" xfId="0" applyNumberFormat="1"/>
    <xf numFmtId="0" fontId="11" fillId="0" borderId="0" xfId="8" applyAlignment="1"/>
    <xf numFmtId="0" fontId="9" fillId="0" borderId="0" xfId="6" applyFont="1" applyAlignment="1"/>
    <xf numFmtId="3" fontId="9" fillId="0" borderId="0" xfId="6" applyNumberFormat="1" applyFont="1" applyAlignment="1"/>
    <xf numFmtId="0" fontId="9" fillId="3" borderId="17" xfId="6" applyFont="1" applyFill="1" applyBorder="1" applyAlignment="1">
      <alignment horizontal="centerContinuous"/>
    </xf>
    <xf numFmtId="0" fontId="9" fillId="7" borderId="19" xfId="6" applyFont="1" applyFill="1" applyBorder="1" applyAlignment="1">
      <alignment horizontal="center"/>
    </xf>
    <xf numFmtId="0" fontId="9" fillId="7" borderId="0" xfId="6" applyFont="1" applyFill="1" applyAlignment="1">
      <alignment horizontal="center"/>
    </xf>
    <xf numFmtId="0" fontId="9" fillId="7" borderId="18" xfId="6" applyFont="1" applyFill="1" applyBorder="1" applyAlignment="1">
      <alignment horizontal="center"/>
    </xf>
    <xf numFmtId="0" fontId="10" fillId="4" borderId="20" xfId="6" applyFont="1" applyFill="1" applyBorder="1" applyAlignment="1">
      <alignment vertical="center"/>
    </xf>
    <xf numFmtId="3" fontId="10" fillId="4" borderId="11" xfId="6" applyNumberFormat="1" applyFont="1" applyFill="1" applyBorder="1" applyAlignment="1">
      <alignment vertical="center"/>
    </xf>
    <xf numFmtId="3" fontId="10" fillId="4" borderId="20" xfId="6" applyNumberFormat="1" applyFont="1" applyFill="1" applyBorder="1" applyAlignment="1">
      <alignment vertical="center"/>
    </xf>
    <xf numFmtId="3" fontId="9" fillId="5" borderId="21" xfId="6" applyNumberFormat="1" applyFont="1" applyFill="1" applyBorder="1" applyAlignment="1">
      <alignment vertical="center"/>
    </xf>
    <xf numFmtId="0" fontId="10" fillId="5" borderId="10" xfId="6" applyFont="1" applyFill="1" applyBorder="1" applyAlignment="1">
      <alignment horizontal="left" vertical="center"/>
    </xf>
    <xf numFmtId="165" fontId="8" fillId="5" borderId="11" xfId="7" applyNumberFormat="1" applyFont="1" applyFill="1" applyBorder="1" applyAlignment="1">
      <alignment vertical="center"/>
    </xf>
    <xf numFmtId="167" fontId="8" fillId="5" borderId="11" xfId="1" applyNumberFormat="1" applyFont="1" applyFill="1" applyBorder="1" applyAlignment="1">
      <alignment vertical="center"/>
    </xf>
    <xf numFmtId="0" fontId="24" fillId="0" borderId="0" xfId="6" applyFont="1" applyAlignment="1"/>
    <xf numFmtId="0" fontId="25" fillId="0" borderId="0" xfId="6" applyFont="1" applyAlignment="1"/>
    <xf numFmtId="0" fontId="26" fillId="0" borderId="0" xfId="10" applyFill="1" applyBorder="1" applyAlignment="1" applyProtection="1"/>
    <xf numFmtId="0" fontId="9" fillId="7" borderId="11" xfId="6" applyFont="1" applyFill="1" applyBorder="1" applyAlignment="1">
      <alignment horizontal="center"/>
    </xf>
    <xf numFmtId="0" fontId="9" fillId="7" borderId="23" xfId="6" applyFont="1" applyFill="1" applyBorder="1" applyAlignment="1">
      <alignment horizontal="center"/>
    </xf>
    <xf numFmtId="0" fontId="10" fillId="4" borderId="24" xfId="6" applyFont="1" applyFill="1" applyBorder="1" applyAlignment="1">
      <alignment vertical="center"/>
    </xf>
    <xf numFmtId="3" fontId="10" fillId="0" borderId="24" xfId="6" applyNumberFormat="1" applyFont="1" applyBorder="1" applyAlignment="1">
      <alignment vertical="center"/>
    </xf>
    <xf numFmtId="3" fontId="10" fillId="0" borderId="25" xfId="6" applyNumberFormat="1" applyFont="1" applyBorder="1" applyAlignment="1">
      <alignment vertical="center"/>
    </xf>
    <xf numFmtId="0" fontId="9" fillId="5" borderId="10" xfId="6" applyFont="1" applyFill="1" applyBorder="1" applyAlignment="1">
      <alignment horizontal="left" vertical="center"/>
    </xf>
    <xf numFmtId="0" fontId="9" fillId="3" borderId="26" xfId="6" applyFont="1" applyFill="1" applyBorder="1" applyAlignment="1">
      <alignment horizontal="center" vertical="center" wrapText="1"/>
    </xf>
    <xf numFmtId="0" fontId="9" fillId="3" borderId="27" xfId="6" applyFont="1" applyFill="1" applyBorder="1" applyAlignment="1">
      <alignment horizontal="center" vertical="center" wrapText="1"/>
    </xf>
    <xf numFmtId="3" fontId="10" fillId="4" borderId="24" xfId="6" applyNumberFormat="1" applyFont="1" applyFill="1" applyBorder="1" applyAlignment="1">
      <alignment vertical="center"/>
    </xf>
    <xf numFmtId="3" fontId="9" fillId="5" borderId="30" xfId="6" applyNumberFormat="1" applyFont="1" applyFill="1" applyBorder="1" applyAlignment="1">
      <alignment vertical="center"/>
    </xf>
    <xf numFmtId="3" fontId="8" fillId="5" borderId="11" xfId="6" applyNumberFormat="1" applyFont="1" applyFill="1" applyBorder="1" applyAlignment="1">
      <alignment horizontal="right" vertical="center"/>
    </xf>
    <xf numFmtId="3" fontId="6" fillId="0" borderId="0" xfId="6" applyNumberFormat="1" applyAlignment="1">
      <alignment horizontal="center"/>
    </xf>
    <xf numFmtId="0" fontId="9" fillId="3" borderId="33" xfId="6" applyFont="1" applyFill="1" applyBorder="1" applyAlignment="1">
      <alignment horizontal="center" vertical="center" wrapText="1"/>
    </xf>
    <xf numFmtId="0" fontId="9" fillId="3" borderId="34" xfId="6" applyFont="1" applyFill="1" applyBorder="1" applyAlignment="1">
      <alignment horizontal="center" vertical="center" wrapText="1"/>
    </xf>
    <xf numFmtId="3" fontId="9" fillId="0" borderId="0" xfId="6" applyNumberFormat="1" applyFont="1" applyAlignment="1">
      <alignment horizontal="right" vertical="center"/>
    </xf>
    <xf numFmtId="10" fontId="0" fillId="0" borderId="0" xfId="11" applyNumberFormat="1" applyFont="1" applyFill="1" applyAlignment="1"/>
    <xf numFmtId="0" fontId="9" fillId="3" borderId="35" xfId="6" applyFont="1" applyFill="1" applyBorder="1" applyAlignment="1">
      <alignment horizontal="left" vertical="center"/>
    </xf>
    <xf numFmtId="0" fontId="9" fillId="3" borderId="19" xfId="6" applyFont="1" applyFill="1" applyBorder="1" applyAlignment="1">
      <alignment horizontal="center" vertical="center"/>
    </xf>
    <xf numFmtId="0" fontId="10" fillId="4" borderId="25" xfId="6" applyFont="1" applyFill="1" applyBorder="1" applyAlignment="1">
      <alignment vertical="center"/>
    </xf>
    <xf numFmtId="3" fontId="10" fillId="4" borderId="25" xfId="6" applyNumberFormat="1" applyFont="1" applyFill="1" applyBorder="1" applyAlignment="1">
      <alignment vertical="center"/>
    </xf>
    <xf numFmtId="0" fontId="10" fillId="4" borderId="36" xfId="6" applyFont="1" applyFill="1" applyBorder="1" applyAlignment="1">
      <alignment vertical="center"/>
    </xf>
    <xf numFmtId="3" fontId="10" fillId="4" borderId="0" xfId="6" applyNumberFormat="1" applyFont="1" applyFill="1" applyAlignment="1">
      <alignment vertical="center"/>
    </xf>
    <xf numFmtId="0" fontId="8" fillId="5" borderId="10" xfId="6" applyFont="1" applyFill="1" applyBorder="1" applyAlignment="1">
      <alignment horizontal="left" vertical="center"/>
    </xf>
    <xf numFmtId="0" fontId="27" fillId="0" borderId="0" xfId="6" applyFont="1" applyAlignment="1"/>
    <xf numFmtId="0" fontId="26" fillId="0" borderId="0" xfId="10" applyFill="1" applyAlignment="1" applyProtection="1"/>
    <xf numFmtId="165" fontId="10" fillId="4" borderId="25" xfId="6" applyNumberFormat="1" applyFont="1" applyFill="1" applyBorder="1" applyAlignment="1">
      <alignment vertical="center"/>
    </xf>
    <xf numFmtId="165" fontId="10" fillId="4" borderId="0" xfId="6" applyNumberFormat="1" applyFont="1" applyFill="1" applyAlignment="1">
      <alignment vertical="center"/>
    </xf>
    <xf numFmtId="0" fontId="9" fillId="3" borderId="35" xfId="6" applyFont="1" applyFill="1" applyBorder="1" applyAlignment="1">
      <alignment horizontal="left"/>
    </xf>
    <xf numFmtId="0" fontId="9" fillId="3" borderId="19" xfId="6" applyFont="1" applyFill="1" applyBorder="1" applyAlignment="1">
      <alignment horizontal="right" vertical="center"/>
    </xf>
    <xf numFmtId="0" fontId="10" fillId="4" borderId="37" xfId="6" applyFont="1" applyFill="1" applyBorder="1" applyAlignment="1">
      <alignment vertical="center"/>
    </xf>
    <xf numFmtId="3" fontId="10" fillId="4" borderId="37" xfId="6" applyNumberFormat="1" applyFont="1" applyFill="1" applyBorder="1" applyAlignment="1">
      <alignment vertical="center"/>
    </xf>
    <xf numFmtId="0" fontId="12" fillId="0" borderId="0" xfId="6" applyFont="1" applyAlignment="1"/>
    <xf numFmtId="0" fontId="30" fillId="0" borderId="0" xfId="6" applyFont="1" applyAlignment="1"/>
    <xf numFmtId="3" fontId="0" fillId="0" borderId="0" xfId="0" applyNumberFormat="1" applyAlignment="1">
      <alignment vertical="center"/>
    </xf>
    <xf numFmtId="0" fontId="9" fillId="3" borderId="4" xfId="6" applyFont="1" applyFill="1" applyBorder="1" applyAlignment="1">
      <alignment horizontal="centerContinuous"/>
    </xf>
    <xf numFmtId="0" fontId="9" fillId="7" borderId="38" xfId="6" applyFont="1" applyFill="1" applyBorder="1" applyAlignment="1">
      <alignment horizontal="center"/>
    </xf>
    <xf numFmtId="0" fontId="10" fillId="4" borderId="4" xfId="6" applyFont="1" applyFill="1" applyBorder="1" applyAlignment="1"/>
    <xf numFmtId="3" fontId="10" fillId="4" borderId="4" xfId="6" applyNumberFormat="1" applyFont="1" applyFill="1" applyBorder="1" applyAlignment="1">
      <alignment horizontal="right"/>
    </xf>
    <xf numFmtId="3" fontId="10" fillId="5" borderId="4" xfId="6" applyNumberFormat="1" applyFont="1" applyFill="1" applyBorder="1" applyAlignment="1">
      <alignment horizontal="right"/>
    </xf>
    <xf numFmtId="0" fontId="9" fillId="5" borderId="39" xfId="6" applyFont="1" applyFill="1" applyBorder="1" applyAlignment="1"/>
    <xf numFmtId="3" fontId="8" fillId="5" borderId="4" xfId="6" applyNumberFormat="1" applyFont="1" applyFill="1" applyBorder="1" applyAlignment="1">
      <alignment horizontal="right"/>
    </xf>
    <xf numFmtId="0" fontId="9" fillId="8" borderId="0" xfId="6" applyFont="1" applyFill="1" applyAlignment="1">
      <alignment wrapText="1"/>
    </xf>
    <xf numFmtId="0" fontId="9" fillId="3" borderId="21" xfId="6" applyFont="1" applyFill="1" applyBorder="1" applyAlignment="1">
      <alignment horizontal="left"/>
    </xf>
    <xf numFmtId="0" fontId="9" fillId="3" borderId="21" xfId="6" applyFont="1" applyFill="1" applyBorder="1" applyAlignment="1">
      <alignment horizontal="center"/>
    </xf>
    <xf numFmtId="10" fontId="10" fillId="4" borderId="11" xfId="11" applyNumberFormat="1" applyFont="1" applyFill="1" applyBorder="1" applyAlignment="1">
      <alignment horizontal="center" vertical="center"/>
    </xf>
    <xf numFmtId="10" fontId="10" fillId="5" borderId="11" xfId="11" applyNumberFormat="1" applyFont="1" applyFill="1" applyBorder="1" applyAlignment="1">
      <alignment horizontal="center" vertical="center"/>
    </xf>
    <xf numFmtId="10" fontId="11" fillId="0" borderId="0" xfId="3" applyNumberFormat="1" applyFont="1" applyAlignment="1"/>
    <xf numFmtId="0" fontId="8" fillId="5" borderId="11" xfId="6" applyFont="1" applyFill="1" applyBorder="1" applyAlignment="1">
      <alignment horizontal="left" vertical="center"/>
    </xf>
    <xf numFmtId="10" fontId="8" fillId="5" borderId="11" xfId="11" applyNumberFormat="1" applyFont="1" applyFill="1" applyBorder="1" applyAlignment="1">
      <alignment horizontal="center" vertical="center"/>
    </xf>
    <xf numFmtId="0" fontId="23" fillId="0" borderId="0" xfId="6" applyFont="1" applyAlignment="1">
      <alignment vertical="center"/>
    </xf>
    <xf numFmtId="0" fontId="6" fillId="0" borderId="0" xfId="6" applyAlignment="1">
      <alignment vertical="center"/>
    </xf>
    <xf numFmtId="0" fontId="31" fillId="0" borderId="0" xfId="6" applyFont="1" applyAlignment="1"/>
    <xf numFmtId="0" fontId="4" fillId="0" borderId="0" xfId="10" applyFont="1" applyFill="1" applyBorder="1" applyAlignment="1" applyProtection="1"/>
    <xf numFmtId="165" fontId="10" fillId="4" borderId="11" xfId="7" applyNumberFormat="1" applyFont="1" applyFill="1" applyBorder="1" applyAlignment="1">
      <alignment vertical="center"/>
    </xf>
    <xf numFmtId="165" fontId="9" fillId="5" borderId="11" xfId="7" applyNumberFormat="1" applyFont="1" applyFill="1" applyBorder="1" applyAlignment="1">
      <alignment horizontal="left" vertical="center"/>
    </xf>
    <xf numFmtId="0" fontId="10" fillId="0" borderId="11" xfId="12" applyFont="1" applyBorder="1">
      <alignment vertical="top"/>
    </xf>
    <xf numFmtId="0" fontId="10" fillId="0" borderId="11" xfId="6" applyFont="1" applyBorder="1" applyAlignment="1"/>
    <xf numFmtId="169" fontId="10" fillId="0" borderId="11" xfId="6" applyNumberFormat="1" applyFont="1" applyBorder="1" applyAlignment="1"/>
    <xf numFmtId="165" fontId="8" fillId="5" borderId="11" xfId="7" applyNumberFormat="1" applyFont="1" applyFill="1" applyBorder="1" applyAlignment="1">
      <alignment horizontal="left" vertical="center"/>
    </xf>
    <xf numFmtId="0" fontId="8" fillId="0" borderId="0" xfId="12" applyFont="1" applyAlignment="1"/>
    <xf numFmtId="0" fontId="6" fillId="0" borderId="0" xfId="12">
      <alignment vertical="top"/>
    </xf>
    <xf numFmtId="0" fontId="9" fillId="3" borderId="10" xfId="6" applyFont="1" applyFill="1" applyBorder="1" applyAlignment="1">
      <alignment horizontal="left" vertical="center" wrapText="1"/>
    </xf>
    <xf numFmtId="0" fontId="9" fillId="3" borderId="11" xfId="6" applyFont="1" applyFill="1" applyBorder="1" applyAlignment="1">
      <alignment horizontal="center" vertical="center" wrapText="1"/>
    </xf>
    <xf numFmtId="0" fontId="9" fillId="3" borderId="41" xfId="6" applyFont="1" applyFill="1" applyBorder="1" applyAlignment="1">
      <alignment horizontal="center" vertical="center" wrapText="1"/>
    </xf>
    <xf numFmtId="0" fontId="8" fillId="0" borderId="0" xfId="12" applyFont="1">
      <alignment vertical="top"/>
    </xf>
    <xf numFmtId="0" fontId="12" fillId="0" borderId="0" xfId="12" applyFont="1">
      <alignment vertical="top"/>
    </xf>
    <xf numFmtId="0" fontId="9" fillId="3" borderId="42" xfId="6" applyFont="1" applyFill="1" applyBorder="1" applyAlignment="1">
      <alignment horizontal="left" vertical="center" wrapText="1"/>
    </xf>
    <xf numFmtId="0" fontId="9" fillId="3" borderId="0" xfId="6" applyFont="1" applyFill="1" applyAlignment="1">
      <alignment horizontal="center" vertical="center" wrapText="1"/>
    </xf>
    <xf numFmtId="0" fontId="9" fillId="3" borderId="43" xfId="6" applyFont="1" applyFill="1" applyBorder="1" applyAlignment="1">
      <alignment horizontal="center" vertical="center" wrapText="1"/>
    </xf>
    <xf numFmtId="0" fontId="8" fillId="0" borderId="0" xfId="13" applyFont="1" applyAlignment="1">
      <alignment horizontal="centerContinuous"/>
    </xf>
    <xf numFmtId="0" fontId="11" fillId="0" borderId="0" xfId="13" applyAlignment="1">
      <alignment horizontal="centerContinuous"/>
    </xf>
    <xf numFmtId="0" fontId="10" fillId="4" borderId="25" xfId="8" applyFont="1" applyFill="1" applyBorder="1" applyAlignment="1">
      <alignment horizontal="left" vertical="center"/>
    </xf>
    <xf numFmtId="3" fontId="10" fillId="4" borderId="25" xfId="8" applyNumberFormat="1" applyFont="1" applyFill="1" applyBorder="1" applyAlignment="1">
      <alignment vertical="center"/>
    </xf>
    <xf numFmtId="3" fontId="8" fillId="5" borderId="25" xfId="8" applyNumberFormat="1" applyFont="1" applyFill="1" applyBorder="1" applyAlignment="1">
      <alignment vertical="center"/>
    </xf>
    <xf numFmtId="0" fontId="8" fillId="5" borderId="44" xfId="8" applyFont="1" applyFill="1" applyBorder="1" applyAlignment="1">
      <alignment horizontal="left" vertical="center"/>
    </xf>
    <xf numFmtId="3" fontId="8" fillId="5" borderId="25" xfId="8" applyNumberFormat="1" applyFont="1" applyFill="1" applyBorder="1" applyAlignment="1">
      <alignment horizontal="right" vertical="center"/>
    </xf>
    <xf numFmtId="3" fontId="11" fillId="0" borderId="0" xfId="13" applyNumberFormat="1" applyAlignment="1"/>
    <xf numFmtId="0" fontId="11" fillId="0" borderId="0" xfId="13" applyAlignment="1"/>
    <xf numFmtId="0" fontId="8" fillId="0" borderId="0" xfId="13" applyFont="1" applyAlignment="1">
      <alignment horizontal="center"/>
    </xf>
    <xf numFmtId="0" fontId="11" fillId="0" borderId="0" xfId="13" applyAlignment="1">
      <alignment horizontal="center"/>
    </xf>
    <xf numFmtId="3" fontId="6" fillId="5" borderId="25" xfId="8" applyNumberFormat="1" applyFont="1" applyFill="1" applyBorder="1" applyAlignment="1">
      <alignment vertical="center"/>
    </xf>
    <xf numFmtId="0" fontId="6" fillId="5" borderId="44" xfId="8" applyFont="1" applyFill="1" applyBorder="1" applyAlignment="1">
      <alignment horizontal="left" vertical="center"/>
    </xf>
    <xf numFmtId="3" fontId="9" fillId="5" borderId="30" xfId="8" applyNumberFormat="1" applyFont="1" applyFill="1" applyBorder="1" applyAlignment="1">
      <alignment vertical="center"/>
    </xf>
    <xf numFmtId="0" fontId="10" fillId="4" borderId="24" xfId="8" applyFont="1" applyFill="1" applyBorder="1" applyAlignment="1">
      <alignment horizontal="left" vertical="center"/>
    </xf>
    <xf numFmtId="3" fontId="10" fillId="0" borderId="0" xfId="8" applyNumberFormat="1" applyFont="1" applyAlignment="1">
      <alignment vertical="center"/>
    </xf>
    <xf numFmtId="3" fontId="6" fillId="0" borderId="0" xfId="8" applyNumberFormat="1" applyFont="1" applyAlignment="1">
      <alignment horizontal="center"/>
    </xf>
    <xf numFmtId="3" fontId="11" fillId="0" borderId="0" xfId="8" applyNumberFormat="1" applyAlignment="1"/>
    <xf numFmtId="0" fontId="4" fillId="0" borderId="0" xfId="4" applyAlignment="1" applyProtection="1">
      <alignment horizontal="right"/>
    </xf>
    <xf numFmtId="0" fontId="0" fillId="0" borderId="0" xfId="0" applyAlignment="1">
      <alignment horizontal="center" vertical="top"/>
    </xf>
    <xf numFmtId="0" fontId="3" fillId="2" borderId="0" xfId="5" applyFont="1" applyFill="1" applyAlignment="1">
      <alignment horizontal="left"/>
    </xf>
    <xf numFmtId="0" fontId="6" fillId="0" borderId="0" xfId="0" applyFont="1"/>
    <xf numFmtId="0" fontId="9" fillId="3" borderId="4" xfId="0" applyFont="1" applyFill="1" applyBorder="1" applyAlignment="1">
      <alignment horizontal="left"/>
    </xf>
    <xf numFmtId="0" fontId="9" fillId="3" borderId="4" xfId="0" applyFont="1" applyFill="1" applyBorder="1" applyAlignment="1">
      <alignment horizontal="center"/>
    </xf>
    <xf numFmtId="0" fontId="9" fillId="9" borderId="4" xfId="0" applyFont="1" applyFill="1" applyBorder="1" applyAlignment="1">
      <alignment horizontal="left"/>
    </xf>
    <xf numFmtId="0" fontId="9" fillId="9" borderId="46" xfId="0" applyFont="1" applyFill="1" applyBorder="1" applyAlignment="1">
      <alignment horizontal="center"/>
    </xf>
    <xf numFmtId="0" fontId="9" fillId="9" borderId="4" xfId="0" applyFont="1" applyFill="1" applyBorder="1" applyAlignment="1">
      <alignment horizontal="center"/>
    </xf>
    <xf numFmtId="17" fontId="10" fillId="4" borderId="4" xfId="0" applyNumberFormat="1" applyFont="1" applyFill="1" applyBorder="1" applyAlignment="1">
      <alignment horizontal="left" vertical="center"/>
    </xf>
    <xf numFmtId="165" fontId="10" fillId="4" borderId="4" xfId="1" quotePrefix="1" applyNumberFormat="1" applyFont="1" applyFill="1" applyBorder="1" applyAlignment="1">
      <alignment vertical="center"/>
    </xf>
    <xf numFmtId="165" fontId="10" fillId="4" borderId="4" xfId="1" applyNumberFormat="1" applyFont="1" applyFill="1" applyBorder="1" applyAlignment="1">
      <alignment vertical="center"/>
    </xf>
    <xf numFmtId="165" fontId="10" fillId="5" borderId="4" xfId="1" applyNumberFormat="1" applyFont="1" applyFill="1" applyBorder="1" applyAlignment="1">
      <alignment horizontal="right"/>
    </xf>
    <xf numFmtId="0" fontId="9" fillId="5" borderId="4" xfId="0" applyFont="1" applyFill="1" applyBorder="1" applyAlignment="1">
      <alignment horizontal="left"/>
    </xf>
    <xf numFmtId="165" fontId="9" fillId="5" borderId="4" xfId="1" applyNumberFormat="1" applyFont="1" applyFill="1" applyBorder="1" applyAlignment="1">
      <alignment horizontal="right"/>
    </xf>
    <xf numFmtId="0" fontId="10" fillId="0" borderId="4" xfId="0" applyFont="1" applyBorder="1"/>
    <xf numFmtId="170" fontId="10" fillId="0" borderId="4" xfId="0" applyNumberFormat="1" applyFont="1" applyBorder="1"/>
    <xf numFmtId="0" fontId="32" fillId="0" borderId="0" xfId="0" applyFont="1"/>
    <xf numFmtId="170" fontId="32" fillId="0" borderId="0" xfId="0" applyNumberFormat="1" applyFont="1"/>
    <xf numFmtId="170" fontId="33" fillId="0" borderId="0" xfId="0" applyNumberFormat="1" applyFont="1"/>
    <xf numFmtId="0" fontId="8" fillId="5" borderId="4" xfId="0" applyFont="1" applyFill="1" applyBorder="1" applyAlignment="1">
      <alignment horizontal="left"/>
    </xf>
    <xf numFmtId="165" fontId="8" fillId="5" borderId="4" xfId="1" applyNumberFormat="1" applyFont="1" applyFill="1" applyBorder="1" applyAlignment="1">
      <alignment horizontal="right"/>
    </xf>
    <xf numFmtId="170" fontId="6" fillId="0" borderId="0" xfId="0" applyNumberFormat="1" applyFont="1"/>
    <xf numFmtId="170" fontId="8" fillId="0" borderId="0" xfId="0" applyNumberFormat="1" applyFont="1"/>
    <xf numFmtId="170" fontId="9" fillId="0" borderId="4" xfId="0" applyNumberFormat="1" applyFont="1" applyBorder="1"/>
    <xf numFmtId="0" fontId="32" fillId="0" borderId="4" xfId="0" applyFont="1" applyBorder="1"/>
    <xf numFmtId="170" fontId="32" fillId="0" borderId="4" xfId="0" applyNumberFormat="1" applyFont="1" applyBorder="1"/>
    <xf numFmtId="0" fontId="6" fillId="0" borderId="46" xfId="0" applyFont="1" applyBorder="1"/>
    <xf numFmtId="0" fontId="12" fillId="0" borderId="0" xfId="0" applyFont="1"/>
    <xf numFmtId="0" fontId="9" fillId="3" borderId="10" xfId="0" applyFont="1" applyFill="1" applyBorder="1" applyAlignment="1">
      <alignment horizontal="left"/>
    </xf>
    <xf numFmtId="0" fontId="9" fillId="3" borderId="11" xfId="0" applyFont="1" applyFill="1" applyBorder="1" applyAlignment="1">
      <alignment horizontal="center"/>
    </xf>
    <xf numFmtId="0" fontId="9" fillId="3" borderId="41" xfId="0" applyFont="1" applyFill="1" applyBorder="1" applyAlignment="1">
      <alignment horizontal="center"/>
    </xf>
    <xf numFmtId="0" fontId="9" fillId="5" borderId="10" xfId="0" applyFont="1" applyFill="1" applyBorder="1" applyAlignment="1">
      <alignment horizontal="left"/>
    </xf>
    <xf numFmtId="165" fontId="9" fillId="5" borderId="11" xfId="1" applyNumberFormat="1" applyFont="1" applyFill="1" applyBorder="1" applyAlignment="1">
      <alignment horizontal="right"/>
    </xf>
    <xf numFmtId="165" fontId="9" fillId="5" borderId="41" xfId="1" applyNumberFormat="1" applyFont="1" applyFill="1" applyBorder="1" applyAlignment="1">
      <alignment horizontal="right"/>
    </xf>
    <xf numFmtId="17" fontId="10" fillId="4" borderId="11" xfId="0" applyNumberFormat="1" applyFont="1" applyFill="1" applyBorder="1" applyAlignment="1">
      <alignment horizontal="left" vertical="center"/>
    </xf>
    <xf numFmtId="0" fontId="32" fillId="0" borderId="11" xfId="0" applyFont="1" applyBorder="1"/>
    <xf numFmtId="0" fontId="8" fillId="5" borderId="10" xfId="0" applyFont="1" applyFill="1" applyBorder="1" applyAlignment="1">
      <alignment horizontal="left"/>
    </xf>
    <xf numFmtId="165" fontId="6" fillId="0" borderId="0" xfId="0" applyNumberFormat="1" applyFont="1"/>
    <xf numFmtId="0" fontId="4" fillId="0" borderId="0" xfId="4" applyAlignment="1" applyProtection="1"/>
    <xf numFmtId="0" fontId="0" fillId="0" borderId="0" xfId="0" applyAlignment="1">
      <alignment horizontal="left"/>
    </xf>
    <xf numFmtId="0" fontId="11" fillId="0" borderId="0" xfId="9" applyAlignment="1"/>
    <xf numFmtId="0" fontId="19" fillId="0" borderId="0" xfId="9" applyFont="1" applyAlignment="1"/>
    <xf numFmtId="0" fontId="8" fillId="0" borderId="0" xfId="9" applyFont="1" applyAlignment="1">
      <alignment horizontal="center" wrapText="1"/>
    </xf>
    <xf numFmtId="0" fontId="11" fillId="0" borderId="47" xfId="9" applyBorder="1" applyAlignment="1"/>
    <xf numFmtId="0" fontId="19" fillId="0" borderId="47" xfId="9" applyFont="1" applyBorder="1" applyAlignment="1"/>
    <xf numFmtId="3" fontId="21" fillId="3" borderId="49" xfId="14" applyFont="1" applyFill="1" applyBorder="1" applyAlignment="1">
      <alignment horizontal="left" wrapText="1"/>
    </xf>
    <xf numFmtId="3" fontId="21" fillId="3" borderId="4" xfId="14" applyFont="1" applyFill="1" applyBorder="1" applyAlignment="1">
      <alignment horizontal="center" vertical="center" wrapText="1"/>
    </xf>
    <xf numFmtId="3" fontId="21" fillId="11" borderId="50" xfId="14" applyFont="1" applyFill="1" applyBorder="1" applyAlignment="1">
      <alignment horizontal="center" vertical="center" wrapText="1"/>
    </xf>
    <xf numFmtId="0" fontId="10" fillId="2" borderId="4" xfId="9" applyFont="1" applyFill="1" applyBorder="1" applyAlignment="1"/>
    <xf numFmtId="171" fontId="11" fillId="2" borderId="4" xfId="0" applyNumberFormat="1" applyFont="1" applyFill="1" applyBorder="1"/>
    <xf numFmtId="0" fontId="16" fillId="2" borderId="4" xfId="9" applyFont="1" applyFill="1" applyBorder="1" applyAlignment="1"/>
    <xf numFmtId="0" fontId="16" fillId="2" borderId="4" xfId="9" applyFont="1" applyFill="1" applyBorder="1" applyAlignment="1">
      <alignment horizontal="left" wrapText="1"/>
    </xf>
    <xf numFmtId="0" fontId="10" fillId="2" borderId="4" xfId="9" applyFont="1" applyFill="1" applyBorder="1" applyAlignment="1">
      <alignment wrapText="1"/>
    </xf>
    <xf numFmtId="0" fontId="8" fillId="5" borderId="4" xfId="9" applyFont="1" applyFill="1" applyBorder="1" applyAlignment="1"/>
    <xf numFmtId="171" fontId="8" fillId="5" borderId="4" xfId="15" applyFont="1" applyFill="1" applyBorder="1"/>
    <xf numFmtId="172" fontId="12" fillId="0" borderId="0" xfId="0" applyNumberFormat="1" applyFont="1"/>
    <xf numFmtId="0" fontId="8" fillId="0" borderId="0" xfId="9" applyFont="1" applyAlignment="1">
      <alignment horizontal="center"/>
    </xf>
    <xf numFmtId="3" fontId="21" fillId="3" borderId="49" xfId="14" applyFont="1" applyFill="1" applyBorder="1" applyAlignment="1">
      <alignment horizontal="left" vertical="center" wrapText="1"/>
    </xf>
    <xf numFmtId="3" fontId="21" fillId="3" borderId="4" xfId="14" applyFont="1" applyFill="1" applyBorder="1">
      <alignment horizontal="center" wrapText="1"/>
    </xf>
    <xf numFmtId="3" fontId="21" fillId="3" borderId="50" xfId="14" applyFont="1" applyFill="1" applyBorder="1">
      <alignment horizontal="center" wrapText="1"/>
    </xf>
    <xf numFmtId="173" fontId="10" fillId="2" borderId="4" xfId="0" applyNumberFormat="1" applyFont="1" applyFill="1" applyBorder="1"/>
    <xf numFmtId="173" fontId="9" fillId="5" borderId="4" xfId="0" applyNumberFormat="1" applyFont="1" applyFill="1" applyBorder="1"/>
    <xf numFmtId="0" fontId="16" fillId="2" borderId="4" xfId="9" applyFont="1" applyFill="1" applyBorder="1" applyAlignment="1">
      <alignment wrapText="1"/>
    </xf>
    <xf numFmtId="172" fontId="36" fillId="0" borderId="0" xfId="6" applyNumberFormat="1" applyFont="1" applyAlignment="1"/>
    <xf numFmtId="0" fontId="9" fillId="5" borderId="4" xfId="9" applyFont="1" applyFill="1" applyBorder="1" applyAlignment="1"/>
    <xf numFmtId="173" fontId="9" fillId="5" borderId="4" xfId="9" applyNumberFormat="1" applyFont="1" applyFill="1" applyBorder="1" applyAlignment="1"/>
    <xf numFmtId="172" fontId="6" fillId="0" borderId="0" xfId="9" applyNumberFormat="1" applyFont="1" applyAlignment="1"/>
    <xf numFmtId="172" fontId="8" fillId="0" borderId="0" xfId="9" applyNumberFormat="1" applyFont="1" applyAlignment="1"/>
    <xf numFmtId="0" fontId="37" fillId="0" borderId="0" xfId="9" applyFont="1" applyAlignment="1"/>
    <xf numFmtId="0" fontId="1" fillId="0" borderId="0" xfId="0" applyFont="1" applyAlignment="1">
      <alignment horizontal="center" vertical="top"/>
    </xf>
    <xf numFmtId="0" fontId="38" fillId="2" borderId="0" xfId="5" applyFont="1" applyFill="1"/>
    <xf numFmtId="0" fontId="39" fillId="0" borderId="0" xfId="0" applyFont="1" applyAlignment="1">
      <alignment vertical="top"/>
    </xf>
    <xf numFmtId="0" fontId="11" fillId="0" borderId="16" xfId="13" applyBorder="1" applyAlignment="1"/>
    <xf numFmtId="0" fontId="9" fillId="3" borderId="11" xfId="13" applyFont="1" applyFill="1" applyBorder="1" applyAlignment="1">
      <alignment horizontal="left" vertical="center" wrapText="1"/>
    </xf>
    <xf numFmtId="0" fontId="9" fillId="3" borderId="11" xfId="13" applyFont="1" applyFill="1" applyBorder="1" applyAlignment="1">
      <alignment horizontal="center" vertical="center" wrapText="1"/>
    </xf>
    <xf numFmtId="0" fontId="9" fillId="0" borderId="11" xfId="13" applyFont="1" applyBorder="1" applyAlignment="1">
      <alignment wrapText="1"/>
    </xf>
    <xf numFmtId="165" fontId="10" fillId="0" borderId="11" xfId="7" applyNumberFormat="1" applyFont="1" applyBorder="1" applyAlignment="1">
      <alignment horizontal="center" vertical="center"/>
    </xf>
    <xf numFmtId="165" fontId="9" fillId="0" borderId="11" xfId="7" applyNumberFormat="1" applyFont="1" applyBorder="1" applyAlignment="1">
      <alignment horizontal="center" vertical="center"/>
    </xf>
    <xf numFmtId="165" fontId="9" fillId="0" borderId="11" xfId="7" applyNumberFormat="1" applyFont="1" applyFill="1" applyBorder="1" applyAlignment="1">
      <alignment horizontal="center" vertical="center"/>
    </xf>
    <xf numFmtId="165" fontId="9" fillId="5" borderId="11" xfId="7" applyNumberFormat="1" applyFont="1" applyFill="1" applyBorder="1" applyAlignment="1">
      <alignment horizontal="center" vertical="center"/>
    </xf>
    <xf numFmtId="0" fontId="9" fillId="0" borderId="17" xfId="13" applyFont="1" applyBorder="1" applyAlignment="1">
      <alignment horizontal="right" wrapText="1"/>
    </xf>
    <xf numFmtId="165" fontId="10" fillId="0" borderId="17" xfId="7" applyNumberFormat="1" applyFont="1" applyBorder="1" applyAlignment="1">
      <alignment horizontal="center" vertical="center"/>
    </xf>
    <xf numFmtId="165" fontId="10" fillId="0" borderId="17" xfId="7" applyNumberFormat="1" applyFont="1" applyFill="1" applyBorder="1" applyAlignment="1">
      <alignment horizontal="center" vertical="center"/>
    </xf>
    <xf numFmtId="165" fontId="9" fillId="5" borderId="17" xfId="7" applyNumberFormat="1" applyFont="1" applyFill="1" applyBorder="1" applyAlignment="1">
      <alignment horizontal="center" vertical="center"/>
    </xf>
    <xf numFmtId="0" fontId="9" fillId="0" borderId="21" xfId="13" applyFont="1" applyBorder="1" applyAlignment="1">
      <alignment horizontal="right" wrapText="1"/>
    </xf>
    <xf numFmtId="165" fontId="10" fillId="0" borderId="21" xfId="7" applyNumberFormat="1" applyFont="1" applyBorder="1" applyAlignment="1">
      <alignment horizontal="center" vertical="center"/>
    </xf>
    <xf numFmtId="165" fontId="10" fillId="0" borderId="21" xfId="7" applyNumberFormat="1" applyFont="1" applyFill="1" applyBorder="1" applyAlignment="1">
      <alignment horizontal="center" vertical="center"/>
    </xf>
    <xf numFmtId="165" fontId="9" fillId="5" borderId="21" xfId="7" applyNumberFormat="1" applyFont="1" applyFill="1" applyBorder="1" applyAlignment="1">
      <alignment horizontal="center" vertical="center"/>
    </xf>
    <xf numFmtId="0" fontId="9" fillId="5" borderId="11" xfId="13" applyFont="1" applyFill="1" applyBorder="1" applyAlignment="1">
      <alignment horizontal="left" vertical="center" wrapText="1"/>
    </xf>
    <xf numFmtId="165" fontId="8" fillId="5" borderId="11" xfId="7" applyNumberFormat="1" applyFont="1" applyFill="1" applyBorder="1" applyAlignment="1">
      <alignment horizontal="center" vertical="center" wrapText="1"/>
    </xf>
    <xf numFmtId="165" fontId="9" fillId="5" borderId="11" xfId="7" applyNumberFormat="1" applyFont="1" applyFill="1" applyBorder="1" applyAlignment="1">
      <alignment horizontal="center" vertical="center" wrapText="1"/>
    </xf>
    <xf numFmtId="0" fontId="15" fillId="0" borderId="0" xfId="13" applyFont="1" applyAlignment="1">
      <alignment horizontal="left" vertical="center"/>
    </xf>
    <xf numFmtId="0" fontId="12" fillId="0" borderId="0" xfId="13" applyFont="1" applyAlignment="1">
      <alignment horizontal="left" vertical="center"/>
    </xf>
    <xf numFmtId="0" fontId="12" fillId="0" borderId="0" xfId="13" applyFont="1" applyAlignment="1">
      <alignment vertical="center"/>
    </xf>
    <xf numFmtId="0" fontId="9" fillId="3" borderId="11" xfId="13" applyFont="1" applyFill="1" applyBorder="1" applyAlignment="1">
      <alignment horizontal="center" vertical="center"/>
    </xf>
    <xf numFmtId="0" fontId="9" fillId="0" borderId="11" xfId="13" applyFont="1" applyBorder="1" applyAlignment="1"/>
    <xf numFmtId="165" fontId="10" fillId="0" borderId="11" xfId="7" applyNumberFormat="1" applyFont="1" applyFill="1" applyBorder="1" applyAlignment="1">
      <alignment horizontal="center"/>
    </xf>
    <xf numFmtId="165" fontId="9" fillId="5" borderId="11" xfId="7" applyNumberFormat="1" applyFont="1" applyFill="1" applyBorder="1" applyAlignment="1">
      <alignment horizontal="center"/>
    </xf>
    <xf numFmtId="165" fontId="9" fillId="5" borderId="11" xfId="13" applyNumberFormat="1" applyFont="1" applyFill="1" applyBorder="1" applyAlignment="1"/>
    <xf numFmtId="0" fontId="9" fillId="5" borderId="11" xfId="13" applyFont="1" applyFill="1" applyBorder="1" applyAlignment="1"/>
    <xf numFmtId="165" fontId="8" fillId="5" borderId="11" xfId="13" applyNumberFormat="1" applyFont="1" applyFill="1" applyBorder="1" applyAlignment="1">
      <alignment horizontal="center"/>
    </xf>
    <xf numFmtId="0" fontId="11" fillId="0" borderId="0" xfId="17" applyAlignment="1"/>
    <xf numFmtId="0" fontId="11" fillId="0" borderId="9" xfId="13" applyBorder="1" applyAlignment="1"/>
    <xf numFmtId="0" fontId="9" fillId="0" borderId="11" xfId="17" applyFont="1" applyBorder="1" applyAlignment="1">
      <alignment horizontal="left"/>
    </xf>
    <xf numFmtId="0" fontId="9" fillId="5" borderId="11" xfId="17" applyFont="1" applyFill="1" applyBorder="1" applyAlignment="1">
      <alignment horizontal="left" vertical="center" wrapText="1"/>
    </xf>
    <xf numFmtId="0" fontId="14" fillId="0" borderId="0" xfId="17" applyFont="1" applyAlignment="1">
      <alignment wrapText="1"/>
    </xf>
    <xf numFmtId="0" fontId="8" fillId="0" borderId="0" xfId="17" applyFont="1" applyAlignment="1">
      <alignment vertical="center" wrapText="1"/>
    </xf>
    <xf numFmtId="0" fontId="8" fillId="0" borderId="0" xfId="17" applyFont="1" applyAlignment="1">
      <alignment wrapText="1"/>
    </xf>
    <xf numFmtId="0" fontId="11" fillId="0" borderId="9" xfId="17" applyBorder="1" applyAlignment="1"/>
    <xf numFmtId="0" fontId="9" fillId="3" borderId="11" xfId="17" applyFont="1" applyFill="1" applyBorder="1" applyAlignment="1">
      <alignment horizontal="center" vertical="center" wrapText="1"/>
    </xf>
    <xf numFmtId="0" fontId="11" fillId="0" borderId="0" xfId="17" applyAlignment="1">
      <alignment horizontal="center" vertical="center"/>
    </xf>
    <xf numFmtId="165" fontId="10" fillId="0" borderId="11" xfId="7" applyNumberFormat="1" applyFont="1" applyFill="1" applyBorder="1" applyAlignment="1"/>
    <xf numFmtId="174" fontId="11" fillId="0" borderId="0" xfId="3" applyNumberFormat="1" applyFont="1" applyAlignment="1">
      <alignment horizontal="center"/>
    </xf>
    <xf numFmtId="165" fontId="8" fillId="5" borderId="11" xfId="7" applyNumberFormat="1" applyFont="1" applyFill="1" applyBorder="1" applyAlignment="1">
      <alignment horizontal="left" vertical="center" wrapText="1"/>
    </xf>
    <xf numFmtId="165" fontId="8" fillId="5" borderId="11" xfId="7" applyNumberFormat="1" applyFont="1" applyFill="1" applyBorder="1" applyAlignment="1">
      <alignment vertical="center" wrapText="1"/>
    </xf>
    <xf numFmtId="0" fontId="8" fillId="0" borderId="16" xfId="17" applyFont="1" applyBorder="1" applyAlignment="1">
      <alignment wrapText="1"/>
    </xf>
    <xf numFmtId="0" fontId="9" fillId="0" borderId="11" xfId="17" applyFont="1" applyBorder="1" applyAlignment="1"/>
    <xf numFmtId="165" fontId="9" fillId="5" borderId="11" xfId="7" applyNumberFormat="1" applyFont="1" applyFill="1" applyBorder="1" applyAlignment="1"/>
    <xf numFmtId="0" fontId="8" fillId="5" borderId="11" xfId="17" applyFont="1" applyFill="1" applyBorder="1" applyAlignment="1"/>
    <xf numFmtId="165" fontId="8" fillId="5" borderId="11" xfId="7" applyNumberFormat="1" applyFont="1" applyFill="1" applyBorder="1" applyAlignment="1"/>
    <xf numFmtId="0" fontId="8" fillId="0" borderId="16" xfId="17" applyFont="1" applyBorder="1" applyAlignment="1">
      <alignment horizontal="center" wrapText="1"/>
    </xf>
    <xf numFmtId="0" fontId="12" fillId="0" borderId="0" xfId="17" applyFont="1" applyAlignment="1">
      <alignment horizontal="left"/>
    </xf>
    <xf numFmtId="165" fontId="10" fillId="5" borderId="11" xfId="7" applyNumberFormat="1" applyFont="1" applyFill="1" applyBorder="1" applyAlignment="1"/>
    <xf numFmtId="0" fontId="9" fillId="5" borderId="11" xfId="17" applyFont="1" applyFill="1" applyBorder="1" applyAlignment="1">
      <alignment horizontal="left"/>
    </xf>
    <xf numFmtId="0" fontId="11" fillId="0" borderId="16" xfId="17" applyBorder="1" applyAlignment="1"/>
    <xf numFmtId="0" fontId="9" fillId="3" borderId="17" xfId="17" applyFont="1" applyFill="1" applyBorder="1" applyAlignment="1">
      <alignment horizontal="left" vertical="center" wrapText="1"/>
    </xf>
    <xf numFmtId="0" fontId="9" fillId="3" borderId="17" xfId="17" applyFont="1" applyFill="1" applyBorder="1" applyAlignment="1">
      <alignment horizontal="center" vertical="center" wrapText="1"/>
    </xf>
    <xf numFmtId="0" fontId="9" fillId="0" borderId="17" xfId="17" applyFont="1" applyBorder="1" applyAlignment="1"/>
    <xf numFmtId="0" fontId="9" fillId="0" borderId="0" xfId="13" applyFont="1" applyAlignment="1">
      <alignment horizontal="center" wrapText="1"/>
    </xf>
    <xf numFmtId="165" fontId="10" fillId="0" borderId="0" xfId="7" applyNumberFormat="1" applyFont="1" applyFill="1" applyBorder="1" applyAlignment="1">
      <alignment horizontal="center" vertical="center"/>
    </xf>
    <xf numFmtId="165" fontId="9" fillId="5" borderId="0" xfId="7" applyNumberFormat="1" applyFont="1" applyFill="1" applyBorder="1" applyAlignment="1">
      <alignment horizontal="center" vertical="center"/>
    </xf>
    <xf numFmtId="0" fontId="9" fillId="0" borderId="21" xfId="13" applyFont="1" applyBorder="1" applyAlignment="1">
      <alignment horizontal="center" wrapText="1"/>
    </xf>
    <xf numFmtId="165" fontId="10" fillId="0" borderId="21" xfId="7" applyNumberFormat="1" applyFont="1" applyFill="1" applyBorder="1" applyAlignment="1">
      <alignment horizontal="left" vertical="center"/>
    </xf>
    <xf numFmtId="165" fontId="9" fillId="5" borderId="21" xfId="7" applyNumberFormat="1" applyFont="1" applyFill="1" applyBorder="1" applyAlignment="1">
      <alignment horizontal="left" vertical="center"/>
    </xf>
    <xf numFmtId="0" fontId="8" fillId="5" borderId="21" xfId="17" applyFont="1" applyFill="1" applyBorder="1" applyAlignment="1">
      <alignment horizontal="left" vertical="center" wrapText="1"/>
    </xf>
    <xf numFmtId="165" fontId="8" fillId="5" borderId="21" xfId="7" applyNumberFormat="1" applyFont="1" applyFill="1" applyBorder="1" applyAlignment="1"/>
    <xf numFmtId="165" fontId="10" fillId="0" borderId="11" xfId="7" applyNumberFormat="1" applyFont="1" applyFill="1" applyBorder="1" applyAlignment="1">
      <alignment horizontal="center" vertical="center"/>
    </xf>
    <xf numFmtId="165" fontId="8" fillId="5" borderId="11" xfId="7" applyNumberFormat="1" applyFont="1" applyFill="1" applyBorder="1" applyAlignment="1">
      <alignment horizontal="center" vertical="center"/>
    </xf>
    <xf numFmtId="0" fontId="0" fillId="2" borderId="0" xfId="0" applyFill="1"/>
    <xf numFmtId="0" fontId="20" fillId="3" borderId="2" xfId="18" applyFont="1" applyFill="1" applyBorder="1" applyAlignment="1">
      <alignment horizontal="center" vertical="center" wrapText="1"/>
    </xf>
    <xf numFmtId="0" fontId="20" fillId="3" borderId="4" xfId="18" applyFont="1" applyFill="1" applyBorder="1" applyAlignment="1">
      <alignment horizontal="center" vertical="center" wrapText="1"/>
    </xf>
    <xf numFmtId="0" fontId="10" fillId="2" borderId="24" xfId="16" quotePrefix="1" applyFont="1" applyFill="1" applyBorder="1" applyAlignment="1">
      <alignment horizontal="left" vertical="center"/>
    </xf>
    <xf numFmtId="0" fontId="10" fillId="2" borderId="24" xfId="16" quotePrefix="1" applyFont="1" applyFill="1" applyBorder="1" applyAlignment="1">
      <alignment horizontal="center" vertical="center"/>
    </xf>
    <xf numFmtId="164" fontId="10" fillId="2" borderId="24" xfId="7" applyFont="1" applyFill="1" applyBorder="1" applyAlignment="1">
      <alignment horizontal="right" vertical="center"/>
    </xf>
    <xf numFmtId="164" fontId="10" fillId="2" borderId="52" xfId="7" applyFont="1" applyFill="1" applyBorder="1" applyAlignment="1">
      <alignment horizontal="right" vertical="center"/>
    </xf>
    <xf numFmtId="0" fontId="10" fillId="2" borderId="52" xfId="16" quotePrefix="1" applyFont="1" applyFill="1" applyBorder="1" applyAlignment="1">
      <alignment horizontal="left" vertical="center"/>
    </xf>
    <xf numFmtId="17" fontId="10" fillId="2" borderId="52" xfId="16" quotePrefix="1" applyNumberFormat="1" applyFont="1" applyFill="1" applyBorder="1" applyAlignment="1">
      <alignment horizontal="center" vertical="center"/>
    </xf>
    <xf numFmtId="17" fontId="10" fillId="2" borderId="52" xfId="16" quotePrefix="1" applyNumberFormat="1" applyFont="1" applyFill="1" applyBorder="1" applyAlignment="1">
      <alignment horizontal="left" vertical="center"/>
    </xf>
    <xf numFmtId="0" fontId="10" fillId="2" borderId="52" xfId="16" quotePrefix="1" applyFont="1" applyFill="1" applyBorder="1" applyAlignment="1">
      <alignment horizontal="center" vertical="center"/>
    </xf>
    <xf numFmtId="0" fontId="16" fillId="0" borderId="0" xfId="0" applyFont="1"/>
    <xf numFmtId="0" fontId="16" fillId="0" borderId="0" xfId="0" applyFont="1" applyAlignment="1">
      <alignment horizontal="centerContinuous"/>
    </xf>
    <xf numFmtId="0" fontId="16" fillId="0" borderId="0" xfId="0" applyFont="1" applyAlignment="1">
      <alignment horizontal="center" vertical="center"/>
    </xf>
    <xf numFmtId="0" fontId="9" fillId="13" borderId="0" xfId="0" applyFont="1" applyFill="1"/>
    <xf numFmtId="165" fontId="9" fillId="13" borderId="0" xfId="1" applyNumberFormat="1" applyFont="1" applyFill="1"/>
    <xf numFmtId="165" fontId="8" fillId="13" borderId="4" xfId="1" applyNumberFormat="1" applyFont="1" applyFill="1" applyBorder="1"/>
    <xf numFmtId="3" fontId="10" fillId="0" borderId="4" xfId="18" applyNumberFormat="1" applyFont="1" applyBorder="1" applyAlignment="1">
      <alignment horizontal="left" wrapText="1"/>
    </xf>
    <xf numFmtId="165" fontId="10" fillId="0" borderId="4" xfId="1" applyNumberFormat="1" applyFont="1" applyBorder="1" applyAlignment="1">
      <alignment horizontal="right"/>
    </xf>
    <xf numFmtId="165" fontId="8" fillId="5" borderId="4" xfId="1" applyNumberFormat="1" applyFont="1" applyFill="1" applyBorder="1"/>
    <xf numFmtId="3" fontId="10" fillId="0" borderId="4" xfId="18" applyNumberFormat="1" applyFont="1" applyBorder="1" applyAlignment="1">
      <alignment horizontal="left"/>
    </xf>
    <xf numFmtId="3" fontId="10" fillId="0" borderId="4" xfId="18" applyNumberFormat="1" applyFont="1" applyBorder="1" applyAlignment="1">
      <alignment horizontal="left" vertical="center"/>
    </xf>
    <xf numFmtId="3" fontId="8" fillId="5" borderId="4" xfId="18" applyNumberFormat="1" applyFont="1" applyFill="1" applyBorder="1"/>
    <xf numFmtId="3" fontId="16" fillId="0" borderId="0" xfId="0" applyNumberFormat="1" applyFont="1"/>
    <xf numFmtId="0" fontId="11" fillId="0" borderId="0" xfId="0" applyFont="1"/>
    <xf numFmtId="0" fontId="0" fillId="0" borderId="0" xfId="0" applyAlignment="1">
      <alignment wrapText="1"/>
    </xf>
    <xf numFmtId="0" fontId="20" fillId="3" borderId="2" xfId="18" applyFont="1" applyFill="1" applyBorder="1" applyAlignment="1">
      <alignment horizontal="right" vertical="center" wrapText="1"/>
    </xf>
    <xf numFmtId="165" fontId="10" fillId="0" borderId="4" xfId="1" applyNumberFormat="1" applyFont="1" applyBorder="1" applyAlignment="1">
      <alignment horizontal="right" vertical="center"/>
    </xf>
    <xf numFmtId="0" fontId="9" fillId="13" borderId="0" xfId="0" applyFont="1" applyFill="1" applyAlignment="1">
      <alignment vertical="center"/>
    </xf>
    <xf numFmtId="165" fontId="9" fillId="13" borderId="0" xfId="1" applyNumberFormat="1" applyFont="1" applyFill="1" applyAlignment="1">
      <alignment horizontal="right" vertical="center"/>
    </xf>
    <xf numFmtId="3" fontId="8" fillId="5" borderId="4" xfId="18" applyNumberFormat="1" applyFont="1" applyFill="1" applyBorder="1" applyAlignment="1">
      <alignment vertical="center"/>
    </xf>
    <xf numFmtId="165" fontId="8" fillId="5" borderId="4" xfId="1" applyNumberFormat="1" applyFont="1" applyFill="1" applyBorder="1" applyAlignment="1">
      <alignment horizontal="right" vertical="center"/>
    </xf>
    <xf numFmtId="165" fontId="11" fillId="0" borderId="0" xfId="1" applyNumberFormat="1" applyFont="1"/>
    <xf numFmtId="0" fontId="33" fillId="0" borderId="0" xfId="0" applyFont="1" applyAlignment="1">
      <alignment horizontal="center"/>
    </xf>
    <xf numFmtId="0" fontId="21" fillId="3" borderId="2" xfId="18" applyFont="1" applyFill="1" applyBorder="1" applyAlignment="1">
      <alignment horizontal="center" vertical="center" wrapText="1"/>
    </xf>
    <xf numFmtId="165" fontId="9" fillId="13" borderId="0" xfId="1" applyNumberFormat="1" applyFont="1" applyFill="1" applyAlignment="1">
      <alignment vertical="center"/>
    </xf>
    <xf numFmtId="165" fontId="8" fillId="13" borderId="4" xfId="1" applyNumberFormat="1" applyFont="1" applyFill="1" applyBorder="1" applyAlignment="1">
      <alignment horizontal="right" vertical="center"/>
    </xf>
    <xf numFmtId="3" fontId="0" fillId="2" borderId="0" xfId="0" applyNumberFormat="1" applyFill="1"/>
    <xf numFmtId="0" fontId="2" fillId="2" borderId="0" xfId="0" applyFont="1" applyFill="1"/>
    <xf numFmtId="3" fontId="2" fillId="2" borderId="0" xfId="0" applyNumberFormat="1" applyFont="1" applyFill="1"/>
    <xf numFmtId="165" fontId="8" fillId="13" borderId="0" xfId="1" applyNumberFormat="1" applyFont="1" applyFill="1" applyAlignment="1">
      <alignment horizontal="right" vertical="center"/>
    </xf>
    <xf numFmtId="0" fontId="11" fillId="2" borderId="0" xfId="0" applyFont="1" applyFill="1"/>
    <xf numFmtId="165" fontId="10" fillId="0" borderId="0" xfId="7" applyNumberFormat="1" applyFont="1" applyAlignment="1">
      <alignment horizontal="right" vertical="center"/>
    </xf>
    <xf numFmtId="0" fontId="6" fillId="0" borderId="0" xfId="0" applyFont="1" applyAlignment="1">
      <alignment vertical="center"/>
    </xf>
    <xf numFmtId="0" fontId="6" fillId="2" borderId="0" xfId="0" applyFont="1" applyFill="1" applyAlignment="1">
      <alignment vertical="center"/>
    </xf>
    <xf numFmtId="0" fontId="8" fillId="0" borderId="0" xfId="0" applyFont="1" applyAlignment="1">
      <alignment horizontal="center" vertical="center"/>
    </xf>
    <xf numFmtId="3" fontId="6" fillId="2" borderId="0" xfId="0" applyNumberFormat="1" applyFont="1" applyFill="1" applyAlignment="1">
      <alignment vertical="center"/>
    </xf>
    <xf numFmtId="0" fontId="11" fillId="0" borderId="0" xfId="0" applyFont="1" applyAlignment="1">
      <alignment horizontal="center" vertical="center" wrapText="1"/>
    </xf>
    <xf numFmtId="3" fontId="11" fillId="2" borderId="0" xfId="0" applyNumberFormat="1" applyFont="1" applyFill="1" applyAlignment="1">
      <alignment horizontal="center" vertical="center" wrapText="1"/>
    </xf>
    <xf numFmtId="0" fontId="11" fillId="2" borderId="0" xfId="0" applyFont="1" applyFill="1" applyAlignment="1">
      <alignment horizontal="center" vertical="center" wrapText="1"/>
    </xf>
    <xf numFmtId="165" fontId="9" fillId="13" borderId="0" xfId="1" applyNumberFormat="1" applyFont="1" applyFill="1" applyAlignment="1">
      <alignment horizontal="right" vertical="center" wrapText="1"/>
    </xf>
    <xf numFmtId="165" fontId="8" fillId="13" borderId="0" xfId="1" applyNumberFormat="1" applyFont="1" applyFill="1" applyAlignment="1">
      <alignment horizontal="right" vertical="center" wrapText="1"/>
    </xf>
    <xf numFmtId="3" fontId="10" fillId="0" borderId="4" xfId="18" applyNumberFormat="1" applyFont="1" applyBorder="1" applyAlignment="1">
      <alignment horizontal="left" vertical="center" wrapText="1"/>
    </xf>
    <xf numFmtId="165" fontId="10" fillId="0" borderId="4" xfId="1" applyNumberFormat="1" applyFont="1" applyBorder="1" applyAlignment="1">
      <alignment horizontal="right" vertical="center" wrapText="1"/>
    </xf>
    <xf numFmtId="165" fontId="8" fillId="5" borderId="4" xfId="1" applyNumberFormat="1" applyFont="1" applyFill="1" applyBorder="1" applyAlignment="1">
      <alignment horizontal="right" vertical="center" wrapText="1"/>
    </xf>
    <xf numFmtId="3" fontId="6" fillId="0" borderId="0" xfId="0" applyNumberFormat="1" applyFont="1" applyAlignment="1">
      <alignment vertical="center"/>
    </xf>
    <xf numFmtId="165" fontId="6" fillId="0" borderId="0" xfId="0" applyNumberFormat="1" applyFont="1" applyAlignment="1">
      <alignment vertical="center"/>
    </xf>
    <xf numFmtId="165" fontId="10" fillId="0" borderId="0" xfId="7" applyNumberFormat="1" applyFont="1" applyAlignment="1">
      <alignment horizontal="right" vertical="center" wrapText="1"/>
    </xf>
    <xf numFmtId="0" fontId="19" fillId="0" borderId="0" xfId="0" applyFont="1"/>
    <xf numFmtId="165" fontId="16" fillId="0" borderId="4" xfId="1" applyNumberFormat="1" applyFont="1" applyBorder="1" applyAlignment="1">
      <alignment horizontal="right" vertical="center"/>
    </xf>
    <xf numFmtId="165" fontId="6" fillId="0" borderId="0" xfId="1" applyNumberFormat="1" applyFont="1"/>
    <xf numFmtId="0" fontId="8" fillId="0" borderId="0" xfId="0" applyFont="1"/>
    <xf numFmtId="3" fontId="6" fillId="0" borderId="0" xfId="0" applyNumberFormat="1" applyFont="1"/>
    <xf numFmtId="3" fontId="10" fillId="0" borderId="4" xfId="18" applyNumberFormat="1" applyFont="1" applyBorder="1" applyAlignment="1">
      <alignment horizontal="right"/>
    </xf>
    <xf numFmtId="170" fontId="10" fillId="0" borderId="4" xfId="18" applyNumberFormat="1" applyFont="1" applyBorder="1"/>
    <xf numFmtId="3" fontId="8" fillId="5" borderId="4" xfId="18" applyNumberFormat="1" applyFont="1" applyFill="1" applyBorder="1" applyAlignment="1">
      <alignment horizontal="left"/>
    </xf>
    <xf numFmtId="170" fontId="8" fillId="5" borderId="4" xfId="18" applyNumberFormat="1" applyFont="1" applyFill="1" applyBorder="1"/>
    <xf numFmtId="3" fontId="11" fillId="0" borderId="4" xfId="18" applyNumberFormat="1" applyBorder="1" applyAlignment="1">
      <alignment horizontal="left"/>
    </xf>
    <xf numFmtId="170" fontId="11" fillId="0" borderId="4" xfId="18" applyNumberFormat="1" applyBorder="1"/>
    <xf numFmtId="170" fontId="9" fillId="13" borderId="0" xfId="0" applyNumberFormat="1" applyFont="1" applyFill="1"/>
    <xf numFmtId="3" fontId="6" fillId="0" borderId="4" xfId="18" applyNumberFormat="1" applyFont="1" applyBorder="1" applyAlignment="1">
      <alignment horizontal="left"/>
    </xf>
    <xf numFmtId="170" fontId="6" fillId="0" borderId="4" xfId="18" applyNumberFormat="1" applyFont="1" applyBorder="1"/>
    <xf numFmtId="0" fontId="42" fillId="0" borderId="0" xfId="0" applyFont="1"/>
    <xf numFmtId="0" fontId="26" fillId="0" borderId="0" xfId="10" applyAlignment="1" applyProtection="1"/>
    <xf numFmtId="0" fontId="33" fillId="0" borderId="0" xfId="0" applyFont="1" applyAlignment="1">
      <alignment vertical="center"/>
    </xf>
    <xf numFmtId="0" fontId="8" fillId="0" borderId="0" xfId="0" applyFont="1" applyAlignment="1">
      <alignment vertical="center" wrapText="1"/>
    </xf>
    <xf numFmtId="0" fontId="8" fillId="0" borderId="0" xfId="0" applyFont="1" applyAlignment="1">
      <alignment vertical="center"/>
    </xf>
    <xf numFmtId="165" fontId="8" fillId="13" borderId="0" xfId="1" applyNumberFormat="1" applyFont="1" applyFill="1" applyAlignment="1">
      <alignment vertical="center"/>
    </xf>
    <xf numFmtId="165" fontId="10" fillId="0" borderId="4" xfId="1" applyNumberFormat="1" applyFont="1" applyBorder="1" applyAlignment="1">
      <alignment vertical="center"/>
    </xf>
    <xf numFmtId="0" fontId="10" fillId="0" borderId="0" xfId="0" applyFont="1"/>
    <xf numFmtId="0" fontId="16" fillId="0" borderId="0" xfId="0" applyFont="1" applyAlignment="1">
      <alignment wrapText="1"/>
    </xf>
    <xf numFmtId="3" fontId="16" fillId="0" borderId="53" xfId="0" applyNumberFormat="1" applyFont="1" applyBorder="1" applyAlignment="1">
      <alignment horizontal="left" wrapText="1"/>
    </xf>
    <xf numFmtId="3" fontId="16" fillId="2" borderId="4" xfId="0" applyNumberFormat="1" applyFont="1" applyFill="1" applyBorder="1"/>
    <xf numFmtId="3" fontId="21" fillId="12" borderId="55" xfId="0" applyNumberFormat="1" applyFont="1" applyFill="1" applyBorder="1"/>
    <xf numFmtId="3" fontId="16" fillId="0" borderId="4" xfId="0" applyNumberFormat="1" applyFont="1" applyBorder="1"/>
    <xf numFmtId="3" fontId="16" fillId="0" borderId="4" xfId="0" applyNumberFormat="1" applyFont="1" applyBorder="1" applyAlignment="1">
      <alignment horizontal="left" wrapText="1"/>
    </xf>
    <xf numFmtId="3" fontId="21" fillId="12" borderId="54" xfId="0" applyNumberFormat="1" applyFont="1" applyFill="1" applyBorder="1"/>
    <xf numFmtId="3" fontId="21" fillId="12" borderId="4" xfId="0" applyNumberFormat="1" applyFont="1" applyFill="1" applyBorder="1" applyAlignment="1">
      <alignment vertical="center"/>
    </xf>
    <xf numFmtId="3" fontId="21" fillId="12" borderId="54" xfId="0" applyNumberFormat="1" applyFont="1" applyFill="1" applyBorder="1" applyAlignment="1">
      <alignment vertical="center"/>
    </xf>
    <xf numFmtId="0" fontId="16" fillId="2" borderId="0" xfId="0" applyFont="1" applyFill="1"/>
    <xf numFmtId="0" fontId="16" fillId="0" borderId="0" xfId="0" applyFont="1" applyAlignment="1">
      <alignment horizontal="center"/>
    </xf>
    <xf numFmtId="0" fontId="16" fillId="0" borderId="54" xfId="0" applyFont="1" applyBorder="1" applyAlignment="1">
      <alignment horizontal="center" vertical="center"/>
    </xf>
    <xf numFmtId="0" fontId="16" fillId="0" borderId="55" xfId="0" applyFont="1" applyBorder="1" applyAlignment="1">
      <alignment wrapText="1"/>
    </xf>
    <xf numFmtId="3" fontId="16" fillId="0" borderId="55" xfId="0" applyNumberFormat="1" applyFont="1" applyBorder="1"/>
    <xf numFmtId="3" fontId="20" fillId="12" borderId="53" xfId="0" applyNumberFormat="1" applyFont="1" applyFill="1" applyBorder="1"/>
    <xf numFmtId="0" fontId="16" fillId="0" borderId="55" xfId="0" applyFont="1" applyBorder="1" applyAlignment="1">
      <alignment horizontal="left" vertical="top" wrapText="1"/>
    </xf>
    <xf numFmtId="0" fontId="20" fillId="12" borderId="54" xfId="0" applyFont="1" applyFill="1" applyBorder="1"/>
    <xf numFmtId="3" fontId="8" fillId="5" borderId="4" xfId="18" applyNumberFormat="1" applyFont="1" applyFill="1" applyBorder="1" applyAlignment="1">
      <alignment vertical="center" wrapText="1"/>
    </xf>
    <xf numFmtId="3" fontId="20" fillId="12" borderId="55" xfId="0" applyNumberFormat="1" applyFont="1" applyFill="1" applyBorder="1"/>
    <xf numFmtId="0" fontId="20" fillId="3" borderId="0" xfId="18" applyFont="1" applyFill="1" applyAlignment="1">
      <alignment horizontal="center" vertical="center" wrapText="1"/>
    </xf>
    <xf numFmtId="165" fontId="16" fillId="0" borderId="0" xfId="0" applyNumberFormat="1" applyFont="1"/>
    <xf numFmtId="0" fontId="2" fillId="0" borderId="0" xfId="0" applyFont="1"/>
    <xf numFmtId="0" fontId="11" fillId="0" borderId="0" xfId="0" applyFont="1" applyAlignment="1">
      <alignment vertical="center"/>
    </xf>
    <xf numFmtId="0" fontId="11" fillId="0" borderId="9" xfId="0" applyFont="1" applyBorder="1" applyAlignment="1">
      <alignment vertical="center"/>
    </xf>
    <xf numFmtId="3" fontId="6" fillId="0" borderId="9" xfId="0" applyNumberFormat="1" applyFont="1" applyBorder="1" applyAlignment="1">
      <alignment vertical="center"/>
    </xf>
    <xf numFmtId="165" fontId="10" fillId="2" borderId="4" xfId="20" applyNumberFormat="1" applyFont="1" applyFill="1" applyBorder="1" applyAlignment="1">
      <alignment horizontal="left" vertical="center"/>
    </xf>
    <xf numFmtId="165" fontId="11" fillId="0" borderId="0" xfId="1" applyNumberFormat="1" applyFont="1" applyAlignment="1">
      <alignment vertical="center"/>
    </xf>
    <xf numFmtId="165" fontId="10" fillId="0" borderId="4" xfId="20" applyNumberFormat="1" applyFont="1" applyBorder="1" applyAlignment="1">
      <alignment horizontal="left" vertical="center"/>
    </xf>
    <xf numFmtId="165" fontId="8" fillId="5" borderId="4" xfId="20" applyNumberFormat="1" applyFont="1" applyFill="1" applyBorder="1" applyAlignment="1">
      <alignment vertical="center"/>
    </xf>
    <xf numFmtId="0" fontId="49" fillId="0" borderId="0" xfId="18" applyFont="1"/>
    <xf numFmtId="3" fontId="12" fillId="0" borderId="0" xfId="0" applyNumberFormat="1" applyFont="1" applyAlignment="1">
      <alignment vertical="center" wrapText="1"/>
    </xf>
    <xf numFmtId="3" fontId="50" fillId="0" borderId="0" xfId="0" quotePrefix="1" applyNumberFormat="1" applyFont="1" applyAlignment="1">
      <alignment horizontal="left" vertical="center"/>
    </xf>
    <xf numFmtId="0" fontId="20" fillId="3" borderId="11" xfId="18" applyFont="1" applyFill="1" applyBorder="1" applyAlignment="1">
      <alignment horizontal="center" vertical="center" wrapText="1"/>
    </xf>
    <xf numFmtId="0" fontId="8" fillId="5" borderId="11" xfId="18" applyFont="1" applyFill="1" applyBorder="1"/>
    <xf numFmtId="0" fontId="6" fillId="0" borderId="0" xfId="0" applyFont="1" applyAlignment="1">
      <alignment vertical="center" wrapText="1"/>
    </xf>
    <xf numFmtId="3" fontId="6" fillId="0" borderId="0" xfId="0" applyNumberFormat="1" applyFont="1" applyAlignment="1">
      <alignment vertical="center" wrapText="1"/>
    </xf>
    <xf numFmtId="0" fontId="11" fillId="0" borderId="0" xfId="0" applyFont="1" applyAlignment="1">
      <alignment horizontal="center" vertical="center"/>
    </xf>
    <xf numFmtId="3" fontId="11" fillId="0" borderId="0" xfId="0" applyNumberFormat="1" applyFont="1" applyAlignment="1">
      <alignment horizontal="center" vertical="center"/>
    </xf>
    <xf numFmtId="0" fontId="51" fillId="0" borderId="0" xfId="0" applyFont="1" applyAlignment="1">
      <alignment vertical="center"/>
    </xf>
    <xf numFmtId="0" fontId="9" fillId="13" borderId="0" xfId="0" applyFont="1" applyFill="1" applyAlignment="1">
      <alignment vertical="center" wrapText="1"/>
    </xf>
    <xf numFmtId="3" fontId="11" fillId="0" borderId="0" xfId="0" applyNumberFormat="1" applyFont="1" applyAlignment="1">
      <alignment vertical="center"/>
    </xf>
    <xf numFmtId="165" fontId="10" fillId="0" borderId="4" xfId="1" applyNumberFormat="1" applyFont="1" applyBorder="1" applyAlignment="1">
      <alignment horizontal="left" vertical="center"/>
    </xf>
    <xf numFmtId="165" fontId="9" fillId="5" borderId="4" xfId="1" applyNumberFormat="1" applyFont="1" applyFill="1" applyBorder="1" applyAlignment="1">
      <alignment vertical="center"/>
    </xf>
    <xf numFmtId="0" fontId="9" fillId="13" borderId="4" xfId="0" applyFont="1" applyFill="1" applyBorder="1" applyAlignment="1">
      <alignment vertical="center" wrapText="1"/>
    </xf>
    <xf numFmtId="165" fontId="9" fillId="13" borderId="4" xfId="1" applyNumberFormat="1" applyFont="1" applyFill="1" applyBorder="1" applyAlignment="1">
      <alignment vertical="center"/>
    </xf>
    <xf numFmtId="165" fontId="10" fillId="2" borderId="4" xfId="1" applyNumberFormat="1" applyFont="1" applyFill="1" applyBorder="1" applyAlignment="1">
      <alignment horizontal="left" vertical="center"/>
    </xf>
    <xf numFmtId="165" fontId="9" fillId="13" borderId="4" xfId="1" applyNumberFormat="1" applyFont="1" applyFill="1" applyBorder="1" applyAlignment="1">
      <alignment horizontal="left" vertical="center"/>
    </xf>
    <xf numFmtId="165" fontId="11" fillId="2" borderId="4" xfId="1" applyNumberFormat="1" applyFont="1" applyFill="1" applyBorder="1" applyAlignment="1">
      <alignment vertical="center"/>
    </xf>
    <xf numFmtId="3" fontId="11" fillId="2" borderId="0" xfId="0" applyNumberFormat="1" applyFont="1" applyFill="1" applyAlignment="1">
      <alignment vertical="center"/>
    </xf>
    <xf numFmtId="165" fontId="10" fillId="13" borderId="4" xfId="1" applyNumberFormat="1" applyFont="1" applyFill="1" applyBorder="1" applyAlignment="1">
      <alignment horizontal="left" vertical="center"/>
    </xf>
    <xf numFmtId="3" fontId="40" fillId="5" borderId="4" xfId="18" applyNumberFormat="1" applyFont="1" applyFill="1" applyBorder="1" applyAlignment="1">
      <alignment vertical="center" wrapText="1"/>
    </xf>
    <xf numFmtId="165" fontId="8" fillId="5" borderId="4" xfId="1" applyNumberFormat="1" applyFont="1" applyFill="1" applyBorder="1" applyAlignment="1">
      <alignment vertical="center"/>
    </xf>
    <xf numFmtId="165" fontId="8" fillId="2" borderId="0" xfId="20" applyNumberFormat="1" applyFont="1" applyFill="1" applyAlignment="1">
      <alignment vertical="center"/>
    </xf>
    <xf numFmtId="0" fontId="11" fillId="0" borderId="0" xfId="0" applyFont="1" applyAlignment="1">
      <alignment vertical="center" wrapText="1"/>
    </xf>
    <xf numFmtId="165" fontId="11" fillId="0" borderId="0" xfId="0" applyNumberFormat="1" applyFont="1" applyAlignment="1">
      <alignment vertical="center"/>
    </xf>
    <xf numFmtId="0" fontId="42" fillId="0" borderId="0" xfId="0" applyFont="1" applyAlignment="1">
      <alignment vertical="center" wrapText="1"/>
    </xf>
    <xf numFmtId="3" fontId="42" fillId="0" borderId="0" xfId="0" applyNumberFormat="1" applyFont="1" applyAlignment="1">
      <alignment vertical="center" wrapText="1"/>
    </xf>
    <xf numFmtId="3" fontId="10" fillId="0" borderId="0" xfId="18" applyNumberFormat="1" applyFont="1" applyAlignment="1">
      <alignment horizontal="left" vertical="center"/>
    </xf>
    <xf numFmtId="0" fontId="20" fillId="3" borderId="2" xfId="18" applyFont="1" applyFill="1" applyBorder="1" applyAlignment="1">
      <alignment horizontal="left" vertical="center" wrapText="1"/>
    </xf>
    <xf numFmtId="0" fontId="20" fillId="3" borderId="2" xfId="18" applyFont="1" applyFill="1" applyBorder="1" applyAlignment="1">
      <alignment horizontal="center" wrapText="1"/>
    </xf>
    <xf numFmtId="165" fontId="10" fillId="2" borderId="4" xfId="20" applyNumberFormat="1" applyFont="1" applyFill="1" applyBorder="1" applyAlignment="1">
      <alignment vertical="center"/>
    </xf>
    <xf numFmtId="165" fontId="9" fillId="2" borderId="4" xfId="20" applyNumberFormat="1" applyFont="1" applyFill="1" applyBorder="1" applyAlignment="1">
      <alignment vertical="center"/>
    </xf>
    <xf numFmtId="165" fontId="9" fillId="5" borderId="4" xfId="20" applyNumberFormat="1" applyFont="1" applyFill="1" applyBorder="1" applyAlignment="1">
      <alignment vertical="center"/>
    </xf>
    <xf numFmtId="175" fontId="16" fillId="0" borderId="0" xfId="0" applyNumberFormat="1" applyFont="1"/>
    <xf numFmtId="0" fontId="16" fillId="0" borderId="4" xfId="0" applyFont="1" applyBorder="1"/>
    <xf numFmtId="165" fontId="9" fillId="5" borderId="4" xfId="20" applyNumberFormat="1" applyFont="1" applyFill="1" applyBorder="1" applyAlignment="1">
      <alignment horizontal="right" vertical="center"/>
    </xf>
    <xf numFmtId="3" fontId="21" fillId="0" borderId="0" xfId="0" applyNumberFormat="1" applyFont="1"/>
    <xf numFmtId="3" fontId="8" fillId="2" borderId="0" xfId="18" applyNumberFormat="1" applyFont="1" applyFill="1" applyAlignment="1">
      <alignment vertical="center"/>
    </xf>
    <xf numFmtId="165" fontId="9" fillId="13" borderId="0" xfId="20" applyNumberFormat="1" applyFont="1" applyFill="1" applyAlignment="1">
      <alignment vertical="center"/>
    </xf>
    <xf numFmtId="3" fontId="9" fillId="5" borderId="4" xfId="18" applyNumberFormat="1" applyFont="1" applyFill="1" applyBorder="1" applyAlignment="1">
      <alignment vertical="center"/>
    </xf>
    <xf numFmtId="165" fontId="9" fillId="13" borderId="4" xfId="20" applyNumberFormat="1" applyFont="1" applyFill="1" applyBorder="1" applyAlignment="1">
      <alignment vertical="center"/>
    </xf>
    <xf numFmtId="165" fontId="9" fillId="13" borderId="4" xfId="20" applyNumberFormat="1" applyFont="1" applyFill="1" applyBorder="1" applyAlignment="1">
      <alignment horizontal="left" vertical="center"/>
    </xf>
    <xf numFmtId="165" fontId="9" fillId="2" borderId="0" xfId="20" applyNumberFormat="1" applyFont="1" applyFill="1" applyAlignment="1">
      <alignment vertical="center"/>
    </xf>
    <xf numFmtId="3" fontId="10" fillId="0" borderId="0" xfId="18" applyNumberFormat="1" applyFont="1" applyAlignment="1">
      <alignment horizontal="left" vertical="center" wrapText="1"/>
    </xf>
    <xf numFmtId="165" fontId="10" fillId="2" borderId="0" xfId="20" applyNumberFormat="1" applyFont="1" applyFill="1" applyBorder="1" applyAlignment="1">
      <alignment horizontal="left" vertical="center"/>
    </xf>
    <xf numFmtId="165" fontId="10" fillId="0" borderId="0" xfId="20" applyNumberFormat="1" applyFont="1" applyBorder="1" applyAlignment="1">
      <alignment horizontal="left" vertical="center"/>
    </xf>
    <xf numFmtId="3" fontId="9" fillId="5" borderId="0" xfId="18" applyNumberFormat="1" applyFont="1" applyFill="1" applyAlignment="1">
      <alignment vertical="center"/>
    </xf>
    <xf numFmtId="165" fontId="10" fillId="13" borderId="4" xfId="20" applyNumberFormat="1" applyFont="1" applyFill="1" applyBorder="1" applyAlignment="1">
      <alignment horizontal="left" vertical="center"/>
    </xf>
    <xf numFmtId="165" fontId="10" fillId="13" borderId="0" xfId="20" applyNumberFormat="1" applyFont="1" applyFill="1" applyAlignment="1">
      <alignment horizontal="left" vertical="center"/>
    </xf>
    <xf numFmtId="0" fontId="6" fillId="0" borderId="0" xfId="0" applyFont="1" applyAlignment="1">
      <alignment horizontal="center"/>
    </xf>
    <xf numFmtId="0" fontId="10" fillId="0" borderId="57" xfId="0" applyFont="1" applyBorder="1"/>
    <xf numFmtId="0" fontId="10" fillId="0" borderId="57" xfId="0" applyFont="1" applyBorder="1" applyAlignment="1">
      <alignment horizontal="center"/>
    </xf>
    <xf numFmtId="0" fontId="10" fillId="0" borderId="57" xfId="0" applyFont="1" applyBorder="1" applyAlignment="1">
      <alignment horizontal="left"/>
    </xf>
    <xf numFmtId="0" fontId="10" fillId="0" borderId="57" xfId="0" applyFont="1" applyBorder="1" applyAlignment="1">
      <alignment horizontal="right"/>
    </xf>
    <xf numFmtId="0" fontId="9" fillId="0" borderId="0" xfId="0" applyFont="1"/>
    <xf numFmtId="0" fontId="9" fillId="0" borderId="0" xfId="0" applyFont="1" applyAlignment="1">
      <alignment horizontal="center"/>
    </xf>
    <xf numFmtId="0" fontId="10" fillId="0" borderId="0" xfId="0" applyFont="1" applyAlignment="1">
      <alignment horizontal="left"/>
    </xf>
    <xf numFmtId="3" fontId="10" fillId="0" borderId="0" xfId="0" applyNumberFormat="1" applyFont="1" applyAlignment="1">
      <alignment horizontal="right"/>
    </xf>
    <xf numFmtId="4" fontId="6" fillId="0" borderId="0" xfId="0" applyNumberFormat="1" applyFont="1"/>
    <xf numFmtId="0" fontId="10" fillId="0" borderId="2" xfId="18" applyFont="1" applyBorder="1" applyAlignment="1">
      <alignment horizontal="left" vertical="center"/>
    </xf>
    <xf numFmtId="0" fontId="10" fillId="0" borderId="2" xfId="18" applyFont="1" applyBorder="1" applyAlignment="1">
      <alignment horizontal="center" vertical="center"/>
    </xf>
    <xf numFmtId="3" fontId="10" fillId="0" borderId="2" xfId="18" applyNumberFormat="1" applyFont="1" applyBorder="1" applyAlignment="1">
      <alignment horizontal="left" vertical="center"/>
    </xf>
    <xf numFmtId="3" fontId="10" fillId="0" borderId="2" xfId="18" applyNumberFormat="1" applyFont="1" applyBorder="1" applyAlignment="1">
      <alignment horizontal="right" vertical="center"/>
    </xf>
    <xf numFmtId="0" fontId="10" fillId="0" borderId="0" xfId="0" applyFont="1" applyAlignment="1">
      <alignment horizontal="center"/>
    </xf>
    <xf numFmtId="0" fontId="10" fillId="2" borderId="0" xfId="0" applyFont="1" applyFill="1" applyAlignment="1">
      <alignment horizontal="left"/>
    </xf>
    <xf numFmtId="3" fontId="10" fillId="2" borderId="2" xfId="18" applyNumberFormat="1" applyFont="1" applyFill="1" applyBorder="1" applyAlignment="1">
      <alignment horizontal="left" vertical="center"/>
    </xf>
    <xf numFmtId="0" fontId="11" fillId="0" borderId="0" xfId="0" applyFont="1" applyAlignment="1">
      <alignment horizontal="center"/>
    </xf>
    <xf numFmtId="0" fontId="11" fillId="0" borderId="0" xfId="0" applyFont="1" applyAlignment="1">
      <alignment horizontal="left"/>
    </xf>
    <xf numFmtId="3" fontId="11" fillId="0" borderId="0" xfId="0" applyNumberFormat="1" applyFont="1" applyAlignment="1">
      <alignment horizontal="right"/>
    </xf>
    <xf numFmtId="0" fontId="6" fillId="0" borderId="0" xfId="0" applyFont="1" applyAlignment="1">
      <alignment horizontal="left"/>
    </xf>
    <xf numFmtId="3" fontId="6" fillId="0" borderId="0" xfId="0" applyNumberFormat="1" applyFont="1" applyAlignment="1">
      <alignment horizontal="right"/>
    </xf>
    <xf numFmtId="0" fontId="6" fillId="0" borderId="0" xfId="0" applyFont="1" applyAlignment="1">
      <alignment horizontal="right"/>
    </xf>
    <xf numFmtId="0" fontId="6" fillId="0" borderId="16" xfId="0" applyFont="1" applyBorder="1"/>
    <xf numFmtId="3" fontId="6" fillId="0" borderId="16" xfId="0" applyNumberFormat="1" applyFont="1" applyBorder="1"/>
    <xf numFmtId="0" fontId="0" fillId="0" borderId="16" xfId="0" applyBorder="1"/>
    <xf numFmtId="170" fontId="10" fillId="0" borderId="4" xfId="20" applyNumberFormat="1" applyFont="1" applyBorder="1" applyAlignment="1">
      <alignment horizontal="right"/>
    </xf>
    <xf numFmtId="165" fontId="10" fillId="0" borderId="4" xfId="20" applyNumberFormat="1" applyFont="1" applyBorder="1" applyAlignment="1">
      <alignment horizontal="left"/>
    </xf>
    <xf numFmtId="170" fontId="8" fillId="5" borderId="4" xfId="20" applyNumberFormat="1" applyFont="1" applyFill="1" applyBorder="1" applyAlignment="1">
      <alignment horizontal="right"/>
    </xf>
    <xf numFmtId="165" fontId="8" fillId="5" borderId="4" xfId="20" applyNumberFormat="1" applyFont="1" applyFill="1" applyBorder="1" applyAlignment="1">
      <alignment horizontal="left"/>
    </xf>
    <xf numFmtId="170" fontId="11" fillId="0" borderId="4" xfId="20" applyNumberFormat="1" applyFont="1" applyBorder="1" applyAlignment="1">
      <alignment horizontal="right"/>
    </xf>
    <xf numFmtId="165" fontId="11" fillId="0" borderId="4" xfId="20" applyNumberFormat="1" applyFont="1" applyBorder="1" applyAlignment="1">
      <alignment horizontal="left"/>
    </xf>
    <xf numFmtId="170" fontId="9" fillId="13" borderId="0" xfId="20" applyNumberFormat="1" applyFont="1" applyFill="1" applyAlignment="1">
      <alignment horizontal="right"/>
    </xf>
    <xf numFmtId="165" fontId="9" fillId="13" borderId="0" xfId="20" applyNumberFormat="1" applyFont="1" applyFill="1"/>
    <xf numFmtId="170" fontId="0" fillId="0" borderId="0" xfId="0" applyNumberFormat="1"/>
    <xf numFmtId="3" fontId="8" fillId="0" borderId="4" xfId="18" applyNumberFormat="1" applyFont="1" applyBorder="1" applyAlignment="1">
      <alignment horizontal="left"/>
    </xf>
    <xf numFmtId="170" fontId="8" fillId="0" borderId="4" xfId="20" applyNumberFormat="1" applyFont="1" applyBorder="1" applyAlignment="1">
      <alignment horizontal="right"/>
    </xf>
    <xf numFmtId="165" fontId="8" fillId="0" borderId="4" xfId="20" applyNumberFormat="1" applyFont="1" applyBorder="1" applyAlignment="1">
      <alignment horizontal="left"/>
    </xf>
    <xf numFmtId="3" fontId="8" fillId="5" borderId="4" xfId="18" applyNumberFormat="1" applyFont="1" applyFill="1" applyBorder="1" applyAlignment="1">
      <alignment horizontal="left" vertical="center"/>
    </xf>
    <xf numFmtId="170" fontId="8" fillId="5" borderId="4" xfId="20" applyNumberFormat="1" applyFont="1" applyFill="1" applyBorder="1" applyAlignment="1">
      <alignment horizontal="right" vertical="center"/>
    </xf>
    <xf numFmtId="165" fontId="8" fillId="5" borderId="4" xfId="20" applyNumberFormat="1" applyFont="1" applyFill="1" applyBorder="1" applyAlignment="1">
      <alignment horizontal="left" vertical="center"/>
    </xf>
    <xf numFmtId="170" fontId="0" fillId="0" borderId="0" xfId="0" applyNumberFormat="1" applyAlignment="1">
      <alignment vertical="center"/>
    </xf>
    <xf numFmtId="0" fontId="0" fillId="0" borderId="0" xfId="0" applyAlignment="1">
      <alignment vertical="center"/>
    </xf>
    <xf numFmtId="170" fontId="6" fillId="0" borderId="4" xfId="20" applyNumberFormat="1" applyBorder="1" applyAlignment="1">
      <alignment horizontal="right"/>
    </xf>
    <xf numFmtId="165" fontId="6" fillId="0" borderId="4" xfId="20" applyNumberFormat="1" applyBorder="1" applyAlignment="1">
      <alignment horizontal="left"/>
    </xf>
    <xf numFmtId="0" fontId="12" fillId="0" borderId="0" xfId="0" applyFont="1" applyAlignment="1">
      <alignment vertical="center"/>
    </xf>
    <xf numFmtId="0" fontId="53" fillId="0" borderId="0" xfId="0" applyFont="1"/>
    <xf numFmtId="0" fontId="35" fillId="0" borderId="0" xfId="9" applyFont="1" applyAlignment="1"/>
    <xf numFmtId="0" fontId="11" fillId="0" borderId="0" xfId="9" applyAlignment="1">
      <alignment wrapText="1"/>
    </xf>
    <xf numFmtId="0" fontId="8" fillId="0" borderId="0" xfId="9" applyFont="1" applyAlignment="1"/>
    <xf numFmtId="0" fontId="20" fillId="3" borderId="4" xfId="9" applyFont="1" applyFill="1" applyBorder="1" applyAlignment="1">
      <alignment horizontal="center" vertical="center" wrapText="1"/>
    </xf>
    <xf numFmtId="0" fontId="10" fillId="0" borderId="4" xfId="9" applyFont="1" applyBorder="1" applyAlignment="1">
      <alignment horizontal="center"/>
    </xf>
    <xf numFmtId="3" fontId="10" fillId="0" borderId="4" xfId="9" applyNumberFormat="1" applyFont="1" applyBorder="1" applyAlignment="1">
      <alignment horizontal="center"/>
    </xf>
    <xf numFmtId="3" fontId="0" fillId="0" borderId="0" xfId="0" applyNumberFormat="1" applyAlignment="1">
      <alignment horizontal="centerContinuous"/>
    </xf>
    <xf numFmtId="3" fontId="0" fillId="0" borderId="0" xfId="0" applyNumberFormat="1" applyAlignment="1">
      <alignment horizontal="center"/>
    </xf>
    <xf numFmtId="3" fontId="10" fillId="0" borderId="2" xfId="9" applyNumberFormat="1" applyFont="1" applyBorder="1" applyAlignment="1">
      <alignment horizontal="center"/>
    </xf>
    <xf numFmtId="3" fontId="10" fillId="0" borderId="0" xfId="9" applyNumberFormat="1" applyFont="1" applyAlignment="1">
      <alignment horizontal="center"/>
    </xf>
    <xf numFmtId="0" fontId="9" fillId="0" borderId="0" xfId="0" applyFont="1" applyAlignment="1">
      <alignment wrapText="1"/>
    </xf>
    <xf numFmtId="0" fontId="21" fillId="3" borderId="4" xfId="9" applyFont="1" applyFill="1" applyBorder="1" applyAlignment="1">
      <alignment horizontal="center" vertical="center" wrapText="1"/>
    </xf>
    <xf numFmtId="3" fontId="8" fillId="5" borderId="4" xfId="9" applyNumberFormat="1" applyFont="1" applyFill="1" applyBorder="1" applyAlignment="1">
      <alignment horizontal="right"/>
    </xf>
    <xf numFmtId="3" fontId="40" fillId="0" borderId="0" xfId="0" applyNumberFormat="1" applyFont="1"/>
    <xf numFmtId="0" fontId="15" fillId="0" borderId="0" xfId="0" applyFont="1" applyAlignment="1">
      <alignment wrapText="1"/>
    </xf>
    <xf numFmtId="0" fontId="9" fillId="0" borderId="0" xfId="0" applyFont="1" applyAlignment="1">
      <alignment horizontal="centerContinuous" wrapText="1"/>
    </xf>
    <xf numFmtId="0" fontId="6" fillId="0" borderId="0" xfId="0" applyFont="1" applyAlignment="1">
      <alignment horizontal="centerContinuous" wrapText="1"/>
    </xf>
    <xf numFmtId="0" fontId="10" fillId="13" borderId="0" xfId="0" applyFont="1" applyFill="1"/>
    <xf numFmtId="0" fontId="10" fillId="13" borderId="0" xfId="0" applyFont="1" applyFill="1" applyAlignment="1">
      <alignment horizontal="right"/>
    </xf>
    <xf numFmtId="0" fontId="10" fillId="0" borderId="0" xfId="0" applyFont="1" applyAlignment="1">
      <alignment horizontal="right"/>
    </xf>
    <xf numFmtId="170" fontId="10" fillId="0" borderId="0" xfId="0" applyNumberFormat="1" applyFont="1" applyAlignment="1">
      <alignment horizontal="right"/>
    </xf>
    <xf numFmtId="3" fontId="10" fillId="0" borderId="4" xfId="9" applyNumberFormat="1" applyFont="1" applyBorder="1" applyAlignment="1">
      <alignment horizontal="left"/>
    </xf>
    <xf numFmtId="3" fontId="10" fillId="0" borderId="4" xfId="9" applyNumberFormat="1" applyFont="1" applyBorder="1" applyAlignment="1"/>
    <xf numFmtId="170" fontId="10" fillId="0" borderId="4" xfId="9" applyNumberFormat="1" applyFont="1" applyBorder="1" applyAlignment="1">
      <alignment horizontal="right"/>
    </xf>
    <xf numFmtId="3" fontId="8" fillId="5" borderId="4" xfId="9" applyNumberFormat="1" applyFont="1" applyFill="1" applyBorder="1" applyAlignment="1">
      <alignment horizontal="left"/>
    </xf>
    <xf numFmtId="3" fontId="8" fillId="5" borderId="4" xfId="9" applyNumberFormat="1" applyFont="1" applyFill="1" applyBorder="1" applyAlignment="1"/>
    <xf numFmtId="170" fontId="8" fillId="5" borderId="4" xfId="9" applyNumberFormat="1" applyFont="1" applyFill="1" applyBorder="1" applyAlignment="1">
      <alignment horizontal="right"/>
    </xf>
    <xf numFmtId="170" fontId="6" fillId="0" borderId="0" xfId="0" applyNumberFormat="1" applyFont="1" applyAlignment="1">
      <alignment horizontal="right"/>
    </xf>
    <xf numFmtId="170" fontId="10" fillId="13" borderId="0" xfId="0" applyNumberFormat="1" applyFont="1" applyFill="1"/>
    <xf numFmtId="170" fontId="10" fillId="13" borderId="0" xfId="0" applyNumberFormat="1" applyFont="1" applyFill="1" applyAlignment="1">
      <alignment horizontal="right"/>
    </xf>
    <xf numFmtId="3" fontId="10" fillId="0" borderId="4" xfId="9" applyNumberFormat="1" applyFont="1" applyBorder="1" applyAlignment="1">
      <alignment horizontal="left" wrapText="1"/>
    </xf>
    <xf numFmtId="3" fontId="10" fillId="0" borderId="0" xfId="0" applyNumberFormat="1" applyFont="1"/>
    <xf numFmtId="170" fontId="10" fillId="0" borderId="0" xfId="0" applyNumberFormat="1" applyFont="1"/>
    <xf numFmtId="170" fontId="8" fillId="2" borderId="0" xfId="9" applyNumberFormat="1" applyFont="1" applyFill="1" applyAlignment="1">
      <alignment horizontal="right"/>
    </xf>
    <xf numFmtId="170" fontId="6" fillId="2" borderId="0" xfId="0" applyNumberFormat="1" applyFont="1" applyFill="1" applyAlignment="1">
      <alignment horizontal="right"/>
    </xf>
    <xf numFmtId="0" fontId="20" fillId="3" borderId="4" xfId="9" applyFont="1" applyFill="1" applyBorder="1" applyAlignment="1">
      <alignment horizontal="right" vertical="center" wrapText="1"/>
    </xf>
    <xf numFmtId="3" fontId="10" fillId="0" borderId="4" xfId="9" applyNumberFormat="1" applyFont="1" applyBorder="1" applyAlignment="1">
      <alignment horizontal="right"/>
    </xf>
    <xf numFmtId="3" fontId="10" fillId="0" borderId="0" xfId="9" applyNumberFormat="1" applyFont="1" applyAlignment="1">
      <alignment horizontal="right"/>
    </xf>
    <xf numFmtId="0" fontId="27" fillId="0" borderId="0" xfId="0" applyFont="1"/>
    <xf numFmtId="165" fontId="0" fillId="0" borderId="0" xfId="7" applyNumberFormat="1" applyFont="1"/>
    <xf numFmtId="3" fontId="9" fillId="5" borderId="4" xfId="9" applyNumberFormat="1" applyFont="1" applyFill="1" applyBorder="1" applyAlignment="1">
      <alignment horizontal="right"/>
    </xf>
    <xf numFmtId="4" fontId="0" fillId="0" borderId="0" xfId="0" applyNumberFormat="1"/>
    <xf numFmtId="0" fontId="20" fillId="3" borderId="0" xfId="9" applyFont="1" applyFill="1" applyAlignment="1">
      <alignment horizontal="center" vertical="center" wrapText="1"/>
    </xf>
    <xf numFmtId="0" fontId="20" fillId="3" borderId="2" xfId="9" applyFont="1" applyFill="1" applyBorder="1" applyAlignment="1">
      <alignment horizontal="center" vertical="center" wrapText="1"/>
    </xf>
    <xf numFmtId="0" fontId="29" fillId="0" borderId="0" xfId="0" applyFont="1"/>
    <xf numFmtId="176" fontId="11" fillId="0" borderId="0" xfId="0" applyNumberFormat="1" applyFont="1"/>
    <xf numFmtId="0" fontId="8" fillId="14" borderId="0" xfId="0" applyFont="1" applyFill="1"/>
    <xf numFmtId="0" fontId="11" fillId="14" borderId="0" xfId="0" applyFont="1" applyFill="1"/>
    <xf numFmtId="3" fontId="8" fillId="5" borderId="4" xfId="18" applyNumberFormat="1" applyFont="1" applyFill="1" applyBorder="1" applyAlignment="1">
      <alignment horizontal="right" vertical="center"/>
    </xf>
    <xf numFmtId="174" fontId="6" fillId="0" borderId="0" xfId="21" applyNumberFormat="1" applyFont="1"/>
    <xf numFmtId="0" fontId="0" fillId="0" borderId="0" xfId="0" applyAlignment="1">
      <alignment horizontal="center"/>
    </xf>
    <xf numFmtId="0" fontId="6" fillId="0" borderId="58" xfId="0" applyFont="1" applyBorder="1"/>
    <xf numFmtId="0" fontId="20" fillId="3" borderId="2" xfId="18" applyFont="1" applyFill="1" applyBorder="1" applyAlignment="1">
      <alignment vertical="center" wrapText="1"/>
    </xf>
    <xf numFmtId="3" fontId="10" fillId="0" borderId="4" xfId="18" applyNumberFormat="1" applyFont="1" applyBorder="1"/>
    <xf numFmtId="0" fontId="19" fillId="13" borderId="0" xfId="0" applyFont="1" applyFill="1"/>
    <xf numFmtId="170" fontId="19" fillId="13" borderId="0" xfId="0" applyNumberFormat="1" applyFont="1" applyFill="1"/>
    <xf numFmtId="170" fontId="8" fillId="0" borderId="4" xfId="18" applyNumberFormat="1" applyFont="1" applyBorder="1"/>
    <xf numFmtId="0" fontId="10" fillId="0" borderId="4" xfId="18" applyFont="1" applyBorder="1" applyAlignment="1">
      <alignment horizontal="left" vertical="center"/>
    </xf>
    <xf numFmtId="165" fontId="10" fillId="0" borderId="4" xfId="7" applyNumberFormat="1" applyFont="1" applyBorder="1" applyAlignment="1">
      <alignment horizontal="right" vertical="center"/>
    </xf>
    <xf numFmtId="165" fontId="6" fillId="0" borderId="0" xfId="7" applyNumberFormat="1" applyFont="1"/>
    <xf numFmtId="0" fontId="16" fillId="0" borderId="0" xfId="0" applyFont="1" applyAlignment="1">
      <alignment horizontal="centerContinuous" wrapText="1"/>
    </xf>
    <xf numFmtId="0" fontId="21" fillId="0" borderId="0" xfId="0" applyFont="1" applyAlignment="1">
      <alignment horizontal="right"/>
    </xf>
    <xf numFmtId="0" fontId="21" fillId="0" borderId="0" xfId="0" applyFont="1"/>
    <xf numFmtId="0" fontId="9" fillId="0" borderId="4" xfId="18" applyFont="1" applyBorder="1" applyAlignment="1">
      <alignment horizontal="left" vertical="center"/>
    </xf>
    <xf numFmtId="0" fontId="10" fillId="0" borderId="4" xfId="18" applyFont="1" applyBorder="1" applyAlignment="1">
      <alignment horizontal="right" vertical="center"/>
    </xf>
    <xf numFmtId="165" fontId="8" fillId="5" borderId="4" xfId="7" applyNumberFormat="1" applyFont="1" applyFill="1" applyBorder="1" applyAlignment="1">
      <alignment horizontal="right" vertical="center"/>
    </xf>
    <xf numFmtId="3" fontId="10" fillId="0" borderId="0" xfId="0" applyNumberFormat="1" applyFont="1" applyAlignment="1">
      <alignment horizontal="right" wrapText="1"/>
    </xf>
    <xf numFmtId="165" fontId="8" fillId="5" borderId="4" xfId="7" applyNumberFormat="1" applyFont="1" applyFill="1" applyBorder="1" applyAlignment="1">
      <alignment horizontal="left" vertical="center"/>
    </xf>
    <xf numFmtId="3" fontId="20" fillId="0" borderId="0" xfId="0" applyNumberFormat="1" applyFont="1"/>
    <xf numFmtId="0" fontId="21" fillId="0" borderId="0" xfId="0" applyFont="1" applyAlignment="1">
      <alignment horizontal="center" vertical="center" wrapText="1"/>
    </xf>
    <xf numFmtId="0" fontId="11" fillId="0" borderId="0" xfId="0" applyFont="1" applyAlignment="1">
      <alignment horizontal="center" wrapText="1"/>
    </xf>
    <xf numFmtId="0" fontId="10" fillId="0" borderId="4" xfId="18" applyFont="1" applyBorder="1" applyAlignment="1">
      <alignment horizontal="center" vertical="center"/>
    </xf>
    <xf numFmtId="3" fontId="10" fillId="0" borderId="4" xfId="18" applyNumberFormat="1" applyFont="1" applyBorder="1" applyAlignment="1">
      <alignment horizontal="right" vertical="center"/>
    </xf>
    <xf numFmtId="3" fontId="10" fillId="0" borderId="46" xfId="18" applyNumberFormat="1" applyFont="1" applyBorder="1" applyAlignment="1">
      <alignment horizontal="right" vertical="center"/>
    </xf>
    <xf numFmtId="3" fontId="8" fillId="5" borderId="46" xfId="18" applyNumberFormat="1" applyFont="1" applyFill="1" applyBorder="1" applyAlignment="1">
      <alignment horizontal="right" vertical="center"/>
    </xf>
    <xf numFmtId="0" fontId="11" fillId="0" borderId="0" xfId="0" applyFont="1" applyAlignment="1">
      <alignment horizontal="left" vertical="center"/>
    </xf>
    <xf numFmtId="0" fontId="21" fillId="3" borderId="2" xfId="18" applyFont="1" applyFill="1" applyBorder="1" applyAlignment="1">
      <alignment horizontal="center" vertical="center" wrapText="1"/>
    </xf>
    <xf numFmtId="0" fontId="21" fillId="3" borderId="2" xfId="18" applyFont="1" applyFill="1" applyBorder="1" applyAlignment="1">
      <alignment horizontal="right" vertical="center" wrapText="1"/>
    </xf>
    <xf numFmtId="0" fontId="10" fillId="0" borderId="4" xfId="18" applyFont="1" applyBorder="1" applyAlignment="1">
      <alignment horizontal="center"/>
    </xf>
    <xf numFmtId="3" fontId="8" fillId="0" borderId="4" xfId="0" applyNumberFormat="1" applyFont="1" applyBorder="1"/>
    <xf numFmtId="0" fontId="27" fillId="0" borderId="46" xfId="0" applyFont="1" applyBorder="1" applyAlignment="1">
      <alignment horizontal="left" vertical="center" wrapText="1"/>
    </xf>
    <xf numFmtId="3" fontId="9" fillId="5" borderId="4" xfId="18" applyNumberFormat="1" applyFont="1" applyFill="1" applyBorder="1" applyAlignment="1">
      <alignment horizontal="right" vertical="center"/>
    </xf>
    <xf numFmtId="165" fontId="11" fillId="0" borderId="0" xfId="7" applyNumberFormat="1"/>
    <xf numFmtId="3" fontId="6" fillId="2" borderId="4" xfId="18" applyNumberFormat="1" applyFont="1" applyFill="1" applyBorder="1" applyAlignment="1">
      <alignment horizontal="right" vertical="center"/>
    </xf>
    <xf numFmtId="3" fontId="8" fillId="2" borderId="4" xfId="18" applyNumberFormat="1" applyFont="1" applyFill="1" applyBorder="1" applyAlignment="1">
      <alignment horizontal="right" vertical="center"/>
    </xf>
    <xf numFmtId="0" fontId="19" fillId="0" borderId="0" xfId="0" applyFont="1" applyAlignment="1">
      <alignment vertical="center"/>
    </xf>
    <xf numFmtId="165" fontId="19" fillId="0" borderId="0" xfId="7" applyNumberFormat="1" applyFont="1" applyAlignment="1">
      <alignment vertical="center"/>
    </xf>
    <xf numFmtId="0" fontId="45" fillId="2" borderId="0" xfId="0" applyFont="1" applyFill="1" applyAlignment="1">
      <alignment horizontal="center" vertical="center" wrapText="1"/>
    </xf>
    <xf numFmtId="0" fontId="11" fillId="2" borderId="0" xfId="0" applyFont="1" applyFill="1" applyAlignment="1">
      <alignment horizontal="center" wrapText="1"/>
    </xf>
    <xf numFmtId="0" fontId="10" fillId="2" borderId="4" xfId="18" applyFont="1" applyFill="1" applyBorder="1" applyAlignment="1">
      <alignment horizontal="center" vertical="center"/>
    </xf>
    <xf numFmtId="3" fontId="10" fillId="2" borderId="4" xfId="18" applyNumberFormat="1" applyFont="1" applyFill="1" applyBorder="1" applyAlignment="1">
      <alignment horizontal="right" vertical="center"/>
    </xf>
    <xf numFmtId="3" fontId="10" fillId="2" borderId="46" xfId="18" applyNumberFormat="1" applyFont="1" applyFill="1" applyBorder="1" applyAlignment="1">
      <alignment horizontal="right" vertical="center"/>
    </xf>
    <xf numFmtId="0" fontId="10" fillId="2" borderId="4" xfId="18" applyFont="1" applyFill="1" applyBorder="1" applyAlignment="1">
      <alignment horizontal="center"/>
    </xf>
    <xf numFmtId="174" fontId="0" fillId="0" borderId="0" xfId="3" applyNumberFormat="1" applyFont="1"/>
    <xf numFmtId="0" fontId="10" fillId="2" borderId="46" xfId="18" applyFont="1" applyFill="1" applyBorder="1" applyAlignment="1">
      <alignment horizontal="center"/>
    </xf>
    <xf numFmtId="3" fontId="16" fillId="0" borderId="4" xfId="0" applyNumberFormat="1" applyFont="1" applyBorder="1" applyAlignment="1">
      <alignment horizontal="center"/>
    </xf>
    <xf numFmtId="3" fontId="21" fillId="12" borderId="53" xfId="0" applyNumberFormat="1" applyFont="1" applyFill="1" applyBorder="1"/>
    <xf numFmtId="3" fontId="16" fillId="0" borderId="54" xfId="0" applyNumberFormat="1" applyFont="1" applyBorder="1" applyAlignment="1">
      <alignment horizontal="center"/>
    </xf>
    <xf numFmtId="3" fontId="21" fillId="12" borderId="4" xfId="0" applyNumberFormat="1" applyFont="1" applyFill="1" applyBorder="1"/>
    <xf numFmtId="0" fontId="16" fillId="3" borderId="0" xfId="0" applyFont="1" applyFill="1"/>
    <xf numFmtId="0" fontId="21" fillId="3" borderId="0" xfId="0" applyFont="1" applyFill="1" applyBorder="1" applyAlignment="1">
      <alignment wrapText="1"/>
    </xf>
    <xf numFmtId="0" fontId="21" fillId="16" borderId="0" xfId="0" applyFont="1" applyFill="1" applyBorder="1" applyAlignment="1">
      <alignment horizontal="right"/>
    </xf>
    <xf numFmtId="0" fontId="21" fillId="3" borderId="0" xfId="0" applyFont="1" applyFill="1" applyBorder="1" applyAlignment="1">
      <alignment horizontal="center"/>
    </xf>
    <xf numFmtId="0" fontId="16" fillId="3" borderId="0" xfId="0" applyFont="1" applyFill="1" applyBorder="1"/>
    <xf numFmtId="3" fontId="16" fillId="2" borderId="54" xfId="0" applyNumberFormat="1" applyFont="1" applyFill="1" applyBorder="1" applyAlignment="1">
      <alignment horizontal="right"/>
    </xf>
    <xf numFmtId="3" fontId="16" fillId="2" borderId="4" xfId="0" applyNumberFormat="1" applyFont="1" applyFill="1" applyBorder="1" applyAlignment="1">
      <alignment horizontal="right"/>
    </xf>
    <xf numFmtId="3" fontId="21" fillId="12" borderId="4" xfId="0" applyNumberFormat="1" applyFont="1" applyFill="1" applyBorder="1" applyAlignment="1">
      <alignment horizontal="right" vertical="center"/>
    </xf>
    <xf numFmtId="0" fontId="16" fillId="0" borderId="0" xfId="0" applyFont="1" applyAlignment="1">
      <alignment horizontal="right"/>
    </xf>
    <xf numFmtId="3" fontId="16" fillId="0" borderId="54" xfId="0" applyNumberFormat="1" applyFont="1" applyBorder="1" applyAlignment="1">
      <alignment horizontal="right"/>
    </xf>
    <xf numFmtId="0" fontId="20" fillId="3" borderId="59" xfId="18" applyFont="1" applyFill="1" applyBorder="1" applyAlignment="1">
      <alignment horizontal="center" vertical="center" wrapText="1"/>
    </xf>
    <xf numFmtId="0" fontId="21" fillId="3" borderId="2" xfId="0" applyFont="1" applyFill="1" applyBorder="1" applyAlignment="1">
      <alignment horizontal="center"/>
    </xf>
    <xf numFmtId="0" fontId="16" fillId="3" borderId="46" xfId="0" applyFont="1" applyFill="1" applyBorder="1"/>
    <xf numFmtId="0" fontId="16" fillId="3" borderId="46" xfId="0" applyFont="1" applyFill="1" applyBorder="1" applyAlignment="1">
      <alignment wrapText="1"/>
    </xf>
    <xf numFmtId="0" fontId="20" fillId="3" borderId="2" xfId="0" applyFont="1" applyFill="1" applyBorder="1" applyAlignment="1">
      <alignment wrapText="1"/>
    </xf>
    <xf numFmtId="0" fontId="16" fillId="3" borderId="2" xfId="0" applyFont="1" applyFill="1" applyBorder="1" applyAlignment="1">
      <alignment horizontal="center"/>
    </xf>
    <xf numFmtId="0" fontId="44" fillId="3" borderId="2" xfId="0" applyFont="1" applyFill="1" applyBorder="1" applyAlignment="1">
      <alignment horizontal="center"/>
    </xf>
    <xf numFmtId="0" fontId="16" fillId="0" borderId="47" xfId="0" applyFont="1" applyBorder="1"/>
    <xf numFmtId="0" fontId="20" fillId="2" borderId="47" xfId="0" applyFont="1" applyFill="1" applyBorder="1" applyAlignment="1">
      <alignment horizontal="center" wrapText="1"/>
    </xf>
    <xf numFmtId="0" fontId="43" fillId="2" borderId="47" xfId="0" applyFont="1" applyFill="1" applyBorder="1" applyAlignment="1">
      <alignment horizontal="center" wrapText="1"/>
    </xf>
    <xf numFmtId="0" fontId="0" fillId="0" borderId="0" xfId="0" applyFill="1" applyAlignment="1">
      <alignment horizontal="center"/>
    </xf>
    <xf numFmtId="0" fontId="6" fillId="0" borderId="0" xfId="22" applyAlignment="1"/>
    <xf numFmtId="0" fontId="9" fillId="3" borderId="60" xfId="22" applyFont="1" applyFill="1" applyBorder="1" applyAlignment="1">
      <alignment horizontal="left"/>
    </xf>
    <xf numFmtId="0" fontId="9" fillId="3" borderId="61" xfId="22" applyFont="1" applyFill="1" applyBorder="1" applyAlignment="1">
      <alignment horizontal="center"/>
    </xf>
    <xf numFmtId="0" fontId="33" fillId="0" borderId="43" xfId="22" applyFont="1" applyBorder="1" applyAlignment="1"/>
    <xf numFmtId="170" fontId="32" fillId="0" borderId="51" xfId="22" applyNumberFormat="1" applyFont="1" applyBorder="1" applyAlignment="1"/>
    <xf numFmtId="170" fontId="6" fillId="0" borderId="51" xfId="22" applyNumberFormat="1" applyBorder="1" applyAlignment="1"/>
    <xf numFmtId="0" fontId="9" fillId="0" borderId="43" xfId="22" applyFont="1" applyBorder="1" applyAlignment="1">
      <alignment horizontal="left"/>
    </xf>
    <xf numFmtId="0" fontId="9" fillId="0" borderId="51" xfId="22" applyFont="1" applyBorder="1" applyAlignment="1">
      <alignment horizontal="center"/>
    </xf>
    <xf numFmtId="0" fontId="9" fillId="0" borderId="43" xfId="22" applyFont="1" applyBorder="1" applyAlignment="1">
      <alignment horizontal="center"/>
    </xf>
    <xf numFmtId="0" fontId="9" fillId="5" borderId="62" xfId="22" applyFont="1" applyFill="1" applyBorder="1" applyAlignment="1">
      <alignment horizontal="left"/>
    </xf>
    <xf numFmtId="17" fontId="10" fillId="4" borderId="65" xfId="22" applyNumberFormat="1" applyFont="1" applyFill="1" applyBorder="1" applyAlignment="1">
      <alignment horizontal="left" vertical="center"/>
    </xf>
    <xf numFmtId="17" fontId="10" fillId="4" borderId="65" xfId="22" applyNumberFormat="1" applyFont="1" applyFill="1" applyBorder="1" applyAlignment="1">
      <alignment horizontal="left" vertical="center" wrapText="1"/>
    </xf>
    <xf numFmtId="0" fontId="32" fillId="0" borderId="43" xfId="22" applyFont="1" applyBorder="1" applyAlignment="1"/>
    <xf numFmtId="0" fontId="6" fillId="0" borderId="43" xfId="22" applyBorder="1" applyAlignment="1"/>
    <xf numFmtId="0" fontId="11" fillId="0" borderId="43" xfId="22" applyFont="1" applyBorder="1" applyAlignment="1"/>
    <xf numFmtId="0" fontId="19" fillId="0" borderId="43" xfId="22" applyFont="1" applyBorder="1" applyAlignment="1"/>
    <xf numFmtId="0" fontId="6" fillId="0" borderId="26" xfId="22" applyBorder="1" applyAlignment="1"/>
    <xf numFmtId="165" fontId="6" fillId="0" borderId="0" xfId="22" applyNumberFormat="1" applyAlignment="1"/>
    <xf numFmtId="0" fontId="15" fillId="0" borderId="0" xfId="22" applyFont="1">
      <alignment vertical="top"/>
    </xf>
    <xf numFmtId="0" fontId="6" fillId="0" borderId="0" xfId="22">
      <alignment vertical="top"/>
    </xf>
    <xf numFmtId="0" fontId="9" fillId="3" borderId="11" xfId="0" applyFont="1" applyFill="1" applyBorder="1" applyAlignment="1">
      <alignment horizontal="left"/>
    </xf>
    <xf numFmtId="0" fontId="6" fillId="0" borderId="11" xfId="22" applyBorder="1" applyAlignment="1"/>
    <xf numFmtId="0" fontId="9" fillId="5" borderId="11" xfId="22" applyFont="1" applyFill="1" applyBorder="1" applyAlignment="1">
      <alignment horizontal="left"/>
    </xf>
    <xf numFmtId="0" fontId="33" fillId="0" borderId="11" xfId="22" applyFont="1" applyBorder="1" applyAlignment="1"/>
    <xf numFmtId="17" fontId="10" fillId="4" borderId="11" xfId="22" applyNumberFormat="1" applyFont="1" applyFill="1" applyBorder="1" applyAlignment="1">
      <alignment horizontal="left" vertical="center"/>
    </xf>
    <xf numFmtId="0" fontId="10" fillId="2" borderId="11" xfId="22" applyFont="1" applyFill="1" applyBorder="1" applyAlignment="1">
      <alignment horizontal="left"/>
    </xf>
    <xf numFmtId="0" fontId="6" fillId="2" borderId="0" xfId="22" applyFill="1" applyAlignment="1"/>
    <xf numFmtId="17" fontId="10" fillId="4" borderId="11" xfId="22" applyNumberFormat="1" applyFont="1" applyFill="1" applyBorder="1" applyAlignment="1">
      <alignment horizontal="left" vertical="center" wrapText="1"/>
    </xf>
    <xf numFmtId="17" fontId="10" fillId="2" borderId="11" xfId="22" applyNumberFormat="1" applyFont="1" applyFill="1" applyBorder="1" applyAlignment="1">
      <alignment horizontal="left" vertical="center"/>
    </xf>
    <xf numFmtId="170" fontId="6" fillId="0" borderId="17" xfId="22" applyNumberFormat="1" applyBorder="1" applyAlignment="1"/>
    <xf numFmtId="0" fontId="11" fillId="0" borderId="16" xfId="0" applyFont="1" applyBorder="1"/>
    <xf numFmtId="0" fontId="0" fillId="0" borderId="0" xfId="0" applyAlignment="1">
      <alignment vertical="top" wrapText="1"/>
    </xf>
    <xf numFmtId="0" fontId="56" fillId="2" borderId="0" xfId="5" applyFont="1" applyFill="1" applyAlignment="1">
      <alignment vertical="center" wrapText="1"/>
    </xf>
    <xf numFmtId="0" fontId="57" fillId="0" borderId="67" xfId="0" applyFont="1" applyBorder="1" applyAlignment="1">
      <alignment horizontal="justify" wrapText="1"/>
    </xf>
    <xf numFmtId="0" fontId="57" fillId="0" borderId="68" xfId="0" applyFont="1" applyBorder="1" applyAlignment="1">
      <alignment wrapText="1"/>
    </xf>
    <xf numFmtId="0" fontId="58" fillId="0" borderId="68" xfId="0" applyFont="1" applyBorder="1" applyAlignment="1">
      <alignment wrapText="1"/>
    </xf>
    <xf numFmtId="0" fontId="57" fillId="0" borderId="68" xfId="0" applyFont="1" applyBorder="1" applyAlignment="1">
      <alignment horizontal="justify" wrapText="1"/>
    </xf>
    <xf numFmtId="0" fontId="5" fillId="0" borderId="68" xfId="0" applyFont="1" applyBorder="1" applyAlignment="1">
      <alignment wrapText="1"/>
    </xf>
    <xf numFmtId="0" fontId="0" fillId="0" borderId="69" xfId="0" applyBorder="1"/>
    <xf numFmtId="0" fontId="4" fillId="0" borderId="0" xfId="4" applyFill="1" applyAlignment="1" applyProtection="1">
      <alignment horizontal="center"/>
    </xf>
    <xf numFmtId="0" fontId="5" fillId="0" borderId="0" xfId="0" applyFont="1" applyAlignment="1">
      <alignment vertical="center"/>
    </xf>
    <xf numFmtId="0" fontId="11" fillId="0" borderId="0" xfId="9">
      <alignment vertical="top"/>
    </xf>
    <xf numFmtId="3" fontId="11" fillId="0" borderId="0" xfId="9" applyNumberFormat="1">
      <alignment vertical="top"/>
    </xf>
    <xf numFmtId="0" fontId="11" fillId="0" borderId="47" xfId="9" applyBorder="1">
      <alignment vertical="top"/>
    </xf>
    <xf numFmtId="0" fontId="4" fillId="0" borderId="47" xfId="4" applyBorder="1" applyProtection="1">
      <alignment vertical="top"/>
    </xf>
    <xf numFmtId="0" fontId="20" fillId="3" borderId="4" xfId="9" applyFont="1" applyFill="1" applyBorder="1" applyAlignment="1">
      <alignment horizontal="left" vertical="center" wrapText="1"/>
    </xf>
    <xf numFmtId="1" fontId="8" fillId="3" borderId="4" xfId="9" applyNumberFormat="1" applyFont="1" applyFill="1" applyBorder="1" applyAlignment="1">
      <alignment horizontal="center" vertical="center" wrapText="1"/>
    </xf>
    <xf numFmtId="165" fontId="11" fillId="0" borderId="0" xfId="1" applyNumberFormat="1" applyFont="1" applyAlignment="1">
      <alignment vertical="top"/>
    </xf>
    <xf numFmtId="0" fontId="21" fillId="5" borderId="4" xfId="17" applyFont="1" applyFill="1" applyBorder="1" applyAlignment="1">
      <alignment horizontal="left" vertical="center" wrapText="1"/>
    </xf>
    <xf numFmtId="3" fontId="9" fillId="5" borderId="4" xfId="17" applyNumberFormat="1" applyFont="1" applyFill="1" applyBorder="1" applyAlignment="1"/>
    <xf numFmtId="0" fontId="10" fillId="0" borderId="4" xfId="9" applyFont="1" applyBorder="1" applyAlignment="1">
      <alignment wrapText="1"/>
    </xf>
    <xf numFmtId="3" fontId="10" fillId="0" borderId="4" xfId="9" applyNumberFormat="1" applyFont="1" applyBorder="1" applyAlignment="1">
      <alignment horizontal="center" vertical="center"/>
    </xf>
    <xf numFmtId="1" fontId="11" fillId="0" borderId="0" xfId="9" applyNumberFormat="1">
      <alignment vertical="top"/>
    </xf>
    <xf numFmtId="0" fontId="21" fillId="5" borderId="4" xfId="9" applyFont="1" applyFill="1" applyBorder="1" applyAlignment="1">
      <alignment horizontal="left" vertical="center" wrapText="1"/>
    </xf>
    <xf numFmtId="3" fontId="9" fillId="5" borderId="4" xfId="9" applyNumberFormat="1" applyFont="1" applyFill="1" applyBorder="1" applyAlignment="1">
      <alignment horizontal="center" vertical="center"/>
    </xf>
    <xf numFmtId="0" fontId="16" fillId="0" borderId="4" xfId="9" applyFont="1" applyBorder="1" applyAlignment="1">
      <alignment wrapText="1"/>
    </xf>
    <xf numFmtId="0" fontId="12" fillId="0" borderId="0" xfId="9" applyFont="1">
      <alignment vertical="top"/>
    </xf>
    <xf numFmtId="174" fontId="0" fillId="0" borderId="0" xfId="11" applyNumberFormat="1" applyFont="1" applyAlignment="1"/>
    <xf numFmtId="164" fontId="0" fillId="0" borderId="0" xfId="1" applyFont="1" applyAlignment="1"/>
    <xf numFmtId="0" fontId="12" fillId="0" borderId="0" xfId="9" applyFont="1" applyAlignment="1"/>
    <xf numFmtId="0" fontId="19" fillId="0" borderId="0" xfId="17" applyFont="1" applyAlignment="1"/>
    <xf numFmtId="3" fontId="11" fillId="0" borderId="0" xfId="17" applyNumberFormat="1" applyAlignment="1"/>
    <xf numFmtId="3" fontId="6" fillId="0" borderId="0" xfId="17" applyNumberFormat="1" applyFont="1" applyAlignment="1">
      <alignment horizontal="center"/>
    </xf>
    <xf numFmtId="3" fontId="9" fillId="0" borderId="0" xfId="17" applyNumberFormat="1" applyFont="1" applyAlignment="1">
      <alignment horizontal="right"/>
    </xf>
    <xf numFmtId="0" fontId="8" fillId="0" borderId="47" xfId="9" applyFont="1" applyBorder="1" applyAlignment="1">
      <alignment horizontal="centerContinuous"/>
    </xf>
    <xf numFmtId="0" fontId="19" fillId="0" borderId="47" xfId="9" applyFont="1" applyBorder="1" applyAlignment="1">
      <alignment horizontal="centerContinuous"/>
    </xf>
    <xf numFmtId="0" fontId="29" fillId="0" borderId="0" xfId="9" applyFont="1" applyAlignment="1">
      <alignment horizontal="left" vertical="center"/>
    </xf>
    <xf numFmtId="0" fontId="29" fillId="0" borderId="0" xfId="9" applyFont="1">
      <alignment vertical="top"/>
    </xf>
    <xf numFmtId="0" fontId="11" fillId="2" borderId="0" xfId="9" applyFill="1">
      <alignment vertical="top"/>
    </xf>
    <xf numFmtId="0" fontId="11" fillId="0" borderId="16" xfId="17" applyBorder="1">
      <alignment vertical="top"/>
    </xf>
    <xf numFmtId="0" fontId="62" fillId="0" borderId="16" xfId="4" applyFont="1" applyBorder="1" applyProtection="1">
      <alignment vertical="top"/>
    </xf>
    <xf numFmtId="0" fontId="9" fillId="2" borderId="0" xfId="9" applyFont="1" applyFill="1" applyAlignment="1">
      <alignment horizontal="right"/>
    </xf>
    <xf numFmtId="0" fontId="9" fillId="2" borderId="0" xfId="9" applyFont="1" applyFill="1" applyAlignment="1">
      <alignment horizontal="center" vertical="center" wrapText="1"/>
    </xf>
    <xf numFmtId="0" fontId="37" fillId="2" borderId="0" xfId="9" applyFont="1" applyFill="1">
      <alignment vertical="top"/>
    </xf>
    <xf numFmtId="3" fontId="19" fillId="2" borderId="0" xfId="9" applyNumberFormat="1" applyFont="1" applyFill="1" applyAlignment="1">
      <alignment horizontal="right" vertical="top"/>
    </xf>
    <xf numFmtId="0" fontId="21" fillId="2" borderId="0" xfId="9" applyFont="1" applyFill="1" applyAlignment="1">
      <alignment horizontal="center" vertical="center" wrapText="1"/>
    </xf>
    <xf numFmtId="3" fontId="11" fillId="2" borderId="0" xfId="9" applyNumberFormat="1" applyFill="1">
      <alignment vertical="top"/>
    </xf>
    <xf numFmtId="0" fontId="10" fillId="0" borderId="4" xfId="17" applyFont="1" applyBorder="1" applyAlignment="1"/>
    <xf numFmtId="3" fontId="10" fillId="0" borderId="4" xfId="17" applyNumberFormat="1" applyFont="1" applyBorder="1" applyAlignment="1">
      <alignment horizontal="center" vertical="center"/>
    </xf>
    <xf numFmtId="3" fontId="9" fillId="5" borderId="4" xfId="17" applyNumberFormat="1" applyFont="1" applyFill="1" applyBorder="1" applyAlignment="1">
      <alignment horizontal="center" vertical="center"/>
    </xf>
    <xf numFmtId="1" fontId="30" fillId="2" borderId="0" xfId="9" applyNumberFormat="1" applyFont="1" applyFill="1" applyAlignment="1">
      <alignment horizontal="center" vertical="top"/>
    </xf>
    <xf numFmtId="3" fontId="19" fillId="2" borderId="0" xfId="9" applyNumberFormat="1" applyFont="1" applyFill="1">
      <alignment vertical="top"/>
    </xf>
    <xf numFmtId="3" fontId="19" fillId="2" borderId="0" xfId="9" applyNumberFormat="1" applyFont="1" applyFill="1" applyAlignment="1"/>
    <xf numFmtId="3" fontId="10" fillId="2" borderId="4" xfId="17" applyNumberFormat="1" applyFont="1" applyFill="1" applyBorder="1" applyAlignment="1">
      <alignment horizontal="center" vertical="center"/>
    </xf>
    <xf numFmtId="165" fontId="11" fillId="2" borderId="0" xfId="7" applyNumberFormat="1" applyFont="1" applyFill="1" applyBorder="1" applyAlignment="1"/>
    <xf numFmtId="165" fontId="19" fillId="2" borderId="0" xfId="9" applyNumberFormat="1" applyFont="1" applyFill="1" applyAlignment="1"/>
    <xf numFmtId="0" fontId="19" fillId="2" borderId="0" xfId="9" applyFont="1" applyFill="1" applyAlignment="1"/>
    <xf numFmtId="0" fontId="11" fillId="2" borderId="0" xfId="9" applyFill="1" applyAlignment="1">
      <alignment horizontal="center" vertical="center" wrapText="1"/>
    </xf>
    <xf numFmtId="1" fontId="11" fillId="2" borderId="0" xfId="9" applyNumberFormat="1" applyFill="1" applyAlignment="1">
      <alignment horizontal="center" vertical="center" wrapText="1"/>
    </xf>
    <xf numFmtId="0" fontId="4" fillId="2" borderId="0" xfId="4" applyFill="1" applyBorder="1" applyProtection="1">
      <alignment vertical="top"/>
    </xf>
    <xf numFmtId="0" fontId="12" fillId="0" borderId="0" xfId="9" applyFont="1" applyAlignment="1">
      <alignment horizontal="left" vertical="center"/>
    </xf>
    <xf numFmtId="3" fontId="64" fillId="0" borderId="0" xfId="9" applyNumberFormat="1" applyFont="1" applyAlignment="1">
      <alignment horizontal="right" vertical="center"/>
    </xf>
    <xf numFmtId="0" fontId="62" fillId="0" borderId="0" xfId="4" applyFont="1" applyProtection="1">
      <alignment vertical="top"/>
    </xf>
    <xf numFmtId="0" fontId="11" fillId="0" borderId="0" xfId="9" applyAlignment="1">
      <alignment horizontal="justify" wrapText="1"/>
    </xf>
    <xf numFmtId="0" fontId="33" fillId="0" borderId="16" xfId="9" applyFont="1" applyBorder="1" applyAlignment="1">
      <alignment horizontal="center" wrapText="1"/>
    </xf>
    <xf numFmtId="0" fontId="32" fillId="0" borderId="16" xfId="9" applyFont="1" applyBorder="1" applyAlignment="1">
      <alignment horizontal="center" wrapText="1"/>
    </xf>
    <xf numFmtId="3" fontId="30" fillId="0" borderId="0" xfId="9" quotePrefix="1" applyNumberFormat="1" applyFont="1" applyAlignment="1"/>
    <xf numFmtId="3" fontId="64" fillId="0" borderId="0" xfId="9" applyNumberFormat="1" applyFont="1" applyAlignment="1"/>
    <xf numFmtId="3" fontId="30" fillId="0" borderId="0" xfId="9" applyNumberFormat="1" applyFont="1" applyAlignment="1"/>
    <xf numFmtId="3" fontId="12" fillId="0" borderId="0" xfId="9" quotePrefix="1" applyNumberFormat="1" applyFont="1" applyAlignment="1">
      <alignment horizontal="justify" wrapText="1"/>
    </xf>
    <xf numFmtId="0" fontId="30" fillId="0" borderId="0" xfId="9" applyFont="1" applyAlignment="1">
      <alignment horizontal="justify" wrapText="1"/>
    </xf>
    <xf numFmtId="0" fontId="12" fillId="0" borderId="0" xfId="9" applyFont="1" applyAlignment="1">
      <alignment horizontal="center" vertical="center"/>
    </xf>
    <xf numFmtId="0" fontId="63" fillId="0" borderId="0" xfId="9" applyFont="1" applyAlignment="1"/>
    <xf numFmtId="0" fontId="11" fillId="0" borderId="16" xfId="9" applyBorder="1" applyAlignment="1"/>
    <xf numFmtId="0" fontId="37" fillId="0" borderId="0" xfId="9" applyFont="1" applyAlignment="1">
      <alignment horizontal="right"/>
    </xf>
    <xf numFmtId="0" fontId="20" fillId="3" borderId="46" xfId="9" applyFont="1" applyFill="1" applyBorder="1" applyAlignment="1">
      <alignment horizontal="left" vertical="center" wrapText="1"/>
    </xf>
    <xf numFmtId="1" fontId="8" fillId="3" borderId="0" xfId="9" applyNumberFormat="1" applyFont="1" applyFill="1" applyAlignment="1">
      <alignment horizontal="center" vertical="center" wrapText="1"/>
    </xf>
    <xf numFmtId="0" fontId="20" fillId="3" borderId="46" xfId="9" applyFont="1" applyFill="1" applyBorder="1" applyAlignment="1">
      <alignment horizontal="center" vertical="center" wrapText="1"/>
    </xf>
    <xf numFmtId="1" fontId="37" fillId="0" borderId="0" xfId="9" applyNumberFormat="1" applyFont="1" applyAlignment="1"/>
    <xf numFmtId="0" fontId="16" fillId="0" borderId="2" xfId="9" applyFont="1" applyBorder="1" applyAlignment="1">
      <alignment wrapText="1"/>
    </xf>
    <xf numFmtId="3" fontId="10" fillId="0" borderId="2" xfId="9" applyNumberFormat="1" applyFont="1" applyBorder="1" applyAlignment="1">
      <alignment horizontal="center" vertical="center"/>
    </xf>
    <xf numFmtId="3" fontId="37" fillId="0" borderId="0" xfId="9" applyNumberFormat="1" applyFont="1" applyAlignment="1"/>
    <xf numFmtId="1" fontId="64" fillId="0" borderId="0" xfId="9" applyNumberFormat="1" applyFont="1" applyAlignment="1"/>
    <xf numFmtId="3" fontId="8" fillId="5" borderId="4" xfId="9" applyNumberFormat="1" applyFont="1" applyFill="1" applyBorder="1" applyAlignment="1">
      <alignment horizontal="center" vertical="center"/>
    </xf>
    <xf numFmtId="1" fontId="11" fillId="0" borderId="0" xfId="9" applyNumberFormat="1" applyAlignment="1"/>
    <xf numFmtId="0" fontId="20" fillId="5" borderId="4" xfId="9" applyFont="1" applyFill="1" applyBorder="1" applyAlignment="1">
      <alignment horizontal="left" vertical="center" wrapText="1"/>
    </xf>
    <xf numFmtId="0" fontId="12" fillId="0" borderId="0" xfId="9" applyFont="1" applyAlignment="1">
      <alignment horizontal="justify" vertical="justify" wrapText="1"/>
    </xf>
    <xf numFmtId="1" fontId="11" fillId="0" borderId="0" xfId="1" applyNumberFormat="1" applyFont="1" applyAlignment="1"/>
    <xf numFmtId="0" fontId="5" fillId="2" borderId="0" xfId="0" applyFont="1" applyFill="1"/>
    <xf numFmtId="0" fontId="11" fillId="0" borderId="16" xfId="9" applyBorder="1">
      <alignment vertical="top"/>
    </xf>
    <xf numFmtId="165" fontId="5" fillId="2" borderId="0" xfId="1" applyNumberFormat="1" applyFont="1" applyFill="1" applyBorder="1"/>
    <xf numFmtId="1" fontId="8" fillId="3" borderId="2" xfId="9" applyNumberFormat="1" applyFont="1" applyFill="1" applyBorder="1" applyAlignment="1">
      <alignment horizontal="center" vertical="center" wrapText="1"/>
    </xf>
    <xf numFmtId="1" fontId="8" fillId="3" borderId="8" xfId="9" applyNumberFormat="1" applyFont="1" applyFill="1" applyBorder="1" applyAlignment="1">
      <alignment horizontal="center" vertical="center" wrapText="1"/>
    </xf>
    <xf numFmtId="1" fontId="8" fillId="3" borderId="70" xfId="9" applyNumberFormat="1" applyFont="1" applyFill="1" applyBorder="1" applyAlignment="1">
      <alignment horizontal="center" vertical="center" wrapText="1"/>
    </xf>
    <xf numFmtId="1" fontId="0" fillId="0" borderId="0" xfId="0" applyNumberFormat="1"/>
    <xf numFmtId="3" fontId="10" fillId="0" borderId="3" xfId="9" applyNumberFormat="1" applyFont="1" applyBorder="1" applyAlignment="1">
      <alignment horizontal="center" vertical="center"/>
    </xf>
    <xf numFmtId="3" fontId="66" fillId="2" borderId="0" xfId="0" applyNumberFormat="1" applyFont="1" applyFill="1"/>
    <xf numFmtId="9" fontId="12" fillId="2" borderId="0" xfId="3" quotePrefix="1" applyFont="1" applyFill="1" applyBorder="1" applyAlignment="1"/>
    <xf numFmtId="3" fontId="12" fillId="0" borderId="0" xfId="9" quotePrefix="1" applyNumberFormat="1" applyFont="1" applyAlignment="1"/>
    <xf numFmtId="3" fontId="12" fillId="0" borderId="0" xfId="9" quotePrefix="1" applyNumberFormat="1" applyFont="1" applyAlignment="1">
      <alignment wrapText="1"/>
    </xf>
    <xf numFmtId="9" fontId="5" fillId="2" borderId="0" xfId="3" applyFont="1" applyFill="1" applyBorder="1"/>
    <xf numFmtId="1" fontId="5" fillId="2" borderId="0" xfId="0" applyNumberFormat="1" applyFont="1" applyFill="1"/>
    <xf numFmtId="3" fontId="10" fillId="2" borderId="4" xfId="9" applyNumberFormat="1" applyFont="1" applyFill="1" applyBorder="1" applyAlignment="1">
      <alignment horizontal="center" vertical="center"/>
    </xf>
    <xf numFmtId="3" fontId="10" fillId="2" borderId="3" xfId="9" applyNumberFormat="1" applyFont="1" applyFill="1" applyBorder="1" applyAlignment="1">
      <alignment horizontal="center" vertical="center"/>
    </xf>
    <xf numFmtId="3" fontId="67" fillId="0" borderId="0" xfId="9" quotePrefix="1" applyNumberFormat="1" applyFont="1" applyAlignment="1"/>
    <xf numFmtId="3" fontId="27" fillId="0" borderId="0" xfId="9" quotePrefix="1" applyNumberFormat="1" applyFont="1" applyAlignment="1"/>
    <xf numFmtId="177" fontId="27" fillId="0" borderId="0" xfId="9" quotePrefix="1" applyNumberFormat="1" applyFont="1" applyAlignment="1"/>
    <xf numFmtId="174" fontId="27" fillId="0" borderId="0" xfId="3" quotePrefix="1" applyNumberFormat="1" applyFont="1" applyFill="1" applyBorder="1" applyAlignment="1"/>
    <xf numFmtId="9" fontId="27" fillId="0" borderId="0" xfId="3" quotePrefix="1" applyFont="1" applyFill="1" applyBorder="1" applyAlignment="1"/>
    <xf numFmtId="0" fontId="68" fillId="0" borderId="0" xfId="9" applyFont="1" applyAlignment="1"/>
    <xf numFmtId="0" fontId="8" fillId="0" borderId="16" xfId="9" applyFont="1" applyBorder="1" applyAlignment="1">
      <alignment horizontal="center"/>
    </xf>
    <xf numFmtId="0" fontId="10" fillId="0" borderId="4" xfId="9" applyFont="1" applyBorder="1" applyAlignment="1">
      <alignment horizontal="left"/>
    </xf>
    <xf numFmtId="3" fontId="9" fillId="5" borderId="4" xfId="9" applyNumberFormat="1" applyFont="1" applyFill="1" applyBorder="1" applyAlignment="1">
      <alignment horizontal="center" vertical="center" wrapText="1"/>
    </xf>
    <xf numFmtId="3" fontId="11" fillId="0" borderId="0" xfId="9" applyNumberFormat="1" applyAlignment="1"/>
    <xf numFmtId="0" fontId="10" fillId="0" borderId="4" xfId="23" applyFont="1" applyBorder="1" applyAlignment="1">
      <alignment horizontal="left"/>
    </xf>
    <xf numFmtId="3" fontId="70" fillId="0" borderId="0" xfId="9" quotePrefix="1" applyNumberFormat="1" applyFont="1" applyAlignment="1"/>
    <xf numFmtId="1" fontId="37" fillId="0" borderId="0" xfId="9" applyNumberFormat="1" applyFont="1" applyAlignment="1">
      <alignment horizontal="right"/>
    </xf>
    <xf numFmtId="3" fontId="11" fillId="0" borderId="0" xfId="9" applyNumberFormat="1" applyAlignment="1">
      <alignment horizontal="right"/>
    </xf>
    <xf numFmtId="0" fontId="11" fillId="0" borderId="0" xfId="9" applyAlignment="1">
      <alignment horizontal="right"/>
    </xf>
    <xf numFmtId="4" fontId="11" fillId="0" borderId="0" xfId="9" applyNumberFormat="1" applyAlignment="1"/>
    <xf numFmtId="0" fontId="68" fillId="0" borderId="0" xfId="9" applyFont="1">
      <alignment vertical="top"/>
    </xf>
    <xf numFmtId="0" fontId="11" fillId="0" borderId="0" xfId="9" applyAlignment="1">
      <alignment horizontal="centerContinuous" wrapText="1"/>
    </xf>
    <xf numFmtId="0" fontId="8" fillId="0" borderId="16" xfId="9" applyFont="1" applyBorder="1" applyAlignment="1">
      <alignment horizontal="center" wrapText="1"/>
    </xf>
    <xf numFmtId="0" fontId="6" fillId="0" borderId="16" xfId="9" applyFont="1" applyBorder="1" applyAlignment="1">
      <alignment horizontal="center" wrapText="1"/>
    </xf>
    <xf numFmtId="3" fontId="9" fillId="5" borderId="2" xfId="9" applyNumberFormat="1" applyFont="1" applyFill="1" applyBorder="1" applyAlignment="1">
      <alignment horizontal="center" vertical="center"/>
    </xf>
    <xf numFmtId="0" fontId="20" fillId="5" borderId="46" xfId="9" applyFont="1" applyFill="1" applyBorder="1" applyAlignment="1">
      <alignment horizontal="left" vertical="center" wrapText="1"/>
    </xf>
    <xf numFmtId="3" fontId="8" fillId="5" borderId="46" xfId="9" applyNumberFormat="1" applyFont="1" applyFill="1" applyBorder="1" applyAlignment="1">
      <alignment horizontal="center" vertical="center"/>
    </xf>
    <xf numFmtId="0" fontId="12" fillId="0" borderId="0" xfId="9" applyFont="1" applyAlignment="1">
      <alignment horizontal="justify" vertical="top"/>
    </xf>
    <xf numFmtId="0" fontId="12" fillId="0" borderId="0" xfId="9" applyFont="1" applyAlignment="1">
      <alignment horizontal="justify" vertical="top" wrapText="1"/>
    </xf>
    <xf numFmtId="3" fontId="64" fillId="0" borderId="0" xfId="9" applyNumberFormat="1" applyFont="1" applyAlignment="1">
      <alignment horizontal="right" vertical="center" wrapText="1"/>
    </xf>
    <xf numFmtId="9" fontId="11" fillId="0" borderId="0" xfId="3" applyFont="1" applyAlignment="1">
      <alignment vertical="top"/>
    </xf>
    <xf numFmtId="1" fontId="0" fillId="0" borderId="0" xfId="11" applyNumberFormat="1" applyFont="1" applyAlignment="1">
      <alignment vertical="top"/>
    </xf>
    <xf numFmtId="0" fontId="12" fillId="0" borderId="0" xfId="9" applyFont="1" applyAlignment="1">
      <alignment vertical="top" wrapText="1"/>
    </xf>
    <xf numFmtId="3" fontId="64" fillId="0" borderId="0" xfId="9" applyNumberFormat="1" applyFont="1">
      <alignment vertical="top"/>
    </xf>
    <xf numFmtId="0" fontId="37" fillId="2" borderId="0" xfId="9" applyFont="1" applyFill="1" applyAlignment="1">
      <alignment horizontal="left"/>
    </xf>
    <xf numFmtId="0" fontId="64" fillId="2" borderId="0" xfId="9" applyFont="1" applyFill="1" applyAlignment="1"/>
    <xf numFmtId="0" fontId="37" fillId="2" borderId="0" xfId="9" applyFont="1" applyFill="1" applyAlignment="1"/>
    <xf numFmtId="3" fontId="37" fillId="2" borderId="0" xfId="9" applyNumberFormat="1" applyFont="1" applyFill="1" applyAlignment="1">
      <alignment horizontal="center" vertical="center"/>
    </xf>
    <xf numFmtId="0" fontId="11" fillId="0" borderId="72" xfId="9" applyBorder="1" applyAlignment="1"/>
    <xf numFmtId="0" fontId="4" fillId="0" borderId="72" xfId="4" applyBorder="1" applyProtection="1">
      <alignment vertical="top"/>
    </xf>
    <xf numFmtId="0" fontId="20" fillId="3" borderId="4" xfId="9" applyFont="1" applyFill="1" applyBorder="1" applyAlignment="1">
      <alignment horizontal="center" vertical="center"/>
    </xf>
    <xf numFmtId="165" fontId="21" fillId="5" borderId="4" xfId="7" applyNumberFormat="1" applyFont="1" applyFill="1" applyBorder="1" applyAlignment="1">
      <alignment horizontal="center" vertical="center" wrapText="1"/>
    </xf>
    <xf numFmtId="0" fontId="10" fillId="0" borderId="4" xfId="9" applyFont="1" applyBorder="1" applyAlignment="1"/>
    <xf numFmtId="1" fontId="11" fillId="0" borderId="0" xfId="3" applyNumberFormat="1" applyFont="1" applyAlignment="1"/>
    <xf numFmtId="9" fontId="11" fillId="0" borderId="0" xfId="3" applyFont="1" applyAlignment="1"/>
    <xf numFmtId="1" fontId="11" fillId="2" borderId="0" xfId="3" applyNumberFormat="1" applyFont="1" applyFill="1" applyAlignment="1"/>
    <xf numFmtId="9" fontId="11" fillId="2" borderId="0" xfId="3" applyFont="1" applyFill="1" applyAlignment="1"/>
    <xf numFmtId="0" fontId="11" fillId="2" borderId="0" xfId="9" applyFill="1" applyAlignment="1"/>
    <xf numFmtId="1" fontId="72" fillId="2" borderId="0" xfId="9" applyNumberFormat="1" applyFont="1" applyFill="1" applyAlignment="1"/>
    <xf numFmtId="3" fontId="73" fillId="2" borderId="0" xfId="9" applyNumberFormat="1" applyFont="1" applyFill="1" applyAlignment="1"/>
    <xf numFmtId="0" fontId="74" fillId="2" borderId="0" xfId="9" applyFont="1" applyFill="1" applyAlignment="1"/>
    <xf numFmtId="1" fontId="37" fillId="2" borderId="0" xfId="3" applyNumberFormat="1" applyFont="1" applyFill="1" applyAlignment="1"/>
    <xf numFmtId="1" fontId="19" fillId="2" borderId="0" xfId="9" applyNumberFormat="1" applyFont="1" applyFill="1" applyAlignment="1"/>
    <xf numFmtId="3" fontId="10" fillId="2" borderId="0" xfId="9" applyNumberFormat="1" applyFont="1" applyFill="1" applyAlignment="1"/>
    <xf numFmtId="0" fontId="20" fillId="5" borderId="4" xfId="9" applyFont="1" applyFill="1" applyBorder="1" applyAlignment="1">
      <alignment horizontal="left" vertical="center"/>
    </xf>
    <xf numFmtId="3" fontId="11" fillId="2" borderId="0" xfId="9" applyNumberFormat="1" applyFill="1" applyAlignment="1"/>
    <xf numFmtId="3" fontId="11" fillId="0" borderId="0" xfId="4" applyNumberFormat="1" applyFont="1" applyProtection="1">
      <alignment vertical="top"/>
    </xf>
    <xf numFmtId="165" fontId="11" fillId="0" borderId="0" xfId="9" applyNumberFormat="1" applyAlignment="1"/>
    <xf numFmtId="1" fontId="11" fillId="2" borderId="0" xfId="9" applyNumberFormat="1" applyFill="1" applyAlignment="1"/>
    <xf numFmtId="0" fontId="26" fillId="3" borderId="0" xfId="4" applyFont="1" applyFill="1" applyBorder="1" applyProtection="1">
      <alignment vertical="top"/>
    </xf>
    <xf numFmtId="3" fontId="76" fillId="2" borderId="4" xfId="24" applyFont="1" applyFill="1" applyBorder="1" applyAlignment="1">
      <alignment horizontal="center" vertical="center"/>
    </xf>
    <xf numFmtId="3" fontId="9" fillId="5" borderId="73" xfId="9" applyNumberFormat="1" applyFont="1" applyFill="1" applyBorder="1" applyAlignment="1">
      <alignment horizontal="center" vertical="center"/>
    </xf>
    <xf numFmtId="3" fontId="76" fillId="2" borderId="46" xfId="24" applyFont="1" applyFill="1" applyBorder="1" applyAlignment="1">
      <alignment horizontal="center" vertical="center"/>
    </xf>
    <xf numFmtId="3" fontId="10" fillId="0" borderId="46" xfId="9" applyNumberFormat="1" applyFont="1" applyBorder="1" applyAlignment="1">
      <alignment horizontal="center" vertical="center"/>
    </xf>
    <xf numFmtId="3" fontId="8" fillId="5" borderId="73" xfId="9" applyNumberFormat="1" applyFont="1" applyFill="1" applyBorder="1" applyAlignment="1">
      <alignment horizontal="center" vertical="center"/>
    </xf>
    <xf numFmtId="3" fontId="29" fillId="0" borderId="0" xfId="9" quotePrefix="1" applyNumberFormat="1" applyFont="1" applyAlignment="1"/>
    <xf numFmtId="0" fontId="44" fillId="0" borderId="0" xfId="9" applyFont="1" applyAlignment="1"/>
    <xf numFmtId="3" fontId="29" fillId="0" borderId="0" xfId="9" quotePrefix="1" applyNumberFormat="1" applyFont="1" applyAlignment="1">
      <alignment wrapText="1"/>
    </xf>
    <xf numFmtId="3" fontId="77" fillId="0" borderId="0" xfId="9" applyNumberFormat="1" applyFont="1" applyAlignment="1"/>
    <xf numFmtId="165" fontId="6" fillId="0" borderId="0" xfId="1" applyNumberFormat="1" applyFont="1" applyAlignment="1"/>
    <xf numFmtId="165" fontId="44" fillId="0" borderId="0" xfId="9" applyNumberFormat="1" applyFont="1" applyAlignment="1">
      <alignment wrapText="1"/>
    </xf>
    <xf numFmtId="0" fontId="6" fillId="0" borderId="0" xfId="9" applyFont="1" applyAlignment="1"/>
    <xf numFmtId="167" fontId="30" fillId="0" borderId="0" xfId="9" applyNumberFormat="1" applyFont="1" applyAlignment="1"/>
    <xf numFmtId="3" fontId="6" fillId="0" borderId="0" xfId="9" applyNumberFormat="1" applyFont="1" applyAlignment="1"/>
    <xf numFmtId="165" fontId="78" fillId="2" borderId="0" xfId="7" applyNumberFormat="1" applyFont="1" applyFill="1" applyBorder="1"/>
    <xf numFmtId="3" fontId="10" fillId="2" borderId="4" xfId="24" applyFont="1" applyFill="1" applyBorder="1" applyAlignment="1">
      <alignment horizontal="center" vertical="center"/>
    </xf>
    <xf numFmtId="3" fontId="9" fillId="5" borderId="73" xfId="9" applyNumberFormat="1" applyFont="1" applyFill="1" applyBorder="1" applyAlignment="1">
      <alignment horizontal="center" vertical="center" wrapText="1"/>
    </xf>
    <xf numFmtId="3" fontId="16" fillId="2" borderId="4" xfId="24" applyFont="1" applyFill="1" applyBorder="1" applyAlignment="1">
      <alignment horizontal="center" vertical="center"/>
    </xf>
    <xf numFmtId="3" fontId="10" fillId="2" borderId="46" xfId="9" applyNumberFormat="1" applyFont="1" applyFill="1" applyBorder="1" applyAlignment="1">
      <alignment horizontal="center" vertical="center"/>
    </xf>
    <xf numFmtId="3" fontId="16" fillId="2" borderId="46" xfId="24" applyFont="1" applyFill="1" applyBorder="1" applyAlignment="1">
      <alignment horizontal="center" vertical="center"/>
    </xf>
    <xf numFmtId="3" fontId="79" fillId="0" borderId="0" xfId="9" applyNumberFormat="1" applyFont="1" applyAlignment="1"/>
    <xf numFmtId="165" fontId="11" fillId="0" borderId="0" xfId="1" applyNumberFormat="1" applyFont="1" applyAlignment="1"/>
    <xf numFmtId="0" fontId="20" fillId="2" borderId="0" xfId="9" applyFont="1" applyFill="1" applyAlignment="1">
      <alignment horizontal="center" vertical="center" wrapText="1"/>
    </xf>
    <xf numFmtId="3" fontId="9" fillId="5" borderId="4" xfId="9" applyNumberFormat="1" applyFont="1" applyFill="1" applyBorder="1" applyAlignment="1"/>
    <xf numFmtId="3" fontId="9" fillId="2" borderId="0" xfId="9" applyNumberFormat="1" applyFont="1" applyFill="1" applyAlignment="1"/>
    <xf numFmtId="3" fontId="10" fillId="8" borderId="4" xfId="9" applyNumberFormat="1" applyFont="1" applyFill="1" applyBorder="1" applyAlignment="1">
      <alignment horizontal="center" vertical="center"/>
    </xf>
    <xf numFmtId="0" fontId="9" fillId="0" borderId="4" xfId="9" applyFont="1" applyBorder="1" applyAlignment="1"/>
    <xf numFmtId="3" fontId="9" fillId="8" borderId="4" xfId="9" applyNumberFormat="1" applyFont="1" applyFill="1" applyBorder="1" applyAlignment="1">
      <alignment horizontal="center" vertical="center"/>
    </xf>
    <xf numFmtId="3" fontId="9" fillId="2" borderId="4" xfId="9" applyNumberFormat="1" applyFont="1" applyFill="1" applyBorder="1" applyAlignment="1">
      <alignment horizontal="center" vertical="center"/>
    </xf>
    <xf numFmtId="3" fontId="9" fillId="8" borderId="0" xfId="9" applyNumberFormat="1" applyFont="1" applyFill="1" applyAlignment="1"/>
    <xf numFmtId="3" fontId="10" fillId="2" borderId="4" xfId="9" applyNumberFormat="1" applyFont="1" applyFill="1" applyBorder="1" applyAlignment="1"/>
    <xf numFmtId="3" fontId="10" fillId="8" borderId="0" xfId="9" applyNumberFormat="1" applyFont="1" applyFill="1" applyAlignment="1"/>
    <xf numFmtId="0" fontId="9" fillId="5" borderId="4" xfId="9" applyFont="1" applyFill="1" applyBorder="1" applyAlignment="1">
      <alignment horizontal="left" vertical="center"/>
    </xf>
    <xf numFmtId="179" fontId="11" fillId="0" borderId="0" xfId="9" applyNumberFormat="1" applyAlignment="1"/>
    <xf numFmtId="179" fontId="80" fillId="0" borderId="0" xfId="7" applyNumberFormat="1" applyFont="1" applyAlignment="1"/>
    <xf numFmtId="3" fontId="80" fillId="0" borderId="0" xfId="7" applyNumberFormat="1" applyFont="1" applyAlignment="1"/>
    <xf numFmtId="180" fontId="0" fillId="0" borderId="0" xfId="7" applyNumberFormat="1" applyFont="1" applyAlignment="1"/>
    <xf numFmtId="3" fontId="81" fillId="0" borderId="0" xfId="7" applyNumberFormat="1" applyFont="1" applyAlignment="1"/>
    <xf numFmtId="3" fontId="82" fillId="0" borderId="0" xfId="7" applyNumberFormat="1" applyFont="1" applyAlignment="1"/>
    <xf numFmtId="0" fontId="83" fillId="0" borderId="0" xfId="9" applyFont="1" applyAlignment="1"/>
    <xf numFmtId="0" fontId="8" fillId="5" borderId="4" xfId="9" applyFont="1" applyFill="1" applyBorder="1" applyAlignment="1">
      <alignment horizontal="left" vertical="center"/>
    </xf>
    <xf numFmtId="3" fontId="19" fillId="0" borderId="0" xfId="9" applyNumberFormat="1" applyFont="1" applyAlignment="1"/>
    <xf numFmtId="3" fontId="49" fillId="0" borderId="0" xfId="9" quotePrefix="1" applyNumberFormat="1" applyFont="1" applyAlignment="1">
      <alignment horizontal="justify" wrapText="1"/>
    </xf>
    <xf numFmtId="3" fontId="37" fillId="2" borderId="0" xfId="9" applyNumberFormat="1" applyFont="1" applyFill="1" applyAlignment="1">
      <alignment horizontal="right" vertical="center"/>
    </xf>
    <xf numFmtId="3" fontId="77" fillId="0" borderId="0" xfId="9" applyNumberFormat="1" applyFont="1" applyAlignment="1">
      <alignment horizontal="justify" wrapText="1"/>
    </xf>
    <xf numFmtId="0" fontId="77" fillId="0" borderId="0" xfId="9" applyFont="1" applyAlignment="1">
      <alignment horizontal="justify" wrapText="1"/>
    </xf>
    <xf numFmtId="1" fontId="77" fillId="0" borderId="0" xfId="9" applyNumberFormat="1" applyFont="1" applyAlignment="1">
      <alignment horizontal="justify" wrapText="1"/>
    </xf>
    <xf numFmtId="0" fontId="27" fillId="0" borderId="0" xfId="9" applyFont="1" applyAlignment="1">
      <alignment horizontal="left" vertical="center"/>
    </xf>
    <xf numFmtId="3" fontId="37" fillId="2" borderId="0" xfId="9" applyNumberFormat="1" applyFont="1" applyFill="1" applyAlignment="1"/>
    <xf numFmtId="0" fontId="19" fillId="0" borderId="0" xfId="9" applyFont="1" applyAlignment="1">
      <alignment vertical="center"/>
    </xf>
    <xf numFmtId="165" fontId="11" fillId="0" borderId="0" xfId="7" applyNumberFormat="1" applyFont="1" applyBorder="1" applyAlignment="1"/>
    <xf numFmtId="165" fontId="11" fillId="0" borderId="0" xfId="7" applyNumberFormat="1" applyFont="1" applyAlignment="1"/>
    <xf numFmtId="179" fontId="11" fillId="0" borderId="0" xfId="7" applyNumberFormat="1" applyFont="1" applyAlignment="1"/>
    <xf numFmtId="3" fontId="11" fillId="0" borderId="0" xfId="7" applyNumberFormat="1" applyFont="1" applyAlignment="1"/>
    <xf numFmtId="3" fontId="44" fillId="0" borderId="0" xfId="9" applyNumberFormat="1" applyFont="1" applyAlignment="1">
      <alignment wrapText="1"/>
    </xf>
    <xf numFmtId="0" fontId="62" fillId="0" borderId="9" xfId="4" applyFont="1" applyBorder="1" applyProtection="1">
      <alignment vertical="top"/>
    </xf>
    <xf numFmtId="0" fontId="6" fillId="0" borderId="9" xfId="9" applyFont="1" applyBorder="1" applyAlignment="1"/>
    <xf numFmtId="0" fontId="11" fillId="0" borderId="9" xfId="9" applyBorder="1" applyAlignment="1"/>
    <xf numFmtId="0" fontId="20" fillId="3" borderId="11" xfId="9" applyFont="1" applyFill="1" applyBorder="1" applyAlignment="1">
      <alignment horizontal="left" vertical="center" wrapText="1"/>
    </xf>
    <xf numFmtId="0" fontId="20" fillId="3" borderId="11" xfId="9" applyFont="1" applyFill="1" applyBorder="1" applyAlignment="1">
      <alignment horizontal="center" vertical="center" wrapText="1"/>
    </xf>
    <xf numFmtId="0" fontId="10" fillId="0" borderId="11" xfId="9" applyFont="1" applyBorder="1" applyAlignment="1">
      <alignment horizontal="left"/>
    </xf>
    <xf numFmtId="3" fontId="10" fillId="0" borderId="11" xfId="9" applyNumberFormat="1" applyFont="1" applyBorder="1" applyAlignment="1">
      <alignment horizontal="center" vertical="center"/>
    </xf>
    <xf numFmtId="3" fontId="9" fillId="5" borderId="11" xfId="9" applyNumberFormat="1" applyFont="1" applyFill="1" applyBorder="1" applyAlignment="1">
      <alignment horizontal="center" vertical="center" wrapText="1"/>
    </xf>
    <xf numFmtId="165" fontId="10" fillId="0" borderId="0" xfId="1" applyNumberFormat="1" applyFont="1" applyBorder="1" applyAlignment="1"/>
    <xf numFmtId="0" fontId="10" fillId="0" borderId="11" xfId="23" applyFont="1" applyBorder="1" applyAlignment="1">
      <alignment horizontal="left"/>
    </xf>
    <xf numFmtId="0" fontId="9" fillId="5" borderId="11" xfId="9" applyFont="1" applyFill="1" applyBorder="1" applyAlignment="1">
      <alignment horizontal="left" vertical="center"/>
    </xf>
    <xf numFmtId="3" fontId="9" fillId="5" borderId="11" xfId="9" applyNumberFormat="1" applyFont="1" applyFill="1" applyBorder="1" applyAlignment="1">
      <alignment horizontal="center" vertical="center"/>
    </xf>
    <xf numFmtId="3" fontId="12" fillId="17" borderId="0" xfId="9" applyNumberFormat="1" applyFont="1" applyFill="1" applyAlignment="1"/>
    <xf numFmtId="3" fontId="15" fillId="17" borderId="0" xfId="9" applyNumberFormat="1" applyFont="1" applyFill="1" applyAlignment="1"/>
    <xf numFmtId="3" fontId="10" fillId="0" borderId="0" xfId="9" applyNumberFormat="1" applyFont="1" applyAlignment="1"/>
    <xf numFmtId="0" fontId="32" fillId="0" borderId="0" xfId="9" applyFont="1" applyAlignment="1"/>
    <xf numFmtId="0" fontId="84" fillId="0" borderId="9" xfId="4" applyFont="1" applyBorder="1" applyProtection="1">
      <alignment vertical="top"/>
    </xf>
    <xf numFmtId="0" fontId="32" fillId="0" borderId="9" xfId="9" applyFont="1" applyBorder="1" applyAlignment="1"/>
    <xf numFmtId="3" fontId="10" fillId="2" borderId="11" xfId="9" applyNumberFormat="1" applyFont="1" applyFill="1" applyBorder="1" applyAlignment="1">
      <alignment horizontal="center" vertical="center"/>
    </xf>
    <xf numFmtId="0" fontId="32" fillId="2" borderId="0" xfId="9" applyFont="1" applyFill="1" applyAlignment="1"/>
    <xf numFmtId="3" fontId="85" fillId="0" borderId="17" xfId="9" quotePrefix="1" applyNumberFormat="1" applyFont="1" applyBorder="1" applyAlignment="1"/>
    <xf numFmtId="3" fontId="85" fillId="0" borderId="0" xfId="9" quotePrefix="1" applyNumberFormat="1" applyFont="1" applyAlignment="1"/>
    <xf numFmtId="0" fontId="10" fillId="0" borderId="11" xfId="9" applyFont="1" applyBorder="1" applyAlignment="1"/>
    <xf numFmtId="0" fontId="8" fillId="5" borderId="11" xfId="9" applyFont="1" applyFill="1" applyBorder="1" applyAlignment="1">
      <alignment horizontal="left" vertical="center"/>
    </xf>
    <xf numFmtId="3" fontId="8" fillId="5" borderId="11" xfId="9" applyNumberFormat="1" applyFont="1" applyFill="1" applyBorder="1" applyAlignment="1">
      <alignment horizontal="center" vertical="center"/>
    </xf>
    <xf numFmtId="0" fontId="44" fillId="0" borderId="0" xfId="9" applyFont="1" applyAlignment="1">
      <alignment horizontal="justify"/>
    </xf>
    <xf numFmtId="165" fontId="39" fillId="0" borderId="0" xfId="1" applyNumberFormat="1" applyFont="1" applyAlignment="1">
      <alignment wrapText="1"/>
    </xf>
    <xf numFmtId="0" fontId="44" fillId="0" borderId="0" xfId="9" applyFont="1" applyAlignment="1">
      <alignment horizontal="justify" wrapText="1"/>
    </xf>
    <xf numFmtId="3" fontId="86" fillId="0" borderId="0" xfId="9" applyNumberFormat="1" applyFont="1" applyAlignment="1"/>
    <xf numFmtId="0" fontId="11" fillId="0" borderId="0" xfId="9" applyAlignment="1">
      <alignment horizontal="center"/>
    </xf>
    <xf numFmtId="167" fontId="11" fillId="0" borderId="0" xfId="1" applyNumberFormat="1" applyFont="1" applyAlignment="1"/>
    <xf numFmtId="165" fontId="11" fillId="2" borderId="0" xfId="1" applyNumberFormat="1" applyFont="1" applyFill="1" applyBorder="1" applyAlignment="1"/>
    <xf numFmtId="3" fontId="44" fillId="2" borderId="0" xfId="9" applyNumberFormat="1" applyFont="1" applyFill="1" applyAlignment="1"/>
    <xf numFmtId="4" fontId="37" fillId="2" borderId="0" xfId="9" applyNumberFormat="1" applyFont="1" applyFill="1" applyAlignment="1"/>
    <xf numFmtId="4" fontId="37" fillId="0" borderId="0" xfId="9" applyNumberFormat="1" applyFont="1" applyAlignment="1"/>
    <xf numFmtId="0" fontId="19" fillId="0" borderId="16" xfId="9" applyFont="1" applyBorder="1" applyAlignment="1">
      <alignment horizontal="center"/>
    </xf>
    <xf numFmtId="0" fontId="20" fillId="3" borderId="0" xfId="9" applyFont="1" applyFill="1" applyAlignment="1">
      <alignment horizontal="left" vertical="center" wrapText="1"/>
    </xf>
    <xf numFmtId="0" fontId="10" fillId="0" borderId="11" xfId="9" applyFont="1" applyBorder="1" applyAlignment="1">
      <alignment horizontal="left" vertical="center"/>
    </xf>
    <xf numFmtId="0" fontId="27" fillId="0" borderId="0" xfId="9" applyFont="1" applyAlignment="1">
      <alignment horizontal="right"/>
    </xf>
    <xf numFmtId="0" fontId="27" fillId="0" borderId="0" xfId="9" applyFont="1" applyAlignment="1">
      <alignment horizontal="left"/>
    </xf>
    <xf numFmtId="165" fontId="0" fillId="0" borderId="0" xfId="7" applyNumberFormat="1" applyFont="1" applyAlignment="1">
      <alignment vertical="top"/>
    </xf>
    <xf numFmtId="0" fontId="11" fillId="0" borderId="9" xfId="9" applyBorder="1">
      <alignment vertical="top"/>
    </xf>
    <xf numFmtId="0" fontId="6" fillId="0" borderId="0" xfId="9" applyFont="1" applyAlignment="1">
      <alignment horizontal="right" vertical="top"/>
    </xf>
    <xf numFmtId="0" fontId="10" fillId="5" borderId="11" xfId="9" applyFont="1" applyFill="1" applyBorder="1" applyAlignment="1">
      <alignment horizontal="left"/>
    </xf>
    <xf numFmtId="0" fontId="9" fillId="5" borderId="11" xfId="9" applyFont="1" applyFill="1" applyBorder="1" applyAlignment="1">
      <alignment horizontal="right"/>
    </xf>
    <xf numFmtId="3" fontId="10" fillId="0" borderId="11" xfId="7" applyNumberFormat="1" applyFont="1" applyBorder="1" applyAlignment="1">
      <alignment horizontal="center" vertical="center"/>
    </xf>
    <xf numFmtId="0" fontId="11" fillId="0" borderId="0" xfId="9" applyAlignment="1">
      <alignment horizontal="right" vertical="center"/>
    </xf>
    <xf numFmtId="165" fontId="0" fillId="0" borderId="0" xfId="7" applyNumberFormat="1" applyFont="1" applyAlignment="1">
      <alignment horizontal="center" vertical="center"/>
    </xf>
    <xf numFmtId="165" fontId="11" fillId="0" borderId="0" xfId="9" applyNumberFormat="1">
      <alignment vertical="top"/>
    </xf>
    <xf numFmtId="0" fontId="9" fillId="5" borderId="11" xfId="9" applyFont="1" applyFill="1" applyBorder="1" applyAlignment="1">
      <alignment horizontal="left"/>
    </xf>
    <xf numFmtId="3" fontId="9" fillId="5" borderId="11" xfId="7" applyNumberFormat="1" applyFont="1" applyFill="1" applyBorder="1" applyAlignment="1">
      <alignment horizontal="center" vertical="center"/>
    </xf>
    <xf numFmtId="3" fontId="9" fillId="0" borderId="11" xfId="7" applyNumberFormat="1" applyFont="1" applyFill="1" applyBorder="1" applyAlignment="1">
      <alignment horizontal="center" vertical="center"/>
    </xf>
    <xf numFmtId="4" fontId="9" fillId="0" borderId="0" xfId="9" applyNumberFormat="1" applyFont="1" applyAlignment="1"/>
    <xf numFmtId="165" fontId="0" fillId="0" borderId="0" xfId="7" applyNumberFormat="1" applyFont="1" applyAlignment="1"/>
    <xf numFmtId="0" fontId="9" fillId="0" borderId="0" xfId="9" applyFont="1">
      <alignment vertical="top"/>
    </xf>
    <xf numFmtId="0" fontId="10" fillId="5" borderId="11" xfId="9" applyFont="1" applyFill="1" applyBorder="1" applyAlignment="1">
      <alignment horizontal="left" vertical="center"/>
    </xf>
    <xf numFmtId="3" fontId="9" fillId="5" borderId="11" xfId="9" applyNumberFormat="1" applyFont="1" applyFill="1" applyBorder="1" applyAlignment="1"/>
    <xf numFmtId="0" fontId="64" fillId="0" borderId="0" xfId="9" applyFont="1" applyAlignment="1">
      <alignment horizontal="center"/>
    </xf>
    <xf numFmtId="0" fontId="64" fillId="0" borderId="0" xfId="9" applyFont="1" applyAlignment="1"/>
    <xf numFmtId="9" fontId="64" fillId="0" borderId="0" xfId="3" applyFont="1" applyAlignment="1"/>
    <xf numFmtId="3" fontId="9" fillId="0" borderId="11" xfId="9" applyNumberFormat="1" applyFont="1" applyBorder="1" applyAlignment="1">
      <alignment horizontal="center" vertical="center"/>
    </xf>
    <xf numFmtId="0" fontId="9" fillId="0" borderId="16" xfId="9" applyFont="1" applyBorder="1" applyAlignment="1">
      <alignment horizontal="center" wrapText="1"/>
    </xf>
    <xf numFmtId="0" fontId="6" fillId="3" borderId="0" xfId="9" applyFont="1" applyFill="1">
      <alignment vertical="top"/>
    </xf>
    <xf numFmtId="0" fontId="21" fillId="2" borderId="0" xfId="9" applyFont="1" applyFill="1" applyAlignment="1">
      <alignment horizontal="left" vertical="center"/>
    </xf>
    <xf numFmtId="0" fontId="10" fillId="5" borderId="11" xfId="9" applyFont="1" applyFill="1" applyBorder="1" applyAlignment="1">
      <alignment horizontal="left" vertical="center" wrapText="1"/>
    </xf>
    <xf numFmtId="3" fontId="10" fillId="0" borderId="11" xfId="1" applyNumberFormat="1" applyFont="1" applyBorder="1" applyAlignment="1">
      <alignment horizontal="center" vertical="center"/>
    </xf>
    <xf numFmtId="165" fontId="0" fillId="0" borderId="0" xfId="1" applyNumberFormat="1" applyFont="1"/>
    <xf numFmtId="172" fontId="0" fillId="0" borderId="0" xfId="0" applyNumberFormat="1"/>
    <xf numFmtId="0" fontId="9" fillId="5" borderId="11" xfId="9" applyFont="1" applyFill="1" applyBorder="1" applyAlignment="1">
      <alignment horizontal="left" vertical="center" wrapText="1"/>
    </xf>
    <xf numFmtId="3" fontId="87" fillId="0" borderId="0" xfId="0" applyNumberFormat="1" applyFont="1"/>
    <xf numFmtId="3" fontId="88" fillId="0" borderId="0" xfId="0" applyNumberFormat="1" applyFont="1"/>
    <xf numFmtId="164" fontId="0" fillId="0" borderId="0" xfId="1" applyFont="1"/>
    <xf numFmtId="0" fontId="88" fillId="0" borderId="0" xfId="0" applyFont="1"/>
    <xf numFmtId="1" fontId="88" fillId="0" borderId="0" xfId="0" applyNumberFormat="1" applyFont="1"/>
    <xf numFmtId="1" fontId="0" fillId="0" borderId="0" xfId="3" applyNumberFormat="1" applyFont="1"/>
    <xf numFmtId="172" fontId="88" fillId="0" borderId="0" xfId="0" applyNumberFormat="1" applyFont="1"/>
    <xf numFmtId="3" fontId="74" fillId="0" borderId="0" xfId="9" applyNumberFormat="1" applyFont="1" applyAlignment="1"/>
    <xf numFmtId="0" fontId="11" fillId="2" borderId="0" xfId="9" applyFill="1" applyAlignment="1">
      <alignment horizontal="left" vertical="top"/>
    </xf>
    <xf numFmtId="3" fontId="37" fillId="0" borderId="0" xfId="9" applyNumberFormat="1" applyFont="1">
      <alignment vertical="top"/>
    </xf>
    <xf numFmtId="0" fontId="4" fillId="0" borderId="0" xfId="4" applyAlignment="1" applyProtection="1">
      <alignment horizontal="left" vertical="top"/>
    </xf>
    <xf numFmtId="0" fontId="9" fillId="2" borderId="0" xfId="9" applyFont="1" applyFill="1" applyAlignment="1">
      <alignment horizontal="left" wrapText="1"/>
    </xf>
    <xf numFmtId="0" fontId="8" fillId="2" borderId="0" xfId="9" applyFont="1" applyFill="1" applyAlignment="1"/>
    <xf numFmtId="0" fontId="21" fillId="2" borderId="0" xfId="9" applyFont="1" applyFill="1" applyAlignment="1">
      <alignment horizontal="left" vertical="center" wrapText="1"/>
    </xf>
    <xf numFmtId="0" fontId="6" fillId="2" borderId="0" xfId="9" applyFont="1" applyFill="1" applyAlignment="1"/>
    <xf numFmtId="3" fontId="9" fillId="2" borderId="0" xfId="9" applyNumberFormat="1" applyFont="1" applyFill="1" applyAlignment="1">
      <alignment horizontal="left"/>
    </xf>
    <xf numFmtId="3" fontId="9" fillId="0" borderId="11" xfId="1" applyNumberFormat="1" applyFont="1" applyBorder="1" applyAlignment="1">
      <alignment horizontal="center" vertical="center"/>
    </xf>
    <xf numFmtId="3" fontId="37" fillId="2" borderId="0" xfId="9" applyNumberFormat="1" applyFont="1" applyFill="1" applyAlignment="1">
      <alignment horizontal="left"/>
    </xf>
    <xf numFmtId="0" fontId="12" fillId="2" borderId="0" xfId="9" applyFont="1" applyFill="1" applyAlignment="1">
      <alignment horizontal="left" wrapText="1"/>
    </xf>
    <xf numFmtId="0" fontId="37" fillId="2" borderId="0" xfId="9" applyFont="1" applyFill="1" applyAlignment="1">
      <alignment horizontal="left" vertical="top"/>
    </xf>
    <xf numFmtId="3" fontId="37" fillId="2" borderId="0" xfId="9" applyNumberFormat="1" applyFont="1" applyFill="1">
      <alignment vertical="top"/>
    </xf>
    <xf numFmtId="0" fontId="89" fillId="2" borderId="0" xfId="4" applyFont="1" applyFill="1" applyProtection="1">
      <alignment vertical="top"/>
    </xf>
    <xf numFmtId="0" fontId="37" fillId="2" borderId="0" xfId="9" applyFont="1" applyFill="1" applyAlignment="1">
      <alignment horizontal="center" vertical="center" wrapText="1"/>
    </xf>
    <xf numFmtId="0" fontId="37" fillId="0" borderId="0" xfId="9" applyFont="1" applyAlignment="1">
      <alignment horizontal="center" wrapText="1"/>
    </xf>
    <xf numFmtId="0" fontId="9" fillId="0" borderId="0" xfId="9" applyFont="1" applyAlignment="1">
      <alignment horizontal="center" wrapText="1"/>
    </xf>
    <xf numFmtId="0" fontId="37" fillId="2" borderId="0" xfId="9" applyFont="1" applyFill="1" applyAlignment="1">
      <alignment horizontal="center" wrapText="1"/>
    </xf>
    <xf numFmtId="0" fontId="37" fillId="0" borderId="0" xfId="9" applyFont="1">
      <alignment vertical="top"/>
    </xf>
    <xf numFmtId="0" fontId="77" fillId="2" borderId="0" xfId="9" applyFont="1" applyFill="1" applyAlignment="1">
      <alignment horizontal="left" vertical="center" wrapText="1"/>
    </xf>
    <xf numFmtId="0" fontId="77" fillId="0" borderId="0" xfId="9" applyFont="1" applyAlignment="1">
      <alignment horizontal="left" vertical="center" wrapText="1"/>
    </xf>
    <xf numFmtId="0" fontId="21" fillId="0" borderId="0" xfId="9" applyFont="1" applyAlignment="1">
      <alignment horizontal="left" vertical="center" wrapText="1"/>
    </xf>
    <xf numFmtId="3" fontId="9" fillId="0" borderId="0" xfId="9" applyNumberFormat="1" applyFont="1" applyAlignment="1"/>
    <xf numFmtId="167" fontId="10" fillId="0" borderId="11" xfId="7" applyNumberFormat="1" applyFont="1" applyBorder="1" applyAlignment="1">
      <alignment horizontal="center" vertical="center"/>
    </xf>
    <xf numFmtId="167" fontId="9" fillId="5" borderId="11" xfId="7" applyNumberFormat="1" applyFont="1" applyFill="1" applyBorder="1" applyAlignment="1">
      <alignment horizontal="center" vertical="center"/>
    </xf>
    <xf numFmtId="3" fontId="64" fillId="2" borderId="0" xfId="9" applyNumberFormat="1" applyFont="1" applyFill="1" applyAlignment="1">
      <alignment horizontal="center" vertical="center"/>
    </xf>
    <xf numFmtId="3" fontId="37" fillId="2" borderId="0" xfId="9" applyNumberFormat="1" applyFont="1" applyFill="1" applyAlignment="1">
      <alignment horizontal="right"/>
    </xf>
    <xf numFmtId="167" fontId="9" fillId="0" borderId="11" xfId="7" applyNumberFormat="1" applyFont="1" applyBorder="1" applyAlignment="1">
      <alignment horizontal="center" vertical="center"/>
    </xf>
    <xf numFmtId="0" fontId="27" fillId="2" borderId="0" xfId="9" applyFont="1" applyFill="1" applyAlignment="1">
      <alignment horizontal="left" vertical="center"/>
    </xf>
    <xf numFmtId="0" fontId="27" fillId="2" borderId="0" xfId="9" applyFont="1" applyFill="1" applyAlignment="1">
      <alignment horizontal="left" vertical="center" wrapText="1"/>
    </xf>
    <xf numFmtId="0" fontId="29" fillId="0" borderId="0" xfId="9" applyFont="1" applyAlignment="1">
      <alignment vertical="center"/>
    </xf>
    <xf numFmtId="0" fontId="27" fillId="2" borderId="0" xfId="9" applyFont="1" applyFill="1" applyAlignment="1">
      <alignment horizontal="left"/>
    </xf>
    <xf numFmtId="0" fontId="27" fillId="2" borderId="0" xfId="9" applyFont="1" applyFill="1" applyAlignment="1">
      <alignment horizontal="left" wrapText="1"/>
    </xf>
    <xf numFmtId="0" fontId="27" fillId="0" borderId="0" xfId="9" applyFont="1" applyAlignment="1"/>
    <xf numFmtId="0" fontId="16" fillId="5" borderId="11" xfId="9" applyFont="1" applyFill="1" applyBorder="1" applyAlignment="1">
      <alignment horizontal="left" vertical="center" wrapText="1"/>
    </xf>
    <xf numFmtId="0" fontId="21" fillId="5" borderId="11" xfId="9" applyFont="1" applyFill="1" applyBorder="1" applyAlignment="1">
      <alignment horizontal="left" vertical="center" wrapText="1"/>
    </xf>
    <xf numFmtId="0" fontId="29" fillId="0" borderId="0" xfId="9" applyFont="1" applyAlignment="1">
      <alignment vertical="justify"/>
    </xf>
    <xf numFmtId="10" fontId="9" fillId="5" borderId="11" xfId="11" applyNumberFormat="1" applyFont="1" applyFill="1" applyBorder="1"/>
    <xf numFmtId="174" fontId="10" fillId="0" borderId="11" xfId="9" applyNumberFormat="1" applyFont="1" applyBorder="1" applyAlignment="1">
      <alignment horizontal="center" vertical="center"/>
    </xf>
    <xf numFmtId="174" fontId="11" fillId="0" borderId="0" xfId="3" applyNumberFormat="1" applyFont="1" applyAlignment="1">
      <alignment vertical="top"/>
    </xf>
    <xf numFmtId="174" fontId="10" fillId="0" borderId="11" xfId="11" applyNumberFormat="1" applyFont="1" applyBorder="1" applyAlignment="1">
      <alignment horizontal="center" vertical="center"/>
    </xf>
    <xf numFmtId="174" fontId="9" fillId="5" borderId="11" xfId="11" applyNumberFormat="1" applyFont="1" applyFill="1" applyBorder="1" applyAlignment="1">
      <alignment horizontal="center" vertical="center"/>
    </xf>
    <xf numFmtId="174" fontId="9" fillId="0" borderId="11" xfId="11" applyNumberFormat="1" applyFont="1" applyBorder="1" applyAlignment="1">
      <alignment horizontal="center" vertical="center"/>
    </xf>
    <xf numFmtId="0" fontId="44" fillId="0" borderId="0" xfId="9" applyFont="1">
      <alignment vertical="top"/>
    </xf>
    <xf numFmtId="0" fontId="77" fillId="2" borderId="0" xfId="9" applyFont="1" applyFill="1">
      <alignment vertical="top"/>
    </xf>
    <xf numFmtId="0" fontId="90" fillId="0" borderId="0" xfId="9" applyFont="1">
      <alignment vertical="top"/>
    </xf>
    <xf numFmtId="0" fontId="11" fillId="0" borderId="0" xfId="9" applyAlignment="1">
      <alignment horizontal="center" vertical="center"/>
    </xf>
    <xf numFmtId="0" fontId="37" fillId="2" borderId="0" xfId="9" applyFont="1" applyFill="1" applyAlignment="1">
      <alignment horizontal="center" vertical="center"/>
    </xf>
    <xf numFmtId="0" fontId="77" fillId="2" borderId="0" xfId="9" applyFont="1" applyFill="1" applyAlignment="1">
      <alignment vertical="center"/>
    </xf>
    <xf numFmtId="0" fontId="77" fillId="2" borderId="0" xfId="9" applyFont="1" applyFill="1" applyAlignment="1">
      <alignment horizontal="center" vertical="center"/>
    </xf>
    <xf numFmtId="10" fontId="9" fillId="5" borderId="11" xfId="11" applyNumberFormat="1" applyFont="1" applyFill="1" applyBorder="1" applyAlignment="1">
      <alignment horizontal="center" vertical="center" wrapText="1"/>
    </xf>
    <xf numFmtId="174" fontId="11" fillId="0" borderId="0" xfId="11" applyNumberFormat="1" applyFont="1" applyBorder="1" applyAlignment="1">
      <alignment vertical="top"/>
    </xf>
    <xf numFmtId="174" fontId="10" fillId="2" borderId="11" xfId="11" applyNumberFormat="1" applyFont="1" applyFill="1" applyBorder="1" applyAlignment="1">
      <alignment horizontal="center" vertical="center" wrapText="1"/>
    </xf>
    <xf numFmtId="174" fontId="9" fillId="5" borderId="11" xfId="11" applyNumberFormat="1" applyFont="1" applyFill="1" applyBorder="1" applyAlignment="1">
      <alignment horizontal="center" vertical="center" wrapText="1"/>
    </xf>
    <xf numFmtId="174" fontId="10" fillId="0" borderId="11" xfId="3" applyNumberFormat="1" applyFont="1" applyBorder="1" applyAlignment="1">
      <alignment horizontal="center" vertical="center" wrapText="1"/>
    </xf>
    <xf numFmtId="174" fontId="9" fillId="5" borderId="11" xfId="3" applyNumberFormat="1" applyFont="1" applyFill="1" applyBorder="1" applyAlignment="1">
      <alignment horizontal="center" vertical="center" wrapText="1"/>
    </xf>
    <xf numFmtId="174" fontId="37" fillId="2" borderId="0" xfId="3" applyNumberFormat="1" applyFont="1" applyFill="1" applyBorder="1" applyAlignment="1">
      <alignment horizontal="center" vertical="center" wrapText="1"/>
    </xf>
    <xf numFmtId="174" fontId="11" fillId="0" borderId="0" xfId="9" applyNumberFormat="1">
      <alignment vertical="top"/>
    </xf>
    <xf numFmtId="174" fontId="9" fillId="5" borderId="11" xfId="11" applyNumberFormat="1" applyFont="1" applyFill="1" applyBorder="1" applyAlignment="1">
      <alignment horizontal="center" wrapText="1"/>
    </xf>
    <xf numFmtId="167" fontId="64" fillId="0" borderId="0" xfId="1" applyNumberFormat="1" applyFont="1" applyBorder="1" applyAlignment="1">
      <alignment horizontal="center" vertical="center"/>
    </xf>
    <xf numFmtId="174" fontId="9" fillId="2" borderId="11" xfId="11" applyNumberFormat="1" applyFont="1" applyFill="1" applyBorder="1" applyAlignment="1">
      <alignment horizontal="center" vertical="center" wrapText="1"/>
    </xf>
    <xf numFmtId="174" fontId="9" fillId="0" borderId="11" xfId="11" applyNumberFormat="1" applyFont="1" applyBorder="1" applyAlignment="1">
      <alignment horizontal="center" vertical="center" wrapText="1"/>
    </xf>
    <xf numFmtId="173" fontId="12" fillId="0" borderId="0" xfId="9" quotePrefix="1" applyNumberFormat="1" applyFont="1" applyAlignment="1"/>
    <xf numFmtId="0" fontId="19" fillId="0" borderId="0" xfId="9" applyFont="1">
      <alignment vertical="top"/>
    </xf>
    <xf numFmtId="0" fontId="10" fillId="18" borderId="11" xfId="9" applyFont="1" applyFill="1" applyBorder="1" applyAlignment="1">
      <alignment horizontal="left" wrapText="1"/>
    </xf>
    <xf numFmtId="4" fontId="9" fillId="18" borderId="11" xfId="9" applyNumberFormat="1" applyFont="1" applyFill="1" applyBorder="1" applyAlignment="1">
      <alignment horizontal="center" vertical="center" wrapText="1"/>
    </xf>
    <xf numFmtId="173" fontId="10" fillId="0" borderId="11" xfId="9" applyNumberFormat="1" applyFont="1" applyBorder="1" applyAlignment="1">
      <alignment horizontal="center" vertical="center" wrapText="1"/>
    </xf>
    <xf numFmtId="173" fontId="10" fillId="2" borderId="11" xfId="9" applyNumberFormat="1" applyFont="1" applyFill="1" applyBorder="1" applyAlignment="1">
      <alignment horizontal="center" vertical="center" wrapText="1"/>
    </xf>
    <xf numFmtId="172" fontId="11" fillId="0" borderId="0" xfId="9" applyNumberFormat="1">
      <alignment vertical="top"/>
    </xf>
    <xf numFmtId="0" fontId="9" fillId="18" borderId="11" xfId="9" applyFont="1" applyFill="1" applyBorder="1" applyAlignment="1">
      <alignment horizontal="left" vertical="center" wrapText="1"/>
    </xf>
    <xf numFmtId="173" fontId="9" fillId="18" borderId="11" xfId="9" applyNumberFormat="1" applyFont="1" applyFill="1" applyBorder="1" applyAlignment="1">
      <alignment horizontal="center" vertical="center" wrapText="1"/>
    </xf>
    <xf numFmtId="0" fontId="10" fillId="18" borderId="11" xfId="9" applyFont="1" applyFill="1" applyBorder="1" applyAlignment="1">
      <alignment horizontal="left" vertical="center" wrapText="1"/>
    </xf>
    <xf numFmtId="173" fontId="10" fillId="18" borderId="11" xfId="9" applyNumberFormat="1" applyFont="1" applyFill="1" applyBorder="1" applyAlignment="1">
      <alignment horizontal="center" vertical="center" wrapText="1"/>
    </xf>
    <xf numFmtId="0" fontId="10" fillId="18" borderId="11" xfId="9" applyFont="1" applyFill="1" applyBorder="1" applyAlignment="1">
      <alignment horizontal="left" vertical="center"/>
    </xf>
    <xf numFmtId="173" fontId="9" fillId="0" borderId="11" xfId="9" applyNumberFormat="1" applyFont="1" applyBorder="1" applyAlignment="1">
      <alignment horizontal="center" vertical="center" wrapText="1"/>
    </xf>
    <xf numFmtId="2" fontId="11" fillId="0" borderId="0" xfId="9" applyNumberFormat="1">
      <alignment vertical="top"/>
    </xf>
    <xf numFmtId="0" fontId="12" fillId="8" borderId="0" xfId="9" quotePrefix="1" applyFont="1" applyFill="1" applyAlignment="1"/>
    <xf numFmtId="0" fontId="27" fillId="8" borderId="0" xfId="9" quotePrefix="1" applyFont="1" applyFill="1" applyAlignment="1"/>
    <xf numFmtId="0" fontId="91" fillId="0" borderId="0" xfId="4" applyFont="1" applyBorder="1" applyProtection="1">
      <alignment vertical="top"/>
    </xf>
    <xf numFmtId="1" fontId="37" fillId="0" borderId="0" xfId="9" applyNumberFormat="1" applyFont="1" applyAlignment="1">
      <alignment horizontal="center" vertical="center"/>
    </xf>
    <xf numFmtId="3" fontId="37" fillId="0" borderId="0" xfId="9" applyNumberFormat="1" applyFont="1" applyAlignment="1">
      <alignment horizontal="center" vertical="center"/>
    </xf>
    <xf numFmtId="0" fontId="8" fillId="2" borderId="0" xfId="9" applyFont="1" applyFill="1" applyAlignment="1">
      <alignment horizontal="center" wrapText="1"/>
    </xf>
    <xf numFmtId="0" fontId="37" fillId="2" borderId="0" xfId="9" applyFont="1" applyFill="1" applyAlignment="1">
      <alignment vertical="center"/>
    </xf>
    <xf numFmtId="4" fontId="9" fillId="2" borderId="0" xfId="9" applyNumberFormat="1" applyFont="1" applyFill="1" applyAlignment="1">
      <alignment horizontal="center" vertical="center" wrapText="1"/>
    </xf>
    <xf numFmtId="0" fontId="37" fillId="2" borderId="0" xfId="9" applyFont="1" applyFill="1" applyAlignment="1">
      <alignment horizontal="right" vertical="center"/>
    </xf>
    <xf numFmtId="3" fontId="10" fillId="0" borderId="11" xfId="9" applyNumberFormat="1" applyFont="1" applyBorder="1" applyAlignment="1">
      <alignment horizontal="center" vertical="center" wrapText="1"/>
    </xf>
    <xf numFmtId="3" fontId="37" fillId="2" borderId="0" xfId="9" applyNumberFormat="1" applyFont="1" applyFill="1" applyAlignment="1">
      <alignment horizontal="right" vertical="center" wrapText="1"/>
    </xf>
    <xf numFmtId="3" fontId="9" fillId="18" borderId="11" xfId="9" applyNumberFormat="1" applyFont="1" applyFill="1" applyBorder="1" applyAlignment="1">
      <alignment horizontal="center" vertical="center" wrapText="1"/>
    </xf>
    <xf numFmtId="3" fontId="9" fillId="0" borderId="11" xfId="9" applyNumberFormat="1" applyFont="1" applyBorder="1" applyAlignment="1">
      <alignment horizontal="center" vertical="center" wrapText="1"/>
    </xf>
    <xf numFmtId="0" fontId="12" fillId="2" borderId="0" xfId="9" quotePrefix="1" applyFont="1" applyFill="1" applyAlignment="1">
      <alignment horizontal="left" vertical="center" wrapText="1"/>
    </xf>
    <xf numFmtId="0" fontId="19" fillId="2" borderId="0" xfId="9" applyFont="1" applyFill="1">
      <alignment vertical="top"/>
    </xf>
    <xf numFmtId="0" fontId="92" fillId="2" borderId="0" xfId="9" applyFont="1" applyFill="1" applyAlignment="1">
      <alignment vertical="center"/>
    </xf>
    <xf numFmtId="1" fontId="37" fillId="2" borderId="0" xfId="9" applyNumberFormat="1" applyFont="1" applyFill="1" applyAlignment="1">
      <alignment horizontal="right" vertical="center"/>
    </xf>
    <xf numFmtId="0" fontId="27" fillId="2" borderId="0" xfId="9" quotePrefix="1" applyFont="1" applyFill="1" applyAlignment="1">
      <alignment vertical="center"/>
    </xf>
    <xf numFmtId="0" fontId="27" fillId="8" borderId="0" xfId="9" quotePrefix="1" applyFont="1" applyFill="1" applyAlignment="1">
      <alignment vertical="center"/>
    </xf>
    <xf numFmtId="3" fontId="30" fillId="0" borderId="0" xfId="9" applyNumberFormat="1" applyFont="1">
      <alignment vertical="top"/>
    </xf>
    <xf numFmtId="4" fontId="9" fillId="18" borderId="11" xfId="9" applyNumberFormat="1" applyFont="1" applyFill="1" applyBorder="1" applyAlignment="1"/>
    <xf numFmtId="4" fontId="9" fillId="5" borderId="11" xfId="9" applyNumberFormat="1" applyFont="1" applyFill="1" applyBorder="1" applyAlignment="1"/>
    <xf numFmtId="173" fontId="10" fillId="0" borderId="11" xfId="9" applyNumberFormat="1" applyFont="1" applyBorder="1" applyAlignment="1">
      <alignment horizontal="center" vertical="center"/>
    </xf>
    <xf numFmtId="173" fontId="9" fillId="5" borderId="11" xfId="9" applyNumberFormat="1" applyFont="1" applyFill="1" applyBorder="1" applyAlignment="1">
      <alignment horizontal="center" vertical="center"/>
    </xf>
    <xf numFmtId="172" fontId="11" fillId="0" borderId="0" xfId="9" applyNumberFormat="1" applyAlignment="1"/>
    <xf numFmtId="173" fontId="9" fillId="18" borderId="11" xfId="9" applyNumberFormat="1" applyFont="1" applyFill="1" applyBorder="1" applyAlignment="1">
      <alignment horizontal="center" vertical="center"/>
    </xf>
    <xf numFmtId="173" fontId="11" fillId="0" borderId="0" xfId="9" applyNumberFormat="1" applyAlignment="1"/>
    <xf numFmtId="173" fontId="9" fillId="0" borderId="11" xfId="9" applyNumberFormat="1" applyFont="1" applyBorder="1" applyAlignment="1">
      <alignment horizontal="center" vertical="center"/>
    </xf>
    <xf numFmtId="172" fontId="9" fillId="18" borderId="11" xfId="9" applyNumberFormat="1" applyFont="1" applyFill="1" applyBorder="1" applyAlignment="1">
      <alignment horizontal="center" vertical="center" wrapText="1"/>
    </xf>
    <xf numFmtId="172" fontId="9" fillId="5" borderId="11" xfId="9" applyNumberFormat="1" applyFont="1" applyFill="1" applyBorder="1" applyAlignment="1">
      <alignment horizontal="center" vertical="center" wrapText="1"/>
    </xf>
    <xf numFmtId="2" fontId="11" fillId="0" borderId="0" xfId="9" applyNumberFormat="1" applyAlignment="1"/>
    <xf numFmtId="0" fontId="93" fillId="0" borderId="0" xfId="9" applyFont="1" applyAlignment="1">
      <alignment horizontal="center" vertical="center"/>
    </xf>
    <xf numFmtId="0" fontId="94" fillId="0" borderId="0" xfId="9" applyFont="1" applyAlignment="1"/>
    <xf numFmtId="0" fontId="95" fillId="2" borderId="0" xfId="9" applyFont="1" applyFill="1" applyAlignment="1">
      <alignment horizontal="left"/>
    </xf>
    <xf numFmtId="164" fontId="11" fillId="0" borderId="0" xfId="1" applyFont="1" applyAlignment="1"/>
    <xf numFmtId="164" fontId="37" fillId="2" borderId="0" xfId="1" applyFont="1" applyFill="1" applyAlignment="1"/>
    <xf numFmtId="3" fontId="9" fillId="18" borderId="11" xfId="9" applyNumberFormat="1" applyFont="1" applyFill="1" applyBorder="1" applyAlignment="1">
      <alignment horizontal="center" vertical="center"/>
    </xf>
    <xf numFmtId="2" fontId="37" fillId="2" borderId="0" xfId="9" applyNumberFormat="1" applyFont="1" applyFill="1" applyAlignment="1"/>
    <xf numFmtId="0" fontId="96" fillId="0" borderId="0" xfId="0" applyFont="1"/>
    <xf numFmtId="172" fontId="11" fillId="0" borderId="0" xfId="9" applyNumberFormat="1" applyAlignment="1">
      <alignment horizontal="right" vertical="center"/>
    </xf>
    <xf numFmtId="3" fontId="11" fillId="0" borderId="0" xfId="9" applyNumberFormat="1" applyAlignment="1">
      <alignment horizontal="right" vertical="center"/>
    </xf>
    <xf numFmtId="0" fontId="8" fillId="0" borderId="16" xfId="9" applyFont="1" applyBorder="1" applyAlignment="1">
      <alignment horizontal="centerContinuous"/>
    </xf>
    <xf numFmtId="0" fontId="6" fillId="0" borderId="16" xfId="9" applyFont="1" applyBorder="1" applyAlignment="1">
      <alignment horizontal="centerContinuous"/>
    </xf>
    <xf numFmtId="173" fontId="10" fillId="0" borderId="11" xfId="7" applyNumberFormat="1" applyFont="1" applyBorder="1" applyAlignment="1">
      <alignment horizontal="center" vertical="center" wrapText="1"/>
    </xf>
    <xf numFmtId="173" fontId="9" fillId="5" borderId="11" xfId="7" applyNumberFormat="1" applyFont="1" applyFill="1" applyBorder="1" applyAlignment="1">
      <alignment horizontal="center" vertical="center" wrapText="1"/>
    </xf>
    <xf numFmtId="173" fontId="9" fillId="5" borderId="11" xfId="9" applyNumberFormat="1" applyFont="1" applyFill="1" applyBorder="1" applyAlignment="1">
      <alignment horizontal="center" vertical="center" wrapText="1"/>
    </xf>
    <xf numFmtId="172" fontId="11" fillId="0" borderId="0" xfId="9" applyNumberFormat="1" applyAlignment="1">
      <alignment horizontal="right"/>
    </xf>
    <xf numFmtId="0" fontId="97" fillId="0" borderId="0" xfId="0" applyFont="1"/>
    <xf numFmtId="173" fontId="0" fillId="0" borderId="0" xfId="0" applyNumberFormat="1"/>
    <xf numFmtId="3" fontId="10" fillId="0" borderId="11" xfId="7" applyNumberFormat="1" applyFont="1" applyBorder="1" applyAlignment="1">
      <alignment horizontal="center" vertical="center" wrapText="1"/>
    </xf>
    <xf numFmtId="3" fontId="9" fillId="5" borderId="11" xfId="7" applyNumberFormat="1" applyFont="1" applyFill="1" applyBorder="1" applyAlignment="1">
      <alignment horizontal="center" vertical="center" wrapText="1"/>
    </xf>
    <xf numFmtId="0" fontId="19" fillId="0" borderId="0" xfId="9" applyFont="1" applyAlignment="1">
      <alignment horizontal="center" wrapText="1"/>
    </xf>
    <xf numFmtId="0" fontId="10" fillId="0" borderId="9" xfId="9" applyFont="1" applyBorder="1">
      <alignment vertical="top"/>
    </xf>
    <xf numFmtId="0" fontId="72" fillId="0" borderId="0" xfId="9" applyFont="1" applyAlignment="1">
      <alignment vertical="center"/>
    </xf>
    <xf numFmtId="0" fontId="37" fillId="2" borderId="0" xfId="9" applyFont="1" applyFill="1" applyAlignment="1">
      <alignment horizontal="left" vertical="center"/>
    </xf>
    <xf numFmtId="3" fontId="9" fillId="18" borderId="11" xfId="9" applyNumberFormat="1" applyFont="1" applyFill="1" applyBorder="1" applyAlignment="1">
      <alignment vertical="center"/>
    </xf>
    <xf numFmtId="0" fontId="9" fillId="18" borderId="11" xfId="9" applyFont="1" applyFill="1" applyBorder="1" applyAlignment="1">
      <alignment horizontal="left" vertical="center"/>
    </xf>
    <xf numFmtId="0" fontId="11" fillId="0" borderId="0" xfId="9" applyAlignment="1">
      <alignment vertical="center"/>
    </xf>
    <xf numFmtId="0" fontId="11" fillId="2" borderId="0" xfId="9" applyFill="1" applyAlignment="1">
      <alignment vertical="center"/>
    </xf>
    <xf numFmtId="0" fontId="9" fillId="0" borderId="0" xfId="9" applyFont="1" applyAlignment="1">
      <alignment horizontal="left" vertical="center"/>
    </xf>
    <xf numFmtId="3" fontId="9" fillId="0" borderId="0" xfId="9" applyNumberFormat="1" applyFont="1" applyAlignment="1">
      <alignment vertical="center"/>
    </xf>
    <xf numFmtId="0" fontId="32" fillId="2" borderId="0" xfId="9" applyFont="1" applyFill="1" applyAlignment="1">
      <alignment vertical="center"/>
    </xf>
    <xf numFmtId="0" fontId="11" fillId="2" borderId="0" xfId="9" applyFill="1" applyAlignment="1">
      <alignment horizontal="center"/>
    </xf>
    <xf numFmtId="0" fontId="8" fillId="3" borderId="0" xfId="9" applyFont="1" applyFill="1" applyAlignment="1">
      <alignment horizontal="center" vertical="center" wrapText="1"/>
    </xf>
    <xf numFmtId="3" fontId="11" fillId="0" borderId="0" xfId="9" applyNumberFormat="1" applyAlignment="1">
      <alignment horizontal="left" vertical="center"/>
    </xf>
    <xf numFmtId="4" fontId="9" fillId="18" borderId="11" xfId="9" applyNumberFormat="1" applyFont="1" applyFill="1" applyBorder="1" applyAlignment="1">
      <alignment horizontal="center" vertical="center"/>
    </xf>
    <xf numFmtId="4" fontId="9" fillId="5" borderId="11" xfId="9" applyNumberFormat="1" applyFont="1" applyFill="1" applyBorder="1" applyAlignment="1">
      <alignment horizontal="center" vertical="center"/>
    </xf>
    <xf numFmtId="0" fontId="2" fillId="0" borderId="0" xfId="0" applyFont="1" applyAlignment="1">
      <alignment horizontal="left"/>
    </xf>
    <xf numFmtId="0" fontId="2" fillId="0" borderId="0" xfId="0" applyFont="1" applyAlignment="1">
      <alignment horizontal="left" vertical="center"/>
    </xf>
    <xf numFmtId="0" fontId="0" fillId="0" borderId="0" xfId="0" applyAlignment="1">
      <alignment horizontal="left" indent="1"/>
    </xf>
    <xf numFmtId="0" fontId="0" fillId="0" borderId="0" xfId="0" applyAlignment="1">
      <alignment horizontal="left" vertical="center"/>
    </xf>
    <xf numFmtId="0" fontId="11" fillId="0" borderId="0" xfId="9" applyAlignment="1">
      <alignment horizontal="left" vertical="center"/>
    </xf>
    <xf numFmtId="3" fontId="9" fillId="5" borderId="11" xfId="9" applyNumberFormat="1" applyFont="1" applyFill="1" applyBorder="1" applyAlignment="1">
      <alignment horizontal="left" vertical="center"/>
    </xf>
    <xf numFmtId="3" fontId="37" fillId="8" borderId="0" xfId="9" quotePrefix="1" applyNumberFormat="1" applyFont="1" applyFill="1" applyAlignment="1"/>
    <xf numFmtId="0" fontId="11" fillId="2" borderId="0" xfId="9" applyFill="1" applyAlignment="1">
      <alignment horizontal="center" vertical="center"/>
    </xf>
    <xf numFmtId="0" fontId="37" fillId="2" borderId="0" xfId="9" applyFont="1" applyFill="1" applyAlignment="1">
      <alignment horizontal="right"/>
    </xf>
    <xf numFmtId="0" fontId="37" fillId="2" borderId="0" xfId="9" applyFont="1" applyFill="1" applyAlignment="1">
      <alignment horizontal="left" wrapText="1"/>
    </xf>
    <xf numFmtId="3" fontId="37" fillId="2" borderId="0" xfId="1" applyNumberFormat="1" applyFont="1" applyFill="1" applyBorder="1" applyAlignment="1">
      <alignment horizontal="right"/>
    </xf>
    <xf numFmtId="4" fontId="9" fillId="18" borderId="11" xfId="9" applyNumberFormat="1" applyFont="1" applyFill="1" applyBorder="1" applyAlignment="1">
      <alignment vertical="center"/>
    </xf>
    <xf numFmtId="0" fontId="27" fillId="2" borderId="0" xfId="9" applyFont="1" applyFill="1" applyAlignment="1">
      <alignment horizontal="left" vertical="top" wrapText="1"/>
    </xf>
    <xf numFmtId="0" fontId="98" fillId="2" borderId="0" xfId="9" applyFont="1" applyFill="1" applyAlignment="1">
      <alignment horizontal="center" vertical="center"/>
    </xf>
    <xf numFmtId="0" fontId="10" fillId="0" borderId="0" xfId="17" applyFont="1" applyAlignment="1"/>
    <xf numFmtId="0" fontId="10" fillId="0" borderId="4" xfId="17" applyFont="1" applyBorder="1" applyAlignment="1">
      <alignment horizontal="left" vertical="center"/>
    </xf>
    <xf numFmtId="3" fontId="27" fillId="8" borderId="0" xfId="9" quotePrefix="1" applyNumberFormat="1" applyFont="1" applyFill="1" applyAlignment="1"/>
    <xf numFmtId="0" fontId="27" fillId="8" borderId="0" xfId="9" quotePrefix="1" applyFont="1" applyFill="1" applyAlignment="1">
      <alignment wrapText="1"/>
    </xf>
    <xf numFmtId="0" fontId="11" fillId="0" borderId="9" xfId="9" applyBorder="1" applyAlignment="1">
      <alignment horizontal="center" vertical="top"/>
    </xf>
    <xf numFmtId="3" fontId="9" fillId="5" borderId="11" xfId="9" applyNumberFormat="1" applyFont="1" applyFill="1" applyBorder="1" applyAlignment="1">
      <alignment vertical="center"/>
    </xf>
    <xf numFmtId="3" fontId="9" fillId="5" borderId="11" xfId="9" applyNumberFormat="1" applyFont="1" applyFill="1" applyBorder="1" applyAlignment="1">
      <alignment horizontal="center"/>
    </xf>
    <xf numFmtId="3" fontId="37" fillId="0" borderId="0" xfId="9" applyNumberFormat="1" applyFont="1" applyAlignment="1">
      <alignment horizontal="right"/>
    </xf>
    <xf numFmtId="173" fontId="10" fillId="0" borderId="11" xfId="1" applyNumberFormat="1" applyFont="1" applyBorder="1" applyAlignment="1">
      <alignment horizontal="center" vertical="center"/>
    </xf>
    <xf numFmtId="173" fontId="9" fillId="18" borderId="11" xfId="1" applyNumberFormat="1" applyFont="1" applyFill="1" applyBorder="1" applyAlignment="1">
      <alignment horizontal="center" vertical="center"/>
    </xf>
    <xf numFmtId="173" fontId="8" fillId="18" borderId="11" xfId="1" applyNumberFormat="1" applyFont="1" applyFill="1" applyBorder="1" applyAlignment="1">
      <alignment horizontal="center" vertical="center"/>
    </xf>
    <xf numFmtId="0" fontId="12" fillId="8" borderId="0" xfId="9" quotePrefix="1" applyFont="1" applyFill="1" applyAlignment="1">
      <alignment horizontal="left" vertical="center"/>
    </xf>
    <xf numFmtId="0" fontId="12" fillId="8" borderId="0" xfId="9" quotePrefix="1" applyFont="1" applyFill="1" applyAlignment="1">
      <alignment horizontal="left" vertical="center" wrapText="1"/>
    </xf>
    <xf numFmtId="181" fontId="11" fillId="0" borderId="0" xfId="9" applyNumberFormat="1" applyAlignment="1"/>
    <xf numFmtId="178" fontId="37" fillId="2" borderId="0" xfId="1" applyNumberFormat="1" applyFont="1" applyFill="1" applyBorder="1" applyAlignment="1"/>
    <xf numFmtId="182" fontId="37" fillId="2" borderId="0" xfId="1" applyNumberFormat="1" applyFont="1" applyFill="1" applyBorder="1" applyAlignment="1"/>
    <xf numFmtId="183" fontId="37" fillId="2" borderId="0" xfId="1" applyNumberFormat="1" applyFont="1" applyFill="1" applyBorder="1" applyAlignment="1"/>
    <xf numFmtId="184" fontId="37" fillId="2" borderId="0" xfId="9" applyNumberFormat="1" applyFont="1" applyFill="1" applyAlignment="1"/>
    <xf numFmtId="0" fontId="37" fillId="2" borderId="0" xfId="17" applyFont="1" applyFill="1" applyAlignment="1">
      <alignment horizontal="right"/>
    </xf>
    <xf numFmtId="174" fontId="37" fillId="2" borderId="0" xfId="9" applyNumberFormat="1" applyFont="1" applyFill="1" applyAlignment="1"/>
    <xf numFmtId="0" fontId="37" fillId="2" borderId="0" xfId="17" applyFont="1" applyFill="1" applyAlignment="1"/>
    <xf numFmtId="1" fontId="37" fillId="2" borderId="0" xfId="9" applyNumberFormat="1" applyFont="1" applyFill="1" applyAlignment="1"/>
    <xf numFmtId="0" fontId="8" fillId="0" borderId="0" xfId="9" applyFont="1" applyAlignment="1">
      <alignment vertical="center" wrapText="1"/>
    </xf>
    <xf numFmtId="0" fontId="8" fillId="0" borderId="0" xfId="9" applyFont="1" applyAlignment="1">
      <alignment wrapText="1"/>
    </xf>
    <xf numFmtId="0" fontId="9" fillId="0" borderId="0" xfId="9" applyFont="1" applyAlignment="1">
      <alignment vertical="center" wrapText="1"/>
    </xf>
    <xf numFmtId="0" fontId="19" fillId="0" borderId="9" xfId="9" applyFont="1" applyBorder="1" applyAlignment="1">
      <alignment horizontal="center" vertical="center"/>
    </xf>
    <xf numFmtId="0" fontId="11" fillId="0" borderId="9" xfId="9" applyBorder="1" applyAlignment="1">
      <alignment horizontal="center" vertical="center"/>
    </xf>
    <xf numFmtId="0" fontId="8" fillId="3" borderId="11" xfId="9" applyFont="1" applyFill="1" applyBorder="1" applyAlignment="1">
      <alignment horizontal="left" vertical="center"/>
    </xf>
    <xf numFmtId="0" fontId="8" fillId="3" borderId="11" xfId="9" applyFont="1" applyFill="1" applyBorder="1" applyAlignment="1">
      <alignment horizontal="center" vertical="center" wrapText="1"/>
    </xf>
    <xf numFmtId="3" fontId="95" fillId="2" borderId="0" xfId="9" applyNumberFormat="1" applyFont="1" applyFill="1" applyAlignment="1">
      <alignment horizontal="center" vertical="center" wrapText="1"/>
    </xf>
    <xf numFmtId="172" fontId="10" fillId="0" borderId="11" xfId="1" applyNumberFormat="1" applyFont="1" applyBorder="1" applyAlignment="1">
      <alignment horizontal="center" vertical="center"/>
    </xf>
    <xf numFmtId="178" fontId="11" fillId="2" borderId="0" xfId="1" applyNumberFormat="1" applyFont="1" applyFill="1" applyBorder="1" applyAlignment="1"/>
    <xf numFmtId="173" fontId="37" fillId="2" borderId="0" xfId="9" applyNumberFormat="1" applyFont="1" applyFill="1" applyAlignment="1"/>
    <xf numFmtId="172" fontId="37" fillId="2" borderId="0" xfId="9" applyNumberFormat="1" applyFont="1" applyFill="1" applyAlignment="1"/>
    <xf numFmtId="172" fontId="95" fillId="2" borderId="0" xfId="9" applyNumberFormat="1" applyFont="1" applyFill="1" applyAlignment="1"/>
    <xf numFmtId="0" fontId="9" fillId="12" borderId="11" xfId="9" applyFont="1" applyFill="1" applyBorder="1" applyAlignment="1">
      <alignment horizontal="left" vertical="center"/>
    </xf>
    <xf numFmtId="172" fontId="9" fillId="12" borderId="11" xfId="1" applyNumberFormat="1" applyFont="1" applyFill="1" applyBorder="1" applyAlignment="1">
      <alignment horizontal="center" vertical="center"/>
    </xf>
    <xf numFmtId="0" fontId="12" fillId="8" borderId="0" xfId="9" quotePrefix="1" applyFont="1" applyFill="1" applyAlignment="1">
      <alignment vertical="center" wrapText="1"/>
    </xf>
    <xf numFmtId="0" fontId="12" fillId="0" borderId="0" xfId="9" applyFont="1" applyAlignment="1">
      <alignment horizontal="left" vertical="justify"/>
    </xf>
    <xf numFmtId="0" fontId="30" fillId="0" borderId="0" xfId="9" applyFont="1" applyAlignment="1">
      <alignment horizontal="left" vertical="justify"/>
    </xf>
    <xf numFmtId="0" fontId="30" fillId="0" borderId="0" xfId="9" applyFont="1" applyAlignment="1">
      <alignment horizontal="left" vertical="justify" wrapText="1"/>
    </xf>
    <xf numFmtId="172" fontId="11" fillId="0" borderId="0" xfId="9" applyNumberFormat="1" applyAlignment="1">
      <alignment horizontal="center" vertical="center"/>
    </xf>
    <xf numFmtId="0" fontId="6" fillId="0" borderId="16" xfId="9" applyFont="1" applyBorder="1" applyAlignment="1"/>
    <xf numFmtId="0" fontId="4" fillId="0" borderId="16" xfId="4" applyBorder="1" applyProtection="1">
      <alignment vertical="top"/>
    </xf>
    <xf numFmtId="0" fontId="8" fillId="3" borderId="11" xfId="9" applyFont="1" applyFill="1" applyBorder="1" applyAlignment="1">
      <alignment horizontal="center" vertical="center"/>
    </xf>
    <xf numFmtId="0" fontId="10" fillId="2" borderId="11" xfId="9" applyFont="1" applyFill="1" applyBorder="1" applyAlignment="1"/>
    <xf numFmtId="0" fontId="9" fillId="18" borderId="11" xfId="9" applyFont="1" applyFill="1" applyBorder="1" applyAlignment="1"/>
    <xf numFmtId="0" fontId="29" fillId="0" borderId="0" xfId="9" applyFont="1" applyAlignment="1"/>
    <xf numFmtId="0" fontId="29" fillId="0" borderId="0" xfId="9" applyFont="1" applyAlignment="1">
      <alignment vertical="justify" wrapText="1"/>
    </xf>
    <xf numFmtId="0" fontId="10" fillId="0" borderId="0" xfId="9" applyFont="1" applyAlignment="1">
      <alignment horizontal="center" vertical="center"/>
    </xf>
    <xf numFmtId="3" fontId="10" fillId="2" borderId="0" xfId="9" applyNumberFormat="1" applyFont="1" applyFill="1" applyAlignment="1">
      <alignment horizontal="center" vertical="center"/>
    </xf>
    <xf numFmtId="0" fontId="9" fillId="18" borderId="11" xfId="9" applyFont="1" applyFill="1" applyBorder="1" applyAlignment="1">
      <alignment horizontal="left"/>
    </xf>
    <xf numFmtId="0" fontId="6" fillId="0" borderId="72" xfId="9" applyFont="1" applyBorder="1" applyAlignment="1"/>
    <xf numFmtId="0" fontId="9" fillId="18" borderId="4" xfId="9" applyFont="1" applyFill="1" applyBorder="1" applyAlignment="1"/>
    <xf numFmtId="3" fontId="9" fillId="18" borderId="4" xfId="9" applyNumberFormat="1" applyFont="1" applyFill="1" applyBorder="1" applyAlignment="1">
      <alignment horizontal="center" vertical="center"/>
    </xf>
    <xf numFmtId="0" fontId="19" fillId="0" borderId="9" xfId="9" applyFont="1" applyBorder="1" applyAlignment="1"/>
    <xf numFmtId="0" fontId="20" fillId="7" borderId="11" xfId="9" applyFont="1" applyFill="1" applyBorder="1" applyAlignment="1">
      <alignment vertical="center" wrapText="1"/>
    </xf>
    <xf numFmtId="0" fontId="8" fillId="7" borderId="11" xfId="9" applyFont="1" applyFill="1" applyBorder="1" applyAlignment="1">
      <alignment horizontal="center" vertical="center" wrapText="1"/>
    </xf>
    <xf numFmtId="0" fontId="49" fillId="0" borderId="0" xfId="9" applyFont="1" applyAlignment="1"/>
    <xf numFmtId="3" fontId="49" fillId="0" borderId="0" xfId="9" applyNumberFormat="1" applyFont="1" applyAlignment="1"/>
    <xf numFmtId="0" fontId="50" fillId="0" borderId="0" xfId="9" applyFont="1" applyAlignment="1"/>
    <xf numFmtId="3" fontId="99" fillId="0" borderId="0" xfId="9" applyNumberFormat="1" applyFont="1" applyAlignment="1"/>
    <xf numFmtId="3" fontId="15" fillId="0" borderId="0" xfId="9" applyNumberFormat="1" applyFont="1" applyAlignment="1"/>
    <xf numFmtId="3" fontId="10" fillId="0" borderId="11" xfId="9" applyNumberFormat="1" applyFont="1" applyBorder="1" applyAlignment="1"/>
    <xf numFmtId="0" fontId="37" fillId="0" borderId="0" xfId="9" applyFont="1" applyAlignment="1">
      <alignment vertical="center"/>
    </xf>
    <xf numFmtId="3" fontId="9" fillId="18" borderId="11" xfId="9" applyNumberFormat="1" applyFont="1" applyFill="1" applyBorder="1" applyAlignment="1"/>
    <xf numFmtId="4" fontId="11" fillId="0" borderId="0" xfId="9" applyNumberFormat="1" applyAlignment="1">
      <alignment horizontal="center"/>
    </xf>
    <xf numFmtId="0" fontId="100" fillId="0" borderId="0" xfId="9" applyFont="1" applyAlignment="1"/>
    <xf numFmtId="4" fontId="100" fillId="0" borderId="0" xfId="9" applyNumberFormat="1" applyFont="1" applyAlignment="1">
      <alignment horizontal="center"/>
    </xf>
    <xf numFmtId="0" fontId="101" fillId="0" borderId="0" xfId="9" applyFont="1" applyAlignment="1"/>
    <xf numFmtId="0" fontId="92" fillId="0" borderId="0" xfId="9" applyFont="1" applyAlignment="1"/>
    <xf numFmtId="3" fontId="100" fillId="0" borderId="0" xfId="9" applyNumberFormat="1" applyFont="1" applyAlignment="1"/>
    <xf numFmtId="3" fontId="101" fillId="0" borderId="0" xfId="9" applyNumberFormat="1" applyFont="1" applyAlignment="1"/>
    <xf numFmtId="3" fontId="92" fillId="0" borderId="0" xfId="9" applyNumberFormat="1" applyFont="1" applyAlignment="1"/>
    <xf numFmtId="0" fontId="4" fillId="0" borderId="9" xfId="4" applyBorder="1" applyProtection="1">
      <alignment vertical="top"/>
    </xf>
    <xf numFmtId="0" fontId="8" fillId="11" borderId="11" xfId="9" applyFont="1" applyFill="1" applyBorder="1" applyAlignment="1">
      <alignment horizontal="center" vertical="center"/>
    </xf>
    <xf numFmtId="3" fontId="37" fillId="0" borderId="0" xfId="9" applyNumberFormat="1" applyFont="1" applyAlignment="1">
      <alignment horizontal="left"/>
    </xf>
    <xf numFmtId="3" fontId="74" fillId="0" borderId="0" xfId="9" applyNumberFormat="1" applyFont="1" applyAlignment="1">
      <alignment vertical="center" wrapText="1"/>
    </xf>
    <xf numFmtId="3" fontId="10" fillId="8" borderId="11" xfId="9" applyNumberFormat="1" applyFont="1" applyFill="1" applyBorder="1" applyAlignment="1">
      <alignment horizontal="center" vertical="center"/>
    </xf>
    <xf numFmtId="0" fontId="10" fillId="18" borderId="11" xfId="9" applyFont="1" applyFill="1" applyBorder="1" applyAlignment="1"/>
    <xf numFmtId="185" fontId="10" fillId="8" borderId="0" xfId="9" applyNumberFormat="1" applyFont="1" applyFill="1" applyAlignment="1"/>
    <xf numFmtId="185" fontId="11" fillId="0" borderId="0" xfId="9" applyNumberFormat="1" applyAlignment="1"/>
    <xf numFmtId="179" fontId="10" fillId="8" borderId="0" xfId="9" applyNumberFormat="1" applyFont="1" applyFill="1" applyAlignment="1"/>
    <xf numFmtId="0" fontId="9" fillId="0" borderId="11" xfId="9" applyFont="1" applyBorder="1" applyAlignment="1">
      <alignment horizontal="left" vertical="center"/>
    </xf>
    <xf numFmtId="3" fontId="9" fillId="8" borderId="11" xfId="9" applyNumberFormat="1" applyFont="1" applyFill="1" applyBorder="1" applyAlignment="1">
      <alignment horizontal="center" vertical="center"/>
    </xf>
    <xf numFmtId="179" fontId="10" fillId="0" borderId="0" xfId="9" applyNumberFormat="1" applyFont="1" applyAlignment="1"/>
    <xf numFmtId="0" fontId="10" fillId="2" borderId="11" xfId="9" applyFont="1" applyFill="1" applyBorder="1" applyAlignment="1">
      <alignment horizontal="left" vertical="center"/>
    </xf>
    <xf numFmtId="0" fontId="30" fillId="0" borderId="0" xfId="9" applyFont="1" applyAlignment="1"/>
    <xf numFmtId="3" fontId="6" fillId="0" borderId="9" xfId="9" applyNumberFormat="1" applyFont="1" applyBorder="1" applyAlignment="1"/>
    <xf numFmtId="3" fontId="8" fillId="11" borderId="11" xfId="9" applyNumberFormat="1" applyFont="1" applyFill="1" applyBorder="1" applyAlignment="1">
      <alignment horizontal="center" vertical="center"/>
    </xf>
    <xf numFmtId="0" fontId="10" fillId="5" borderId="11" xfId="9" applyFont="1" applyFill="1" applyBorder="1" applyAlignment="1"/>
    <xf numFmtId="3" fontId="9" fillId="2" borderId="11" xfId="9" applyNumberFormat="1" applyFont="1" applyFill="1" applyBorder="1" applyAlignment="1">
      <alignment horizontal="center" vertical="center"/>
    </xf>
    <xf numFmtId="0" fontId="12" fillId="0" borderId="17" xfId="9" applyFont="1" applyBorder="1" applyAlignment="1">
      <alignment vertical="center"/>
    </xf>
    <xf numFmtId="0" fontId="8" fillId="3" borderId="11" xfId="9" applyFont="1" applyFill="1" applyBorder="1" applyAlignment="1">
      <alignment vertical="center" wrapText="1"/>
    </xf>
    <xf numFmtId="0" fontId="9" fillId="3" borderId="11" xfId="9" applyFont="1" applyFill="1" applyBorder="1" applyAlignment="1">
      <alignment horizontal="center" vertical="center"/>
    </xf>
    <xf numFmtId="0" fontId="10" fillId="0" borderId="11" xfId="9" applyFont="1" applyBorder="1" applyAlignment="1">
      <alignment horizontal="center" vertical="center"/>
    </xf>
    <xf numFmtId="0" fontId="10" fillId="2" borderId="11" xfId="9" applyFont="1" applyFill="1" applyBorder="1" applyAlignment="1">
      <alignment horizontal="center" vertical="center"/>
    </xf>
    <xf numFmtId="0" fontId="9" fillId="0" borderId="11" xfId="9" applyFont="1" applyBorder="1" applyAlignment="1">
      <alignment horizontal="left"/>
    </xf>
    <xf numFmtId="0" fontId="55" fillId="0" borderId="0" xfId="0" applyFont="1" applyAlignment="1">
      <alignment vertical="center" wrapText="1"/>
    </xf>
    <xf numFmtId="0" fontId="74" fillId="0" borderId="0" xfId="9" applyFont="1" applyAlignment="1">
      <alignment vertical="center" wrapText="1"/>
    </xf>
    <xf numFmtId="0" fontId="8" fillId="3" borderId="11" xfId="9" applyFont="1" applyFill="1" applyBorder="1" applyAlignment="1"/>
    <xf numFmtId="0" fontId="8" fillId="3" borderId="11" xfId="9" applyFont="1" applyFill="1" applyBorder="1" applyAlignment="1">
      <alignment horizontal="center"/>
    </xf>
    <xf numFmtId="0" fontId="8" fillId="11" borderId="17" xfId="9" applyFont="1" applyFill="1" applyBorder="1" applyAlignment="1">
      <alignment horizontal="centerContinuous"/>
    </xf>
    <xf numFmtId="0" fontId="8" fillId="3" borderId="11" xfId="9" applyFont="1" applyFill="1" applyBorder="1" applyAlignment="1">
      <alignment horizontal="centerContinuous"/>
    </xf>
    <xf numFmtId="0" fontId="8" fillId="11" borderId="21" xfId="9" applyFont="1" applyFill="1" applyBorder="1" applyAlignment="1">
      <alignment horizontal="centerContinuous"/>
    </xf>
    <xf numFmtId="0" fontId="68" fillId="0" borderId="0" xfId="9" applyFont="1" applyAlignment="1">
      <alignment wrapText="1"/>
    </xf>
    <xf numFmtId="0" fontId="14" fillId="0" borderId="0" xfId="9" applyFont="1" applyAlignment="1">
      <alignment wrapText="1"/>
    </xf>
    <xf numFmtId="0" fontId="60" fillId="0" borderId="11" xfId="9" applyFont="1" applyBorder="1" applyAlignment="1">
      <alignment horizontal="center" vertical="center"/>
    </xf>
    <xf numFmtId="0" fontId="102" fillId="0" borderId="11" xfId="9" applyFont="1" applyBorder="1" applyAlignment="1">
      <alignment horizontal="center" vertical="center"/>
    </xf>
    <xf numFmtId="15" fontId="10" fillId="0" borderId="11" xfId="9" applyNumberFormat="1" applyFont="1" applyBorder="1" applyAlignment="1">
      <alignment horizontal="center" vertical="center"/>
    </xf>
    <xf numFmtId="0" fontId="103" fillId="0" borderId="11" xfId="9" applyFont="1" applyBorder="1" applyAlignment="1">
      <alignment horizontal="center" vertical="center"/>
    </xf>
    <xf numFmtId="15" fontId="10" fillId="0" borderId="11" xfId="9" applyNumberFormat="1" applyFont="1" applyBorder="1" applyAlignment="1">
      <alignment horizontal="center"/>
    </xf>
    <xf numFmtId="0" fontId="102" fillId="0" borderId="11" xfId="9" applyFont="1" applyBorder="1" applyAlignment="1">
      <alignment horizontal="center"/>
    </xf>
    <xf numFmtId="0" fontId="102" fillId="0" borderId="17" xfId="9" applyFont="1" applyBorder="1" applyAlignment="1">
      <alignment horizontal="center"/>
    </xf>
    <xf numFmtId="3" fontId="10" fillId="0" borderId="17" xfId="9" applyNumberFormat="1" applyFont="1" applyBorder="1" applyAlignment="1">
      <alignment horizontal="center" vertical="center"/>
    </xf>
    <xf numFmtId="0" fontId="68" fillId="0" borderId="0" xfId="9" applyFont="1" applyAlignment="1">
      <alignment horizontal="left" vertical="center" wrapText="1"/>
    </xf>
    <xf numFmtId="0" fontId="104" fillId="0" borderId="0" xfId="9" applyFont="1" applyAlignment="1"/>
    <xf numFmtId="3" fontId="105" fillId="2" borderId="0" xfId="0" applyNumberFormat="1" applyFont="1" applyFill="1"/>
    <xf numFmtId="4" fontId="105" fillId="2" borderId="0" xfId="0" applyNumberFormat="1" applyFont="1" applyFill="1"/>
    <xf numFmtId="3" fontId="105" fillId="2" borderId="0" xfId="9" applyNumberFormat="1" applyFont="1" applyFill="1" applyAlignment="1"/>
    <xf numFmtId="3" fontId="37" fillId="2" borderId="0" xfId="7" applyNumberFormat="1" applyFont="1" applyFill="1" applyBorder="1" applyAlignment="1"/>
    <xf numFmtId="173" fontId="6" fillId="0" borderId="0" xfId="9" applyNumberFormat="1" applyFont="1" applyAlignment="1"/>
    <xf numFmtId="173" fontId="105" fillId="2" borderId="0" xfId="0" applyNumberFormat="1" applyFont="1" applyFill="1"/>
    <xf numFmtId="1" fontId="6" fillId="2" borderId="0" xfId="9" applyNumberFormat="1" applyFont="1" applyFill="1" applyAlignment="1"/>
    <xf numFmtId="0" fontId="15" fillId="0" borderId="0" xfId="9" applyFont="1" applyAlignment="1"/>
    <xf numFmtId="4" fontId="6" fillId="0" borderId="0" xfId="9" applyNumberFormat="1" applyFont="1" applyAlignment="1"/>
    <xf numFmtId="0" fontId="15" fillId="2" borderId="0" xfId="9" applyFont="1" applyFill="1" applyAlignment="1"/>
    <xf numFmtId="173" fontId="37" fillId="2" borderId="0" xfId="9" applyNumberFormat="1" applyFont="1" applyFill="1" applyAlignment="1">
      <alignment horizontal="right" vertical="center"/>
    </xf>
    <xf numFmtId="173" fontId="92" fillId="2" borderId="0" xfId="0" applyNumberFormat="1" applyFont="1" applyFill="1"/>
    <xf numFmtId="4" fontId="8" fillId="3" borderId="11" xfId="9" applyNumberFormat="1" applyFont="1" applyFill="1" applyBorder="1" applyAlignment="1">
      <alignment horizontal="left" vertical="center"/>
    </xf>
    <xf numFmtId="0" fontId="9" fillId="0" borderId="0" xfId="9" applyFont="1" applyAlignment="1"/>
    <xf numFmtId="0" fontId="10" fillId="0" borderId="0" xfId="9" applyFont="1" applyAlignment="1"/>
    <xf numFmtId="0" fontId="9" fillId="0" borderId="0" xfId="9" applyFont="1" applyAlignment="1">
      <alignment horizontal="centerContinuous" vertical="center"/>
    </xf>
    <xf numFmtId="4" fontId="10" fillId="0" borderId="11" xfId="9" applyNumberFormat="1" applyFont="1" applyBorder="1" applyAlignment="1"/>
    <xf numFmtId="4" fontId="10" fillId="0" borderId="0" xfId="9" applyNumberFormat="1" applyFont="1" applyAlignment="1"/>
    <xf numFmtId="0" fontId="10" fillId="0" borderId="17" xfId="9" applyFont="1" applyBorder="1" applyAlignment="1"/>
    <xf numFmtId="4" fontId="10" fillId="0" borderId="17" xfId="9" applyNumberFormat="1" applyFont="1" applyBorder="1" applyAlignment="1"/>
    <xf numFmtId="4" fontId="10" fillId="0" borderId="0" xfId="9" applyNumberFormat="1" applyFont="1" applyAlignment="1">
      <alignment horizontal="centerContinuous" vertical="center"/>
    </xf>
    <xf numFmtId="0" fontId="10" fillId="0" borderId="0" xfId="9" applyFont="1" applyAlignment="1">
      <alignment horizontal="centerContinuous" vertical="center"/>
    </xf>
    <xf numFmtId="4" fontId="10" fillId="0" borderId="11" xfId="9" applyNumberFormat="1" applyFont="1" applyBorder="1" applyAlignment="1">
      <alignment horizontal="right"/>
    </xf>
    <xf numFmtId="0" fontId="106" fillId="0" borderId="0" xfId="9" applyFont="1" applyAlignment="1"/>
    <xf numFmtId="0" fontId="6" fillId="0" borderId="0" xfId="9" applyFont="1">
      <alignment vertical="top"/>
    </xf>
    <xf numFmtId="0" fontId="14" fillId="0" borderId="0" xfId="9" applyFont="1" applyAlignment="1">
      <alignment horizontal="center" vertical="center" wrapText="1"/>
    </xf>
    <xf numFmtId="0" fontId="8" fillId="0" borderId="0" xfId="9" applyFont="1" applyAlignment="1">
      <alignment horizontal="center" vertical="center" wrapText="1"/>
    </xf>
    <xf numFmtId="0" fontId="6" fillId="0" borderId="9" xfId="9" applyFont="1" applyBorder="1">
      <alignment vertical="top"/>
    </xf>
    <xf numFmtId="0" fontId="6" fillId="0" borderId="9" xfId="9" applyFont="1" applyBorder="1" applyAlignment="1">
      <alignment horizontal="centerContinuous" vertical="top"/>
    </xf>
    <xf numFmtId="0" fontId="8" fillId="3" borderId="0" xfId="9" applyFont="1" applyFill="1" applyAlignment="1">
      <alignment horizontal="center"/>
    </xf>
    <xf numFmtId="0" fontId="8" fillId="0" borderId="11" xfId="9" applyFont="1" applyBorder="1" applyAlignment="1"/>
    <xf numFmtId="0" fontId="6" fillId="0" borderId="11" xfId="9" applyFont="1" applyBorder="1" applyAlignment="1"/>
    <xf numFmtId="0" fontId="19" fillId="0" borderId="11" xfId="9" applyFont="1" applyBorder="1" applyAlignment="1">
      <alignment horizontal="center"/>
    </xf>
    <xf numFmtId="0" fontId="19" fillId="0" borderId="0" xfId="9" applyFont="1" applyAlignment="1">
      <alignment horizontal="center"/>
    </xf>
    <xf numFmtId="0" fontId="10" fillId="0" borderId="11" xfId="9" applyFont="1" applyBorder="1">
      <alignment vertical="top"/>
    </xf>
    <xf numFmtId="0" fontId="9" fillId="0" borderId="11" xfId="9" applyFont="1" applyBorder="1" applyAlignment="1">
      <alignment horizontal="center" vertical="center"/>
    </xf>
    <xf numFmtId="4" fontId="6" fillId="0" borderId="0" xfId="9" applyNumberFormat="1" applyFont="1">
      <alignment vertical="top"/>
    </xf>
    <xf numFmtId="49" fontId="11" fillId="0" borderId="0" xfId="9" applyNumberFormat="1" applyAlignment="1"/>
    <xf numFmtId="49" fontId="6" fillId="0" borderId="9" xfId="9" applyNumberFormat="1" applyFont="1" applyBorder="1" applyAlignment="1"/>
    <xf numFmtId="49" fontId="10" fillId="0" borderId="11" xfId="9" applyNumberFormat="1" applyFont="1" applyBorder="1" applyAlignment="1"/>
    <xf numFmtId="49" fontId="10" fillId="0" borderId="11" xfId="9" applyNumberFormat="1" applyFont="1" applyBorder="1" applyAlignment="1">
      <alignment horizontal="left" vertical="center"/>
    </xf>
    <xf numFmtId="186" fontId="10" fillId="0" borderId="11" xfId="9" applyNumberFormat="1" applyFont="1" applyBorder="1" applyAlignment="1">
      <alignment horizontal="center" vertical="center"/>
    </xf>
    <xf numFmtId="0" fontId="10" fillId="0" borderId="11" xfId="9" applyFont="1" applyBorder="1" applyAlignment="1">
      <alignment horizontal="center"/>
    </xf>
    <xf numFmtId="49" fontId="10" fillId="0" borderId="11" xfId="9" applyNumberFormat="1" applyFont="1" applyBorder="1" applyAlignment="1">
      <alignment horizontal="center" vertical="center"/>
    </xf>
    <xf numFmtId="49" fontId="10" fillId="0" borderId="0" xfId="9" applyNumberFormat="1" applyFont="1" applyAlignment="1"/>
    <xf numFmtId="49" fontId="10" fillId="0" borderId="0" xfId="9" applyNumberFormat="1" applyFont="1" applyAlignment="1">
      <alignment horizontal="center" vertical="center"/>
    </xf>
    <xf numFmtId="186" fontId="10" fillId="0" borderId="0" xfId="9" applyNumberFormat="1" applyFont="1" applyAlignment="1">
      <alignment horizontal="center" vertical="center"/>
    </xf>
    <xf numFmtId="0" fontId="10" fillId="0" borderId="0" xfId="9" applyFont="1" applyAlignment="1">
      <alignment horizontal="center"/>
    </xf>
    <xf numFmtId="4" fontId="11" fillId="0" borderId="9" xfId="9" applyNumberFormat="1" applyBorder="1">
      <alignment vertical="top"/>
    </xf>
    <xf numFmtId="0" fontId="9" fillId="3" borderId="77" xfId="9" applyFont="1" applyFill="1" applyBorder="1" applyAlignment="1">
      <alignment horizontal="center" vertical="center"/>
    </xf>
    <xf numFmtId="4" fontId="10" fillId="0" borderId="11" xfId="9" applyNumberFormat="1" applyFont="1" applyBorder="1">
      <alignment vertical="top"/>
    </xf>
    <xf numFmtId="0" fontId="10" fillId="0" borderId="0" xfId="9" applyFont="1">
      <alignment vertical="top"/>
    </xf>
    <xf numFmtId="4" fontId="9" fillId="0" borderId="11" xfId="9" applyNumberFormat="1" applyFont="1" applyBorder="1" applyAlignment="1">
      <alignment horizontal="center" vertical="top"/>
    </xf>
    <xf numFmtId="4" fontId="9" fillId="0" borderId="0" xfId="9" applyNumberFormat="1" applyFont="1" applyAlignment="1">
      <alignment horizontal="center" vertical="top"/>
    </xf>
    <xf numFmtId="0" fontId="9" fillId="18" borderId="11" xfId="9" applyFont="1" applyFill="1" applyBorder="1">
      <alignment vertical="top"/>
    </xf>
    <xf numFmtId="0" fontId="10" fillId="18" borderId="11" xfId="9" applyFont="1" applyFill="1" applyBorder="1">
      <alignment vertical="top"/>
    </xf>
    <xf numFmtId="0" fontId="10" fillId="18" borderId="0" xfId="9" applyFont="1" applyFill="1">
      <alignment vertical="top"/>
    </xf>
    <xf numFmtId="4" fontId="10" fillId="0" borderId="11" xfId="9" applyNumberFormat="1" applyFont="1" applyBorder="1" applyAlignment="1">
      <alignment horizontal="center" vertical="center"/>
    </xf>
    <xf numFmtId="0" fontId="10" fillId="18" borderId="11" xfId="9" applyFont="1" applyFill="1" applyBorder="1" applyAlignment="1">
      <alignment horizontal="center" vertical="center"/>
    </xf>
    <xf numFmtId="0" fontId="9" fillId="18" borderId="11" xfId="9" applyFont="1" applyFill="1" applyBorder="1" applyAlignment="1">
      <alignment horizontal="center" vertical="center"/>
    </xf>
    <xf numFmtId="0" fontId="10" fillId="18" borderId="0" xfId="9" applyFont="1" applyFill="1" applyAlignment="1">
      <alignment horizontal="center" vertical="center"/>
    </xf>
    <xf numFmtId="0" fontId="9" fillId="19" borderId="11" xfId="9" applyFont="1" applyFill="1" applyBorder="1" applyAlignment="1">
      <alignment vertical="center"/>
    </xf>
    <xf numFmtId="0" fontId="10" fillId="19" borderId="11" xfId="9" applyFont="1" applyFill="1" applyBorder="1">
      <alignment vertical="top"/>
    </xf>
    <xf numFmtId="0" fontId="10" fillId="19" borderId="11" xfId="9" applyFont="1" applyFill="1" applyBorder="1" applyAlignment="1">
      <alignment horizontal="center" vertical="center"/>
    </xf>
    <xf numFmtId="0" fontId="9" fillId="19" borderId="11" xfId="9" applyFont="1" applyFill="1" applyBorder="1" applyAlignment="1">
      <alignment horizontal="center" vertical="center"/>
    </xf>
    <xf numFmtId="4" fontId="9" fillId="0" borderId="11" xfId="9" applyNumberFormat="1" applyFont="1" applyBorder="1">
      <alignment vertical="top"/>
    </xf>
    <xf numFmtId="4" fontId="9" fillId="0" borderId="11" xfId="9" applyNumberFormat="1" applyFont="1" applyBorder="1" applyAlignment="1">
      <alignment horizontal="center" vertical="top" wrapText="1"/>
    </xf>
    <xf numFmtId="4" fontId="11" fillId="0" borderId="0" xfId="9" applyNumberFormat="1">
      <alignment vertical="top"/>
    </xf>
    <xf numFmtId="0" fontId="107" fillId="0" borderId="0" xfId="9" applyFont="1">
      <alignment vertical="top"/>
    </xf>
    <xf numFmtId="4" fontId="108" fillId="0" borderId="0" xfId="9" applyNumberFormat="1" applyFont="1">
      <alignment vertical="top"/>
    </xf>
    <xf numFmtId="0" fontId="108" fillId="0" borderId="0" xfId="9" applyFont="1">
      <alignment vertical="top"/>
    </xf>
    <xf numFmtId="0" fontId="14" fillId="2" borderId="0" xfId="9" applyFont="1" applyFill="1" applyAlignment="1">
      <alignment horizontal="center" vertical="center" wrapText="1"/>
    </xf>
    <xf numFmtId="0" fontId="8" fillId="2" borderId="0" xfId="9" applyFont="1" applyFill="1" applyAlignment="1">
      <alignment horizontal="center" vertical="center" wrapText="1"/>
    </xf>
    <xf numFmtId="0" fontId="8" fillId="2" borderId="0" xfId="9" applyFont="1" applyFill="1" applyAlignment="1">
      <alignment horizontal="center" vertical="center"/>
    </xf>
    <xf numFmtId="0" fontId="108" fillId="0" borderId="9" xfId="9" applyFont="1" applyBorder="1">
      <alignment vertical="top"/>
    </xf>
    <xf numFmtId="0" fontId="107" fillId="0" borderId="9" xfId="9" applyFont="1" applyBorder="1">
      <alignment vertical="top"/>
    </xf>
    <xf numFmtId="0" fontId="8" fillId="3" borderId="77" xfId="9" applyFont="1" applyFill="1" applyBorder="1" applyAlignment="1">
      <alignment horizontal="center" vertical="center"/>
    </xf>
    <xf numFmtId="0" fontId="8" fillId="3" borderId="80" xfId="9" applyFont="1" applyFill="1" applyBorder="1" applyAlignment="1">
      <alignment horizontal="center" vertical="center"/>
    </xf>
    <xf numFmtId="0" fontId="9" fillId="0" borderId="11" xfId="9" applyFont="1" applyBorder="1">
      <alignment vertical="top"/>
    </xf>
    <xf numFmtId="0" fontId="9" fillId="0" borderId="11" xfId="9" applyFont="1" applyBorder="1" applyAlignment="1">
      <alignment horizontal="right"/>
    </xf>
    <xf numFmtId="0" fontId="109" fillId="0" borderId="11" xfId="9" applyFont="1" applyBorder="1">
      <alignment vertical="top"/>
    </xf>
    <xf numFmtId="4" fontId="10" fillId="18" borderId="11" xfId="9" applyNumberFormat="1" applyFont="1" applyFill="1" applyBorder="1">
      <alignment vertical="top"/>
    </xf>
    <xf numFmtId="0" fontId="109" fillId="18" borderId="11" xfId="9" applyFont="1" applyFill="1" applyBorder="1">
      <alignment vertical="top"/>
    </xf>
    <xf numFmtId="0" fontId="10" fillId="0" borderId="0" xfId="9" applyFont="1" applyAlignment="1">
      <alignment horizontal="left" vertical="center"/>
    </xf>
    <xf numFmtId="0" fontId="21" fillId="18" borderId="11" xfId="9" applyFont="1" applyFill="1" applyBorder="1" applyAlignment="1">
      <alignment horizontal="left" vertical="center"/>
    </xf>
    <xf numFmtId="4" fontId="10" fillId="18" borderId="11" xfId="9" applyNumberFormat="1" applyFont="1" applyFill="1" applyBorder="1" applyAlignment="1">
      <alignment horizontal="center" vertical="center"/>
    </xf>
    <xf numFmtId="0" fontId="109" fillId="18" borderId="11" xfId="9" applyFont="1" applyFill="1" applyBorder="1" applyAlignment="1">
      <alignment horizontal="center" vertical="center"/>
    </xf>
    <xf numFmtId="4" fontId="10" fillId="2" borderId="11" xfId="9" applyNumberFormat="1" applyFont="1" applyFill="1" applyBorder="1" applyAlignment="1">
      <alignment horizontal="center" vertical="center"/>
    </xf>
    <xf numFmtId="4" fontId="9" fillId="11" borderId="11" xfId="9" applyNumberFormat="1" applyFont="1" applyFill="1" applyBorder="1" applyAlignment="1">
      <alignment horizontal="left" vertical="center"/>
    </xf>
    <xf numFmtId="4" fontId="9" fillId="11" borderId="11" xfId="9" applyNumberFormat="1" applyFont="1" applyFill="1" applyBorder="1" applyAlignment="1">
      <alignment horizontal="center" vertical="center"/>
    </xf>
    <xf numFmtId="0" fontId="109" fillId="0" borderId="11" xfId="9" applyFont="1" applyBorder="1" applyAlignment="1">
      <alignment horizontal="center" vertical="center"/>
    </xf>
    <xf numFmtId="0" fontId="21" fillId="19" borderId="11" xfId="9" applyFont="1" applyFill="1" applyBorder="1" applyAlignment="1">
      <alignment horizontal="left" vertical="center"/>
    </xf>
    <xf numFmtId="0" fontId="10" fillId="0" borderId="21" xfId="9" applyFont="1" applyBorder="1" applyAlignment="1">
      <alignment horizontal="left" vertical="center"/>
    </xf>
    <xf numFmtId="0" fontId="62" fillId="8" borderId="0" xfId="4" applyFont="1" applyFill="1" applyBorder="1" applyAlignment="1" applyProtection="1"/>
    <xf numFmtId="0" fontId="15" fillId="0" borderId="0" xfId="9" applyFont="1">
      <alignment vertical="top"/>
    </xf>
    <xf numFmtId="4" fontId="107" fillId="0" borderId="0" xfId="9" applyNumberFormat="1" applyFont="1">
      <alignment vertical="top"/>
    </xf>
    <xf numFmtId="0" fontId="6" fillId="0" borderId="9" xfId="9" applyFont="1" applyBorder="1" applyAlignment="1">
      <alignment horizontal="centerContinuous" wrapText="1"/>
    </xf>
    <xf numFmtId="4" fontId="10" fillId="18" borderId="11" xfId="9" applyNumberFormat="1" applyFont="1" applyFill="1" applyBorder="1" applyAlignment="1"/>
    <xf numFmtId="0" fontId="8" fillId="3" borderId="75" xfId="6" applyFont="1" applyFill="1" applyBorder="1" applyAlignment="1">
      <alignment horizontal="left" vertical="center"/>
    </xf>
    <xf numFmtId="0" fontId="8" fillId="3" borderId="75" xfId="6" applyFont="1" applyFill="1" applyBorder="1" applyAlignment="1">
      <alignment horizontal="center" vertical="center"/>
    </xf>
    <xf numFmtId="10" fontId="10" fillId="0" borderId="0" xfId="9" applyNumberFormat="1" applyFont="1">
      <alignment vertical="top"/>
    </xf>
    <xf numFmtId="0" fontId="110" fillId="0" borderId="0" xfId="9" applyFont="1" applyAlignment="1">
      <alignment horizontal="left" vertical="center"/>
    </xf>
    <xf numFmtId="10" fontId="6" fillId="0" borderId="0" xfId="9" applyNumberFormat="1" applyFont="1">
      <alignment vertical="top"/>
    </xf>
    <xf numFmtId="0" fontId="11" fillId="0" borderId="9" xfId="9" applyBorder="1" applyAlignment="1">
      <alignment horizontal="center"/>
    </xf>
    <xf numFmtId="0" fontId="4" fillId="8" borderId="9" xfId="4" applyFill="1" applyBorder="1" applyAlignment="1" applyProtection="1"/>
    <xf numFmtId="0" fontId="10" fillId="0" borderId="11" xfId="9" applyFont="1" applyBorder="1" applyAlignment="1">
      <alignment horizontal="center" vertical="center" wrapText="1"/>
    </xf>
    <xf numFmtId="187" fontId="10" fillId="0" borderId="11" xfId="7" applyNumberFormat="1" applyFont="1" applyBorder="1" applyAlignment="1">
      <alignment horizontal="center" vertical="center" wrapText="1"/>
    </xf>
    <xf numFmtId="0" fontId="10" fillId="0" borderId="17" xfId="9" applyFont="1" applyBorder="1" applyAlignment="1">
      <alignment horizontal="center" vertical="center" wrapText="1"/>
    </xf>
    <xf numFmtId="187" fontId="10" fillId="0" borderId="17" xfId="7" applyNumberFormat="1" applyFont="1" applyBorder="1" applyAlignment="1">
      <alignment horizontal="center" vertical="center" wrapText="1"/>
    </xf>
    <xf numFmtId="0" fontId="10" fillId="0" borderId="17" xfId="9" applyFont="1" applyBorder="1" applyAlignment="1">
      <alignment horizontal="left" vertical="center"/>
    </xf>
    <xf numFmtId="0" fontId="10" fillId="0" borderId="0" xfId="9" applyFont="1" applyAlignment="1">
      <alignment horizontal="center" vertical="center" wrapText="1"/>
    </xf>
    <xf numFmtId="187" fontId="10" fillId="0" borderId="0" xfId="7" applyNumberFormat="1" applyFont="1" applyBorder="1" applyAlignment="1">
      <alignment horizontal="center" vertical="center" wrapText="1"/>
    </xf>
    <xf numFmtId="0" fontId="10" fillId="0" borderId="0" xfId="9" applyFont="1" applyAlignment="1">
      <alignment horizontal="left" vertical="center" wrapText="1"/>
    </xf>
    <xf numFmtId="0" fontId="10" fillId="0" borderId="21" xfId="9" applyFont="1" applyBorder="1" applyAlignment="1">
      <alignment horizontal="center" vertical="center" wrapText="1"/>
    </xf>
    <xf numFmtId="187" fontId="10" fillId="0" borderId="21" xfId="7" applyNumberFormat="1" applyFont="1" applyBorder="1" applyAlignment="1">
      <alignment horizontal="center" vertical="center" wrapText="1"/>
    </xf>
    <xf numFmtId="0" fontId="10" fillId="0" borderId="21" xfId="9" applyFont="1" applyBorder="1" applyAlignment="1">
      <alignment horizontal="left" vertical="center" wrapText="1"/>
    </xf>
    <xf numFmtId="187" fontId="10" fillId="0" borderId="11" xfId="7" applyNumberFormat="1" applyFont="1" applyFill="1" applyBorder="1" applyAlignment="1">
      <alignment horizontal="center" vertical="center" wrapText="1"/>
    </xf>
    <xf numFmtId="0" fontId="72" fillId="0" borderId="0" xfId="9" applyFont="1" applyAlignment="1">
      <alignment horizontal="left" vertical="center"/>
    </xf>
    <xf numFmtId="0" fontId="4" fillId="8" borderId="72" xfId="4" applyFill="1" applyBorder="1" applyAlignment="1" applyProtection="1">
      <alignment horizontal="right"/>
    </xf>
    <xf numFmtId="0" fontId="8" fillId="3" borderId="4" xfId="6" applyFont="1" applyFill="1" applyBorder="1" applyAlignment="1">
      <alignment horizontal="center" vertical="center" wrapText="1"/>
    </xf>
    <xf numFmtId="0" fontId="8" fillId="3" borderId="7" xfId="6" applyFont="1" applyFill="1" applyBorder="1" applyAlignment="1">
      <alignment horizontal="center" vertical="center" wrapText="1"/>
    </xf>
    <xf numFmtId="0" fontId="10" fillId="0" borderId="2" xfId="9" applyFont="1" applyBorder="1" applyAlignment="1">
      <alignment horizontal="center"/>
    </xf>
    <xf numFmtId="186" fontId="10" fillId="0" borderId="2" xfId="9" applyNumberFormat="1" applyFont="1" applyBorder="1" applyAlignment="1">
      <alignment horizontal="center"/>
    </xf>
    <xf numFmtId="0" fontId="10" fillId="0" borderId="4" xfId="9" applyFont="1" applyBorder="1" applyAlignment="1">
      <alignment horizontal="center" vertical="center" wrapText="1"/>
    </xf>
    <xf numFmtId="186" fontId="10" fillId="0" borderId="4" xfId="9" applyNumberFormat="1" applyFont="1" applyBorder="1" applyAlignment="1">
      <alignment horizontal="center" vertical="center" wrapText="1"/>
    </xf>
    <xf numFmtId="165" fontId="0" fillId="0" borderId="0" xfId="7" applyNumberFormat="1" applyFont="1" applyAlignment="1">
      <alignment horizontal="center" vertical="center" wrapText="1"/>
    </xf>
    <xf numFmtId="0" fontId="11" fillId="0" borderId="0" xfId="9" applyAlignment="1">
      <alignment horizontal="center" vertical="center" wrapText="1"/>
    </xf>
    <xf numFmtId="165" fontId="0" fillId="0" borderId="0" xfId="7" applyNumberFormat="1" applyFont="1" applyBorder="1" applyAlignment="1">
      <alignment horizontal="center" vertical="center" wrapText="1"/>
    </xf>
    <xf numFmtId="0" fontId="9" fillId="0" borderId="0" xfId="9" applyFont="1" applyAlignment="1">
      <alignment horizontal="center" vertical="center" wrapText="1"/>
    </xf>
    <xf numFmtId="186" fontId="10" fillId="0" borderId="0" xfId="9" applyNumberFormat="1" applyFont="1" applyAlignment="1">
      <alignment horizontal="center" vertical="center" wrapText="1"/>
    </xf>
    <xf numFmtId="3" fontId="10" fillId="0" borderId="0" xfId="9" applyNumberFormat="1" applyFont="1" applyAlignment="1">
      <alignment horizontal="center" vertical="center" wrapText="1"/>
    </xf>
    <xf numFmtId="165" fontId="0" fillId="0" borderId="0" xfId="7" applyNumberFormat="1" applyFont="1" applyBorder="1" applyAlignment="1">
      <alignment horizontal="center"/>
    </xf>
    <xf numFmtId="0" fontId="1" fillId="0" borderId="0" xfId="0" applyFont="1" applyAlignment="1">
      <alignment horizontal="center"/>
    </xf>
    <xf numFmtId="0" fontId="6" fillId="0" borderId="0" xfId="16" applyAlignment="1"/>
    <xf numFmtId="0" fontId="4" fillId="0" borderId="0" xfId="4" quotePrefix="1" applyFill="1" applyAlignment="1" applyProtection="1"/>
    <xf numFmtId="0" fontId="6" fillId="0" borderId="16" xfId="16" applyBorder="1" applyAlignment="1"/>
    <xf numFmtId="0" fontId="9" fillId="3" borderId="35" xfId="16" applyFont="1" applyFill="1" applyBorder="1" applyAlignment="1">
      <alignment horizontal="left" vertical="center"/>
    </xf>
    <xf numFmtId="0" fontId="9" fillId="3" borderId="19" xfId="16" applyFont="1" applyFill="1" applyBorder="1" applyAlignment="1">
      <alignment horizontal="right" vertical="center"/>
    </xf>
    <xf numFmtId="0" fontId="9" fillId="3" borderId="60" xfId="16" applyFont="1" applyFill="1" applyBorder="1" applyAlignment="1">
      <alignment horizontal="right" vertical="center"/>
    </xf>
    <xf numFmtId="0" fontId="10" fillId="4" borderId="24" xfId="16" applyFont="1" applyFill="1" applyBorder="1" applyAlignment="1">
      <alignment vertical="center"/>
    </xf>
    <xf numFmtId="3" fontId="10" fillId="4" borderId="24" xfId="16" applyNumberFormat="1" applyFont="1" applyFill="1" applyBorder="1" applyAlignment="1">
      <alignment vertical="center"/>
    </xf>
    <xf numFmtId="0" fontId="10" fillId="4" borderId="36" xfId="16" applyFont="1" applyFill="1" applyBorder="1" applyAlignment="1">
      <alignment vertical="center"/>
    </xf>
    <xf numFmtId="3" fontId="10" fillId="4" borderId="36" xfId="16" applyNumberFormat="1" applyFont="1" applyFill="1" applyBorder="1" applyAlignment="1">
      <alignment vertical="center"/>
    </xf>
    <xf numFmtId="3" fontId="10" fillId="4" borderId="84" xfId="16" applyNumberFormat="1" applyFont="1" applyFill="1" applyBorder="1" applyAlignment="1">
      <alignment vertical="center"/>
    </xf>
    <xf numFmtId="0" fontId="8" fillId="5" borderId="10" xfId="16" applyFont="1" applyFill="1" applyBorder="1" applyAlignment="1">
      <alignment horizontal="left" vertical="center"/>
    </xf>
    <xf numFmtId="165" fontId="8" fillId="5" borderId="23" xfId="7" applyNumberFormat="1" applyFont="1" applyFill="1" applyBorder="1" applyAlignment="1">
      <alignment vertical="center"/>
    </xf>
    <xf numFmtId="0" fontId="9" fillId="3" borderId="46" xfId="16" applyFont="1" applyFill="1" applyBorder="1" applyAlignment="1"/>
    <xf numFmtId="0" fontId="9" fillId="3" borderId="2" xfId="16" applyFont="1" applyFill="1" applyBorder="1" applyAlignment="1">
      <alignment vertical="center"/>
    </xf>
    <xf numFmtId="0" fontId="9" fillId="7" borderId="2" xfId="16" applyFont="1" applyFill="1" applyBorder="1" applyAlignment="1">
      <alignment horizontal="center" vertical="center" wrapText="1"/>
    </xf>
    <xf numFmtId="0" fontId="9" fillId="7" borderId="85" xfId="16" applyFont="1" applyFill="1" applyBorder="1" applyAlignment="1">
      <alignment horizontal="center" vertical="center" wrapText="1"/>
    </xf>
    <xf numFmtId="0" fontId="10" fillId="4" borderId="4" xfId="16" applyFont="1" applyFill="1" applyBorder="1" applyAlignment="1">
      <alignment vertical="center"/>
    </xf>
    <xf numFmtId="165" fontId="10" fillId="4" borderId="4" xfId="7" applyNumberFormat="1" applyFont="1" applyFill="1" applyBorder="1" applyAlignment="1"/>
    <xf numFmtId="165" fontId="9" fillId="5" borderId="4" xfId="7" applyNumberFormat="1" applyFont="1" applyFill="1" applyBorder="1" applyAlignment="1"/>
    <xf numFmtId="0" fontId="8" fillId="5" borderId="86" xfId="16" applyFont="1" applyFill="1" applyBorder="1" applyAlignment="1">
      <alignment horizontal="left" vertical="center"/>
    </xf>
    <xf numFmtId="165" fontId="8" fillId="5" borderId="87" xfId="7" applyNumberFormat="1" applyFont="1" applyFill="1" applyBorder="1" applyAlignment="1">
      <alignment horizontal="left"/>
    </xf>
    <xf numFmtId="0" fontId="12" fillId="4" borderId="0" xfId="16" applyFont="1" applyFill="1" applyAlignment="1">
      <alignment vertical="center"/>
    </xf>
    <xf numFmtId="0" fontId="15" fillId="4" borderId="0" xfId="16" applyFont="1" applyFill="1" applyAlignment="1">
      <alignment vertical="center"/>
    </xf>
    <xf numFmtId="0" fontId="111" fillId="0" borderId="0" xfId="16" applyFont="1" applyAlignment="1">
      <alignment wrapText="1"/>
    </xf>
    <xf numFmtId="0" fontId="112" fillId="0" borderId="16" xfId="16" applyFont="1" applyBorder="1" applyAlignment="1">
      <alignment horizontal="center" wrapText="1"/>
    </xf>
    <xf numFmtId="0" fontId="111" fillId="0" borderId="16" xfId="16" applyFont="1" applyBorder="1" applyAlignment="1">
      <alignment wrapText="1"/>
    </xf>
    <xf numFmtId="0" fontId="4" fillId="0" borderId="0" xfId="4" applyFill="1" applyAlignment="1" applyProtection="1">
      <alignment horizontal="center" wrapText="1"/>
    </xf>
    <xf numFmtId="0" fontId="9" fillId="3" borderId="35" xfId="16" applyFont="1" applyFill="1" applyBorder="1" applyAlignment="1">
      <alignment horizontal="center" vertical="center" wrapText="1"/>
    </xf>
    <xf numFmtId="0" fontId="9" fillId="3" borderId="19" xfId="16" applyFont="1" applyFill="1" applyBorder="1" applyAlignment="1">
      <alignment horizontal="center" vertical="center" wrapText="1"/>
    </xf>
    <xf numFmtId="0" fontId="9" fillId="3" borderId="60" xfId="16" applyFont="1" applyFill="1" applyBorder="1" applyAlignment="1">
      <alignment horizontal="center" vertical="center" wrapText="1"/>
    </xf>
    <xf numFmtId="0" fontId="10" fillId="4" borderId="25" xfId="16" applyFont="1" applyFill="1" applyBorder="1" applyAlignment="1">
      <alignment vertical="center"/>
    </xf>
    <xf numFmtId="165" fontId="10" fillId="4" borderId="25" xfId="1" applyNumberFormat="1" applyFont="1" applyFill="1" applyBorder="1" applyAlignment="1">
      <alignment vertical="center"/>
    </xf>
    <xf numFmtId="165" fontId="10" fillId="4" borderId="24" xfId="1" applyNumberFormat="1" applyFont="1" applyFill="1" applyBorder="1" applyAlignment="1">
      <alignment vertical="center"/>
    </xf>
    <xf numFmtId="165" fontId="10" fillId="4" borderId="36" xfId="1" applyNumberFormat="1" applyFont="1" applyFill="1" applyBorder="1" applyAlignment="1">
      <alignment vertical="center"/>
    </xf>
    <xf numFmtId="165" fontId="8" fillId="5" borderId="11" xfId="1" applyNumberFormat="1" applyFont="1" applyFill="1" applyBorder="1" applyAlignment="1">
      <alignment horizontal="left" vertical="center"/>
    </xf>
    <xf numFmtId="0" fontId="12" fillId="4" borderId="0" xfId="16" applyFont="1" applyFill="1">
      <alignment vertical="top"/>
    </xf>
    <xf numFmtId="0" fontId="30" fillId="0" borderId="0" xfId="16" applyFont="1" applyAlignment="1"/>
    <xf numFmtId="165" fontId="6" fillId="0" borderId="0" xfId="16" applyNumberFormat="1" applyAlignment="1"/>
    <xf numFmtId="0" fontId="9" fillId="3" borderId="26" xfId="16" applyFont="1" applyFill="1" applyBorder="1" applyAlignment="1">
      <alignment horizontal="center" vertical="center" wrapText="1"/>
    </xf>
    <xf numFmtId="0" fontId="9" fillId="3" borderId="62" xfId="16" applyFont="1" applyFill="1" applyBorder="1" applyAlignment="1">
      <alignment horizontal="center" vertical="center" wrapText="1"/>
    </xf>
    <xf numFmtId="3" fontId="10" fillId="4" borderId="25" xfId="16" applyNumberFormat="1" applyFont="1" applyFill="1" applyBorder="1" applyAlignment="1">
      <alignment vertical="center"/>
    </xf>
    <xf numFmtId="3" fontId="10" fillId="0" borderId="25" xfId="16" applyNumberFormat="1" applyFont="1" applyBorder="1" applyAlignment="1">
      <alignment vertical="center"/>
    </xf>
    <xf numFmtId="3" fontId="10" fillId="0" borderId="24" xfId="16" applyNumberFormat="1" applyFont="1" applyBorder="1" applyAlignment="1">
      <alignment vertical="center"/>
    </xf>
    <xf numFmtId="3" fontId="10" fillId="4" borderId="0" xfId="16" applyNumberFormat="1" applyFont="1" applyFill="1" applyAlignment="1">
      <alignment vertical="center"/>
    </xf>
    <xf numFmtId="0" fontId="10" fillId="4" borderId="37" xfId="16" applyFont="1" applyFill="1" applyBorder="1" applyAlignment="1">
      <alignment vertical="center"/>
    </xf>
    <xf numFmtId="165" fontId="8" fillId="5" borderId="41" xfId="7" applyNumberFormat="1" applyFont="1" applyFill="1" applyBorder="1" applyAlignment="1">
      <alignment vertical="center"/>
    </xf>
    <xf numFmtId="3" fontId="6" fillId="0" borderId="0" xfId="16" applyNumberFormat="1" applyAlignment="1"/>
    <xf numFmtId="0" fontId="112" fillId="0" borderId="16" xfId="16" applyFont="1" applyBorder="1" applyAlignment="1"/>
    <xf numFmtId="0" fontId="8" fillId="3" borderId="10" xfId="16" applyFont="1" applyFill="1" applyBorder="1" applyAlignment="1">
      <alignment horizontal="left"/>
    </xf>
    <xf numFmtId="0" fontId="8" fillId="3" borderId="11" xfId="16" applyFont="1" applyFill="1" applyBorder="1" applyAlignment="1">
      <alignment horizontal="center" vertical="center" wrapText="1"/>
    </xf>
    <xf numFmtId="0" fontId="9" fillId="3" borderId="11" xfId="16" applyFont="1" applyFill="1" applyBorder="1" applyAlignment="1">
      <alignment horizontal="center" vertical="center" wrapText="1"/>
    </xf>
    <xf numFmtId="0" fontId="9" fillId="3" borderId="41" xfId="16" applyFont="1" applyFill="1" applyBorder="1" applyAlignment="1">
      <alignment horizontal="center" vertical="center" wrapText="1"/>
    </xf>
    <xf numFmtId="0" fontId="9" fillId="7" borderId="11" xfId="16" applyFont="1" applyFill="1" applyBorder="1" applyAlignment="1">
      <alignment horizontal="center"/>
    </xf>
    <xf numFmtId="0" fontId="9" fillId="7" borderId="11" xfId="16" applyFont="1" applyFill="1" applyBorder="1" applyAlignment="1">
      <alignment horizontal="right"/>
    </xf>
    <xf numFmtId="0" fontId="10" fillId="4" borderId="0" xfId="16" applyFont="1" applyFill="1" applyAlignment="1"/>
    <xf numFmtId="169" fontId="10" fillId="4" borderId="0" xfId="7" applyNumberFormat="1" applyFont="1" applyFill="1" applyBorder="1" applyAlignment="1">
      <alignment horizontal="right"/>
    </xf>
    <xf numFmtId="0" fontId="10" fillId="4" borderId="11" xfId="16" applyFont="1" applyFill="1" applyBorder="1" applyAlignment="1"/>
    <xf numFmtId="169" fontId="10" fillId="4" borderId="11" xfId="7" applyNumberFormat="1" applyFont="1" applyFill="1" applyBorder="1" applyAlignment="1">
      <alignment horizontal="right"/>
    </xf>
    <xf numFmtId="0" fontId="8" fillId="5" borderId="10" xfId="16" applyFont="1" applyFill="1" applyBorder="1" applyAlignment="1">
      <alignment horizontal="left"/>
    </xf>
    <xf numFmtId="165" fontId="8" fillId="5" borderId="11" xfId="7" applyNumberFormat="1" applyFont="1" applyFill="1" applyBorder="1" applyAlignment="1">
      <alignment horizontal="right"/>
    </xf>
    <xf numFmtId="165" fontId="8" fillId="5" borderId="41" xfId="7" applyNumberFormat="1" applyFont="1" applyFill="1" applyBorder="1" applyAlignment="1">
      <alignment horizontal="right"/>
    </xf>
    <xf numFmtId="0" fontId="10" fillId="0" borderId="0" xfId="16" applyFont="1" applyAlignment="1"/>
    <xf numFmtId="165" fontId="10" fillId="0" borderId="0" xfId="7" applyNumberFormat="1" applyFont="1" applyAlignment="1">
      <alignment horizontal="right"/>
    </xf>
    <xf numFmtId="0" fontId="9" fillId="11" borderId="11" xfId="16" applyFont="1" applyFill="1" applyBorder="1" applyAlignment="1">
      <alignment horizontal="center"/>
    </xf>
    <xf numFmtId="165" fontId="9" fillId="11" borderId="11" xfId="7" applyNumberFormat="1" applyFont="1" applyFill="1" applyBorder="1" applyAlignment="1">
      <alignment horizontal="right"/>
    </xf>
    <xf numFmtId="0" fontId="10" fillId="4" borderId="21" xfId="16" applyFont="1" applyFill="1" applyBorder="1" applyAlignment="1"/>
    <xf numFmtId="169" fontId="10" fillId="4" borderId="21" xfId="7" applyNumberFormat="1" applyFont="1" applyFill="1" applyBorder="1" applyAlignment="1">
      <alignment horizontal="right"/>
    </xf>
    <xf numFmtId="0" fontId="10" fillId="4" borderId="11" xfId="16" quotePrefix="1" applyFont="1" applyFill="1" applyBorder="1" applyAlignment="1"/>
    <xf numFmtId="169" fontId="11" fillId="4" borderId="11" xfId="7" applyNumberFormat="1" applyFont="1" applyFill="1" applyBorder="1" applyAlignment="1">
      <alignment horizontal="right"/>
    </xf>
    <xf numFmtId="169" fontId="11" fillId="4" borderId="21" xfId="7" applyNumberFormat="1" applyFont="1" applyFill="1" applyBorder="1" applyAlignment="1">
      <alignment horizontal="right"/>
    </xf>
    <xf numFmtId="0" fontId="12" fillId="0" borderId="0" xfId="16" applyFont="1" applyAlignment="1"/>
    <xf numFmtId="0" fontId="11" fillId="0" borderId="0" xfId="16" applyFont="1" applyAlignment="1"/>
    <xf numFmtId="0" fontId="11" fillId="0" borderId="0" xfId="19"/>
    <xf numFmtId="0" fontId="9" fillId="3" borderId="10" xfId="8" applyFont="1" applyFill="1" applyBorder="1" applyAlignment="1">
      <alignment horizontal="left" vertical="center" wrapText="1"/>
    </xf>
    <xf numFmtId="0" fontId="9" fillId="3" borderId="11" xfId="8" applyFont="1" applyFill="1" applyBorder="1" applyAlignment="1">
      <alignment horizontal="center" vertical="center" wrapText="1"/>
    </xf>
    <xf numFmtId="0" fontId="9" fillId="11" borderId="11" xfId="16" applyFont="1" applyFill="1" applyBorder="1" applyAlignment="1">
      <alignment horizontal="right"/>
    </xf>
    <xf numFmtId="169" fontId="9" fillId="5" borderId="11" xfId="7" applyNumberFormat="1" applyFont="1" applyFill="1" applyBorder="1" applyAlignment="1">
      <alignment horizontal="right"/>
    </xf>
    <xf numFmtId="169" fontId="19" fillId="5" borderId="11" xfId="7" applyNumberFormat="1" applyFont="1" applyFill="1" applyBorder="1" applyAlignment="1">
      <alignment horizontal="right"/>
    </xf>
    <xf numFmtId="0" fontId="9" fillId="20" borderId="61" xfId="16" applyFont="1" applyFill="1" applyBorder="1" applyAlignment="1">
      <alignment horizontal="left"/>
    </xf>
    <xf numFmtId="0" fontId="9" fillId="20" borderId="61" xfId="16" applyFont="1" applyFill="1" applyBorder="1" applyAlignment="1">
      <alignment horizontal="center" vertical="center" wrapText="1"/>
    </xf>
    <xf numFmtId="0" fontId="19" fillId="9" borderId="0" xfId="16" applyFont="1" applyFill="1" applyAlignment="1">
      <alignment horizontal="center"/>
    </xf>
    <xf numFmtId="0" fontId="19" fillId="9" borderId="0" xfId="16" applyFont="1" applyFill="1" applyAlignment="1">
      <alignment horizontal="right"/>
    </xf>
    <xf numFmtId="0" fontId="6" fillId="0" borderId="0" xfId="16" applyAlignment="1">
      <alignment horizontal="right"/>
    </xf>
    <xf numFmtId="0" fontId="10" fillId="4" borderId="24" xfId="16" applyFont="1" applyFill="1" applyBorder="1" applyAlignment="1"/>
    <xf numFmtId="165" fontId="10" fillId="4" borderId="24" xfId="7" applyNumberFormat="1" applyFont="1" applyFill="1" applyBorder="1" applyAlignment="1">
      <alignment horizontal="right"/>
    </xf>
    <xf numFmtId="165" fontId="0" fillId="0" borderId="0" xfId="7" applyNumberFormat="1" applyFont="1" applyAlignment="1">
      <alignment horizontal="right"/>
    </xf>
    <xf numFmtId="0" fontId="10" fillId="21" borderId="63" xfId="16" applyFont="1" applyFill="1" applyBorder="1" applyAlignment="1">
      <alignment horizontal="left"/>
    </xf>
    <xf numFmtId="165" fontId="10" fillId="21" borderId="63" xfId="7" applyNumberFormat="1" applyFont="1" applyFill="1" applyBorder="1" applyAlignment="1">
      <alignment horizontal="right"/>
    </xf>
    <xf numFmtId="165" fontId="19" fillId="9" borderId="0" xfId="7" applyNumberFormat="1" applyFont="1" applyFill="1" applyBorder="1" applyAlignment="1">
      <alignment horizontal="right"/>
    </xf>
    <xf numFmtId="0" fontId="10" fillId="4" borderId="24" xfId="16" quotePrefix="1" applyFont="1" applyFill="1" applyBorder="1" applyAlignment="1"/>
    <xf numFmtId="165" fontId="10" fillId="4" borderId="0" xfId="7" applyNumberFormat="1" applyFont="1" applyFill="1" applyBorder="1" applyAlignment="1">
      <alignment horizontal="right"/>
    </xf>
    <xf numFmtId="0" fontId="10" fillId="21" borderId="88" xfId="16" applyFont="1" applyFill="1" applyBorder="1" applyAlignment="1">
      <alignment horizontal="left"/>
    </xf>
    <xf numFmtId="165" fontId="10" fillId="21" borderId="88" xfId="7" applyNumberFormat="1" applyFont="1" applyFill="1" applyBorder="1" applyAlignment="1">
      <alignment horizontal="right"/>
    </xf>
    <xf numFmtId="0" fontId="10" fillId="0" borderId="90" xfId="0" applyFont="1" applyBorder="1"/>
    <xf numFmtId="0" fontId="10" fillId="0" borderId="93" xfId="0" applyFont="1" applyBorder="1"/>
    <xf numFmtId="0" fontId="21" fillId="0" borderId="95" xfId="0" applyFont="1" applyBorder="1"/>
    <xf numFmtId="0" fontId="21" fillId="0" borderId="93" xfId="0" applyFont="1" applyBorder="1"/>
    <xf numFmtId="0" fontId="8" fillId="5" borderId="93" xfId="0" applyFont="1" applyFill="1" applyBorder="1"/>
    <xf numFmtId="165" fontId="8" fillId="5" borderId="94" xfId="1" applyNumberFormat="1" applyFont="1" applyFill="1" applyBorder="1"/>
    <xf numFmtId="0" fontId="20" fillId="15" borderId="95" xfId="0" applyFont="1" applyFill="1" applyBorder="1"/>
    <xf numFmtId="165" fontId="20" fillId="15" borderId="29" xfId="1" applyNumberFormat="1" applyFont="1" applyFill="1" applyBorder="1"/>
    <xf numFmtId="0" fontId="20" fillId="3" borderId="31" xfId="18" applyFont="1" applyFill="1" applyBorder="1" applyAlignment="1">
      <alignment horizontal="center" vertical="center" wrapText="1"/>
    </xf>
    <xf numFmtId="0" fontId="20" fillId="3" borderId="32" xfId="18" applyFont="1" applyFill="1" applyBorder="1" applyAlignment="1">
      <alignment horizontal="center" vertical="center" wrapText="1"/>
    </xf>
    <xf numFmtId="0" fontId="21" fillId="0" borderId="31" xfId="0" applyFont="1" applyBorder="1" applyAlignment="1">
      <alignment horizontal="left" vertical="center"/>
    </xf>
    <xf numFmtId="0" fontId="20" fillId="5" borderId="31" xfId="0" applyFont="1" applyFill="1" applyBorder="1" applyAlignment="1">
      <alignment horizontal="left" vertical="center"/>
    </xf>
    <xf numFmtId="165" fontId="20" fillId="15" borderId="32" xfId="1" applyNumberFormat="1" applyFont="1" applyFill="1" applyBorder="1"/>
    <xf numFmtId="0" fontId="11" fillId="0" borderId="9" xfId="0" applyFont="1" applyBorder="1"/>
    <xf numFmtId="165" fontId="8" fillId="5" borderId="91" xfId="1" applyNumberFormat="1" applyFont="1" applyFill="1" applyBorder="1"/>
    <xf numFmtId="0" fontId="8" fillId="5" borderId="90" xfId="0" applyFont="1" applyFill="1" applyBorder="1"/>
    <xf numFmtId="0" fontId="10" fillId="0" borderId="92" xfId="19" applyFont="1" applyBorder="1" applyAlignment="1">
      <alignment horizontal="left" vertical="center"/>
    </xf>
    <xf numFmtId="0" fontId="45" fillId="3" borderId="89" xfId="0" applyFont="1" applyFill="1" applyBorder="1" applyAlignment="1">
      <alignment horizontal="center" vertical="center" wrapText="1"/>
    </xf>
    <xf numFmtId="0" fontId="45" fillId="3" borderId="91" xfId="0" applyFont="1" applyFill="1" applyBorder="1" applyAlignment="1">
      <alignment horizontal="center" vertical="center" wrapText="1"/>
    </xf>
    <xf numFmtId="0" fontId="20" fillId="5" borderId="28" xfId="0" applyFont="1" applyFill="1" applyBorder="1" applyAlignment="1">
      <alignment horizontal="center" vertical="center"/>
    </xf>
    <xf numFmtId="0" fontId="10" fillId="0" borderId="89" xfId="19" applyFont="1" applyBorder="1" applyAlignment="1">
      <alignment horizontal="left" vertical="center"/>
    </xf>
    <xf numFmtId="0" fontId="10" fillId="0" borderId="28" xfId="19" applyFont="1" applyBorder="1" applyAlignment="1">
      <alignment horizontal="left" vertical="center"/>
    </xf>
    <xf numFmtId="1" fontId="46" fillId="0" borderId="9" xfId="0" applyNumberFormat="1" applyFont="1" applyBorder="1" applyAlignment="1">
      <alignment horizontal="center" vertical="center"/>
    </xf>
    <xf numFmtId="0" fontId="10" fillId="5" borderId="93" xfId="0" applyFont="1" applyFill="1" applyBorder="1"/>
    <xf numFmtId="0" fontId="8" fillId="5" borderId="94" xfId="0" applyFont="1" applyFill="1" applyBorder="1"/>
    <xf numFmtId="0" fontId="45" fillId="15" borderId="95" xfId="0" applyFont="1" applyFill="1" applyBorder="1"/>
    <xf numFmtId="0" fontId="20" fillId="15" borderId="29" xfId="0" applyFont="1" applyFill="1" applyBorder="1"/>
    <xf numFmtId="0" fontId="10" fillId="0" borderId="0" xfId="9" applyFont="1" applyBorder="1" applyAlignment="1">
      <alignment horizontal="center"/>
    </xf>
    <xf numFmtId="3" fontId="8" fillId="13" borderId="4" xfId="9" applyNumberFormat="1" applyFont="1" applyFill="1" applyBorder="1" applyAlignment="1">
      <alignment horizontal="left"/>
    </xf>
    <xf numFmtId="3" fontId="8" fillId="13" borderId="4" xfId="9" applyNumberFormat="1" applyFont="1" applyFill="1" applyBorder="1" applyAlignment="1">
      <alignment horizontal="right"/>
    </xf>
    <xf numFmtId="0" fontId="21" fillId="13" borderId="2" xfId="9" applyFont="1" applyFill="1" applyBorder="1" applyAlignment="1">
      <alignment horizontal="center" vertical="center" wrapText="1"/>
    </xf>
    <xf numFmtId="0" fontId="8" fillId="14" borderId="0" xfId="0" applyFont="1" applyFill="1" applyAlignment="1">
      <alignment vertical="center"/>
    </xf>
    <xf numFmtId="0" fontId="11" fillId="14" borderId="0" xfId="0" applyFont="1" applyFill="1" applyAlignment="1">
      <alignment vertical="center"/>
    </xf>
    <xf numFmtId="3" fontId="11" fillId="0" borderId="4" xfId="0" applyNumberFormat="1" applyFont="1" applyBorder="1" applyAlignment="1">
      <alignment vertical="center"/>
    </xf>
    <xf numFmtId="165" fontId="11" fillId="0" borderId="4" xfId="1" applyNumberFormat="1" applyFont="1" applyBorder="1" applyAlignment="1">
      <alignment vertical="center"/>
    </xf>
    <xf numFmtId="3" fontId="11" fillId="0" borderId="0" xfId="0" applyNumberFormat="1" applyFont="1" applyFill="1" applyAlignment="1">
      <alignment vertical="center"/>
    </xf>
    <xf numFmtId="0" fontId="21" fillId="3" borderId="89" xfId="0" applyFont="1" applyFill="1" applyBorder="1" applyAlignment="1">
      <alignment horizontal="center" vertical="center" wrapText="1"/>
    </xf>
    <xf numFmtId="0" fontId="21" fillId="3" borderId="90" xfId="0" applyFont="1" applyFill="1" applyBorder="1" applyAlignment="1">
      <alignment horizontal="center" vertical="center" wrapText="1"/>
    </xf>
    <xf numFmtId="0" fontId="21" fillId="3" borderId="91" xfId="0" applyFont="1" applyFill="1" applyBorder="1" applyAlignment="1">
      <alignment horizontal="center" vertical="center" wrapText="1"/>
    </xf>
    <xf numFmtId="0" fontId="21" fillId="3" borderId="17" xfId="0" applyFont="1" applyFill="1" applyBorder="1" applyAlignment="1">
      <alignment horizontal="center" vertical="center" wrapText="1"/>
    </xf>
    <xf numFmtId="0" fontId="21" fillId="3" borderId="89" xfId="18" applyFont="1" applyFill="1" applyBorder="1" applyAlignment="1">
      <alignment horizontal="center" vertical="center" wrapText="1"/>
    </xf>
    <xf numFmtId="0" fontId="21" fillId="3" borderId="90" xfId="18" applyFont="1" applyFill="1" applyBorder="1" applyAlignment="1">
      <alignment horizontal="center" vertical="center" wrapText="1"/>
    </xf>
    <xf numFmtId="0" fontId="21" fillId="3" borderId="91" xfId="18" applyFont="1" applyFill="1" applyBorder="1" applyAlignment="1">
      <alignment horizontal="center" vertical="center" wrapText="1"/>
    </xf>
    <xf numFmtId="0" fontId="16" fillId="0" borderId="16" xfId="0" applyFont="1" applyBorder="1"/>
    <xf numFmtId="165" fontId="11" fillId="0" borderId="0" xfId="17" applyNumberFormat="1" applyAlignment="1"/>
    <xf numFmtId="0" fontId="117" fillId="2" borderId="0" xfId="5" applyFont="1" applyFill="1"/>
    <xf numFmtId="0" fontId="117" fillId="2" borderId="0" xfId="5" applyFont="1" applyFill="1" applyAlignment="1">
      <alignment vertical="top"/>
    </xf>
    <xf numFmtId="3" fontId="9" fillId="5" borderId="25" xfId="8" applyNumberFormat="1" applyFont="1" applyFill="1" applyBorder="1" applyAlignment="1">
      <alignment vertical="center"/>
    </xf>
    <xf numFmtId="0" fontId="9" fillId="3" borderId="11" xfId="6" applyFont="1" applyFill="1" applyBorder="1" applyAlignment="1">
      <alignment horizontal="center" vertical="center"/>
    </xf>
    <xf numFmtId="0" fontId="9" fillId="3" borderId="41" xfId="6" applyFont="1" applyFill="1" applyBorder="1" applyAlignment="1">
      <alignment horizontal="center" vertical="center"/>
    </xf>
    <xf numFmtId="0" fontId="115" fillId="0" borderId="0" xfId="0" applyFont="1" applyAlignment="1">
      <alignment horizontal="center"/>
    </xf>
    <xf numFmtId="0" fontId="10" fillId="0" borderId="89" xfId="25" applyFont="1" applyFill="1" applyBorder="1"/>
    <xf numFmtId="17" fontId="10" fillId="0" borderId="90" xfId="25" applyNumberFormat="1" applyFont="1" applyFill="1" applyBorder="1" applyAlignment="1">
      <alignment horizontal="left"/>
    </xf>
    <xf numFmtId="10" fontId="10" fillId="0" borderId="90" xfId="25" applyNumberFormat="1" applyFont="1" applyFill="1" applyBorder="1" applyAlignment="1">
      <alignment horizontal="center"/>
    </xf>
    <xf numFmtId="0" fontId="10" fillId="0" borderId="91" xfId="9" applyFont="1" applyBorder="1" applyAlignment="1">
      <alignment horizontal="left" vertical="center"/>
    </xf>
    <xf numFmtId="0" fontId="103" fillId="0" borderId="91" xfId="25" applyFont="1" applyFill="1" applyBorder="1" applyAlignment="1">
      <alignment horizontal="left" vertical="center"/>
    </xf>
    <xf numFmtId="0" fontId="10" fillId="0" borderId="92" xfId="25" applyFont="1" applyFill="1" applyBorder="1"/>
    <xf numFmtId="0" fontId="10" fillId="0" borderId="93" xfId="25" applyFont="1" applyFill="1" applyBorder="1" applyAlignment="1">
      <alignment horizontal="right"/>
    </xf>
    <xf numFmtId="10" fontId="10" fillId="0" borderId="93" xfId="25" applyNumberFormat="1" applyFont="1" applyFill="1" applyBorder="1" applyAlignment="1">
      <alignment horizontal="center"/>
    </xf>
    <xf numFmtId="0" fontId="103" fillId="0" borderId="94" xfId="25" applyFont="1" applyFill="1" applyBorder="1" applyAlignment="1">
      <alignment horizontal="left" vertical="center"/>
    </xf>
    <xf numFmtId="0" fontId="10" fillId="0" borderId="28" xfId="25" applyFont="1" applyFill="1" applyBorder="1"/>
    <xf numFmtId="0" fontId="10" fillId="0" borderId="95" xfId="25" applyFont="1" applyFill="1" applyBorder="1" applyAlignment="1">
      <alignment horizontal="right"/>
    </xf>
    <xf numFmtId="10" fontId="10" fillId="0" borderId="95" xfId="25" applyNumberFormat="1" applyFont="1" applyFill="1" applyBorder="1" applyAlignment="1">
      <alignment horizontal="center"/>
    </xf>
    <xf numFmtId="0" fontId="103" fillId="0" borderId="29" xfId="25" applyFont="1" applyFill="1" applyBorder="1" applyAlignment="1">
      <alignment horizontal="left" vertical="center"/>
    </xf>
    <xf numFmtId="0" fontId="10" fillId="0" borderId="93" xfId="25" applyFont="1" applyFill="1" applyBorder="1" applyAlignment="1">
      <alignment horizontal="left"/>
    </xf>
    <xf numFmtId="0" fontId="10" fillId="0" borderId="31" xfId="25" applyFont="1" applyFill="1" applyBorder="1"/>
    <xf numFmtId="0" fontId="10" fillId="0" borderId="13" xfId="25" applyFont="1" applyFill="1" applyBorder="1" applyAlignment="1"/>
    <xf numFmtId="10" fontId="10" fillId="0" borderId="13" xfId="25" applyNumberFormat="1" applyFont="1" applyFill="1" applyBorder="1" applyAlignment="1">
      <alignment horizontal="center"/>
    </xf>
    <xf numFmtId="0" fontId="103" fillId="0" borderId="32" xfId="25" applyFont="1" applyFill="1" applyBorder="1" applyAlignment="1">
      <alignment horizontal="left" vertical="center"/>
    </xf>
    <xf numFmtId="17" fontId="10" fillId="0" borderId="13" xfId="25" applyNumberFormat="1" applyFont="1" applyFill="1" applyBorder="1" applyAlignment="1"/>
    <xf numFmtId="17" fontId="10" fillId="0" borderId="93" xfId="25" applyNumberFormat="1" applyFont="1" applyFill="1" applyBorder="1" applyAlignment="1"/>
    <xf numFmtId="0" fontId="10" fillId="0" borderId="13" xfId="25" applyFont="1" applyFill="1" applyBorder="1" applyAlignment="1">
      <alignment horizontal="left"/>
    </xf>
    <xf numFmtId="0" fontId="10" fillId="0" borderId="32" xfId="25" applyFont="1" applyFill="1" applyBorder="1" applyAlignment="1">
      <alignment horizontal="left" vertical="center"/>
    </xf>
    <xf numFmtId="0" fontId="10" fillId="0" borderId="92" xfId="25" applyFont="1" applyBorder="1"/>
    <xf numFmtId="0" fontId="10" fillId="0" borderId="90" xfId="9" applyFont="1" applyBorder="1">
      <alignment vertical="top"/>
    </xf>
    <xf numFmtId="10" fontId="10" fillId="0" borderId="93" xfId="9" applyNumberFormat="1" applyFont="1" applyBorder="1" applyAlignment="1">
      <alignment horizontal="center" vertical="top"/>
    </xf>
    <xf numFmtId="0" fontId="103" fillId="0" borderId="91" xfId="9" applyFont="1" applyBorder="1" applyAlignment="1">
      <alignment horizontal="left" vertical="center"/>
    </xf>
    <xf numFmtId="0" fontId="10" fillId="0" borderId="31" xfId="25" applyFont="1" applyBorder="1"/>
    <xf numFmtId="0" fontId="10" fillId="0" borderId="89" xfId="9" applyFont="1" applyBorder="1">
      <alignment vertical="top"/>
    </xf>
    <xf numFmtId="10" fontId="10" fillId="0" borderId="90" xfId="9" applyNumberFormat="1" applyFont="1" applyBorder="1" applyAlignment="1">
      <alignment horizontal="center" vertical="top"/>
    </xf>
    <xf numFmtId="0" fontId="10" fillId="0" borderId="90" xfId="25" applyFont="1" applyFill="1" applyBorder="1" applyAlignment="1">
      <alignment horizontal="left"/>
    </xf>
    <xf numFmtId="0" fontId="10" fillId="0" borderId="95" xfId="25" applyFont="1" applyFill="1" applyBorder="1" applyAlignment="1">
      <alignment horizontal="left"/>
    </xf>
    <xf numFmtId="0" fontId="10" fillId="0" borderId="94" xfId="9" applyFont="1" applyBorder="1" applyAlignment="1">
      <alignment horizontal="left" vertical="center"/>
    </xf>
    <xf numFmtId="0" fontId="10" fillId="0" borderId="92" xfId="9" applyFont="1" applyBorder="1">
      <alignment vertical="top"/>
    </xf>
    <xf numFmtId="0" fontId="10" fillId="0" borderId="93" xfId="9" applyFont="1" applyBorder="1">
      <alignment vertical="top"/>
    </xf>
    <xf numFmtId="0" fontId="103" fillId="0" borderId="94" xfId="9" applyFont="1" applyBorder="1" applyAlignment="1">
      <alignment horizontal="left" vertical="center"/>
    </xf>
    <xf numFmtId="0" fontId="10" fillId="0" borderId="32" xfId="9" applyFont="1" applyBorder="1" applyAlignment="1">
      <alignment horizontal="left" vertical="center"/>
    </xf>
    <xf numFmtId="0" fontId="10" fillId="0" borderId="95" xfId="25" applyFont="1" applyFill="1" applyBorder="1"/>
    <xf numFmtId="0" fontId="103" fillId="0" borderId="29" xfId="9" applyFont="1" applyBorder="1" applyAlignment="1">
      <alignment horizontal="left" vertical="center"/>
    </xf>
    <xf numFmtId="0" fontId="103" fillId="0" borderId="32" xfId="9" applyFont="1" applyBorder="1" applyAlignment="1">
      <alignment horizontal="left" vertical="center"/>
    </xf>
    <xf numFmtId="0" fontId="10" fillId="0" borderId="92" xfId="25" applyFont="1" applyBorder="1" applyAlignment="1">
      <alignment vertical="top"/>
    </xf>
    <xf numFmtId="0" fontId="10" fillId="0" borderId="13" xfId="25" applyFont="1" applyFill="1" applyBorder="1" applyAlignment="1">
      <alignment horizontal="left" vertical="top"/>
    </xf>
    <xf numFmtId="10" fontId="10" fillId="0" borderId="93" xfId="25" applyNumberFormat="1" applyFont="1" applyBorder="1" applyAlignment="1">
      <alignment horizontal="center" vertical="top"/>
    </xf>
    <xf numFmtId="0" fontId="103" fillId="0" borderId="94" xfId="9" applyFont="1" applyBorder="1" applyAlignment="1">
      <alignment horizontal="left" vertical="center" wrapText="1"/>
    </xf>
    <xf numFmtId="0" fontId="103" fillId="0" borderId="32" xfId="9" applyFont="1" applyBorder="1" applyAlignment="1">
      <alignment horizontal="left" vertical="center" wrapText="1"/>
    </xf>
    <xf numFmtId="10" fontId="10" fillId="0" borderId="13" xfId="9" applyNumberFormat="1" applyFont="1" applyBorder="1" applyAlignment="1">
      <alignment horizontal="center" vertical="top"/>
    </xf>
    <xf numFmtId="0" fontId="10" fillId="0" borderId="31" xfId="9" applyFont="1" applyBorder="1">
      <alignment vertical="top"/>
    </xf>
    <xf numFmtId="188" fontId="10" fillId="0" borderId="11" xfId="2" applyNumberFormat="1" applyFont="1" applyBorder="1" applyAlignment="1"/>
    <xf numFmtId="188" fontId="10" fillId="0" borderId="11" xfId="2" applyNumberFormat="1" applyFont="1" applyBorder="1" applyAlignment="1">
      <alignment horizontal="left" vertical="center"/>
    </xf>
    <xf numFmtId="49" fontId="8" fillId="3" borderId="17" xfId="9" applyNumberFormat="1" applyFont="1" applyFill="1" applyBorder="1" applyAlignment="1">
      <alignment horizontal="left" vertical="center" wrapText="1"/>
    </xf>
    <xf numFmtId="49" fontId="8" fillId="3" borderId="21" xfId="9" applyNumberFormat="1" applyFont="1" applyFill="1" applyBorder="1" applyAlignment="1">
      <alignment horizontal="left" vertical="center" wrapText="1"/>
    </xf>
    <xf numFmtId="0" fontId="8" fillId="0" borderId="0" xfId="9" applyFont="1" applyAlignment="1">
      <alignment horizontal="center" vertical="center" wrapText="1"/>
    </xf>
    <xf numFmtId="0" fontId="14" fillId="0" borderId="0" xfId="9" applyFont="1" applyAlignment="1">
      <alignment horizontal="center" vertical="center" wrapText="1"/>
    </xf>
    <xf numFmtId="0" fontId="8" fillId="3" borderId="17" xfId="9" applyFont="1" applyFill="1" applyBorder="1" applyAlignment="1">
      <alignment horizontal="left" vertical="center" wrapText="1"/>
    </xf>
    <xf numFmtId="0" fontId="8" fillId="3" borderId="21" xfId="9" applyFont="1" applyFill="1" applyBorder="1" applyAlignment="1">
      <alignment horizontal="left" vertical="center" wrapText="1"/>
    </xf>
    <xf numFmtId="0" fontId="4" fillId="0" borderId="0" xfId="4" applyAlignment="1" applyProtection="1">
      <alignment horizontal="center" vertical="top"/>
    </xf>
    <xf numFmtId="189" fontId="9" fillId="5" borderId="63" xfId="7" applyNumberFormat="1" applyFont="1" applyFill="1" applyBorder="1" applyAlignment="1">
      <alignment horizontal="right"/>
    </xf>
    <xf numFmtId="189" fontId="32" fillId="0" borderId="51" xfId="22" applyNumberFormat="1" applyFont="1" applyBorder="1" applyAlignment="1"/>
    <xf numFmtId="189" fontId="6" fillId="0" borderId="51" xfId="22" applyNumberFormat="1" applyBorder="1" applyAlignment="1"/>
    <xf numFmtId="189" fontId="10" fillId="0" borderId="51" xfId="7" applyNumberFormat="1" applyFont="1" applyFill="1" applyBorder="1" applyAlignment="1">
      <alignment horizontal="left" vertical="center"/>
    </xf>
    <xf numFmtId="189" fontId="10" fillId="4" borderId="66" xfId="7" quotePrefix="1" applyNumberFormat="1" applyFont="1" applyFill="1" applyBorder="1" applyAlignment="1">
      <alignment vertical="center"/>
    </xf>
    <xf numFmtId="189" fontId="9" fillId="5" borderId="64" xfId="7" applyNumberFormat="1" applyFont="1" applyFill="1" applyBorder="1" applyAlignment="1">
      <alignment horizontal="right"/>
    </xf>
    <xf numFmtId="189" fontId="33" fillId="0" borderId="51" xfId="22" applyNumberFormat="1" applyFont="1" applyBorder="1" applyAlignment="1"/>
    <xf numFmtId="189" fontId="8" fillId="0" borderId="51" xfId="22" applyNumberFormat="1" applyFont="1" applyBorder="1" applyAlignment="1"/>
    <xf numFmtId="189" fontId="9" fillId="0" borderId="51" xfId="22" applyNumberFormat="1" applyFont="1" applyBorder="1" applyAlignment="1">
      <alignment horizontal="center"/>
    </xf>
    <xf numFmtId="189" fontId="33" fillId="5" borderId="51" xfId="22" applyNumberFormat="1" applyFont="1" applyFill="1" applyBorder="1" applyAlignment="1"/>
    <xf numFmtId="189" fontId="11" fillId="0" borderId="51" xfId="22" applyNumberFormat="1" applyFont="1" applyBorder="1" applyAlignment="1"/>
    <xf numFmtId="189" fontId="19" fillId="0" borderId="51" xfId="22" applyNumberFormat="1" applyFont="1" applyBorder="1" applyAlignment="1"/>
    <xf numFmtId="167" fontId="9" fillId="5" borderId="63" xfId="7" applyNumberFormat="1" applyFont="1" applyFill="1" applyBorder="1" applyAlignment="1">
      <alignment horizontal="right"/>
    </xf>
    <xf numFmtId="167" fontId="11" fillId="0" borderId="51" xfId="22" applyNumberFormat="1" applyFont="1" applyBorder="1" applyAlignment="1"/>
    <xf numFmtId="167" fontId="19" fillId="0" borderId="51" xfId="22" applyNumberFormat="1" applyFont="1" applyBorder="1" applyAlignment="1"/>
    <xf numFmtId="167" fontId="10" fillId="4" borderId="66" xfId="7" quotePrefix="1" applyNumberFormat="1" applyFont="1" applyFill="1" applyBorder="1" applyAlignment="1">
      <alignment vertical="center"/>
    </xf>
    <xf numFmtId="167" fontId="9" fillId="5" borderId="64" xfId="7" applyNumberFormat="1" applyFont="1" applyFill="1" applyBorder="1" applyAlignment="1">
      <alignment horizontal="right"/>
    </xf>
    <xf numFmtId="167" fontId="32" fillId="0" borderId="51" xfId="22" applyNumberFormat="1" applyFont="1" applyBorder="1" applyAlignment="1"/>
    <xf numFmtId="3" fontId="9" fillId="3" borderId="11" xfId="22" applyNumberFormat="1" applyFont="1" applyFill="1" applyBorder="1" applyAlignment="1">
      <alignment horizontal="center"/>
    </xf>
    <xf numFmtId="3" fontId="6" fillId="0" borderId="11" xfId="22" applyNumberFormat="1" applyBorder="1" applyAlignment="1"/>
    <xf numFmtId="3" fontId="8" fillId="0" borderId="11" xfId="22" applyNumberFormat="1" applyFont="1" applyBorder="1" applyAlignment="1"/>
    <xf numFmtId="3" fontId="21" fillId="5" borderId="11" xfId="7" applyNumberFormat="1" applyFont="1" applyFill="1" applyBorder="1" applyAlignment="1">
      <alignment horizontal="right"/>
    </xf>
    <xf numFmtId="3" fontId="120" fillId="0" borderId="11" xfId="22" applyNumberFormat="1" applyFont="1" applyBorder="1" applyAlignment="1"/>
    <xf numFmtId="3" fontId="16" fillId="4" borderId="11" xfId="7" quotePrefix="1" applyNumberFormat="1" applyFont="1" applyFill="1" applyBorder="1" applyAlignment="1">
      <alignment vertical="center"/>
    </xf>
    <xf numFmtId="3" fontId="43" fillId="0" borderId="11" xfId="22" applyNumberFormat="1" applyFont="1" applyBorder="1" applyAlignment="1"/>
    <xf numFmtId="3" fontId="20" fillId="0" borderId="11" xfId="22" applyNumberFormat="1" applyFont="1" applyBorder="1" applyAlignment="1"/>
    <xf numFmtId="3" fontId="16" fillId="2" borderId="11" xfId="7" applyNumberFormat="1" applyFont="1" applyFill="1" applyBorder="1" applyAlignment="1">
      <alignment horizontal="right"/>
    </xf>
    <xf numFmtId="3" fontId="21" fillId="2" borderId="11" xfId="7" applyNumberFormat="1" applyFont="1" applyFill="1" applyBorder="1" applyAlignment="1">
      <alignment horizontal="right"/>
    </xf>
    <xf numFmtId="3" fontId="16" fillId="2" borderId="11" xfId="7" quotePrefix="1" applyNumberFormat="1" applyFont="1" applyFill="1" applyBorder="1" applyAlignment="1">
      <alignment vertical="center"/>
    </xf>
    <xf numFmtId="41" fontId="10" fillId="4" borderId="11" xfId="2" quotePrefix="1" applyFont="1" applyFill="1" applyBorder="1" applyAlignment="1">
      <alignment vertical="center"/>
    </xf>
    <xf numFmtId="41" fontId="9" fillId="5" borderId="41" xfId="2" applyFont="1" applyFill="1" applyBorder="1" applyAlignment="1">
      <alignment horizontal="right"/>
    </xf>
    <xf numFmtId="41" fontId="9" fillId="5" borderId="11" xfId="2" applyFont="1" applyFill="1" applyBorder="1" applyAlignment="1">
      <alignment horizontal="right"/>
    </xf>
    <xf numFmtId="41" fontId="32" fillId="0" borderId="11" xfId="2" applyFont="1" applyBorder="1"/>
    <xf numFmtId="41" fontId="33" fillId="0" borderId="11" xfId="2" applyFont="1" applyBorder="1"/>
    <xf numFmtId="41" fontId="9" fillId="4" borderId="11" xfId="2" quotePrefix="1" applyFont="1" applyFill="1" applyBorder="1" applyAlignment="1">
      <alignment vertical="center"/>
    </xf>
    <xf numFmtId="41" fontId="8" fillId="5" borderId="11" xfId="2" applyFont="1" applyFill="1" applyBorder="1" applyAlignment="1">
      <alignment horizontal="right"/>
    </xf>
    <xf numFmtId="0" fontId="0" fillId="0" borderId="68" xfId="0" applyBorder="1" applyAlignment="1">
      <alignment wrapText="1"/>
    </xf>
    <xf numFmtId="0" fontId="121" fillId="0" borderId="0" xfId="0" applyFont="1" applyAlignment="1">
      <alignment vertical="top"/>
    </xf>
    <xf numFmtId="0" fontId="122" fillId="0" borderId="0" xfId="0" applyFont="1" applyAlignment="1">
      <alignment vertical="top"/>
    </xf>
    <xf numFmtId="0" fontId="123" fillId="0" borderId="0" xfId="4" applyFont="1" applyAlignment="1" applyProtection="1">
      <alignment horizontal="center"/>
    </xf>
    <xf numFmtId="0" fontId="123" fillId="0" borderId="0" xfId="4" applyFont="1" applyFill="1" applyAlignment="1" applyProtection="1">
      <alignment horizontal="center"/>
    </xf>
    <xf numFmtId="0" fontId="123" fillId="0" borderId="0" xfId="4" applyFont="1" applyAlignment="1" applyProtection="1">
      <alignment horizontal="center" vertical="top"/>
    </xf>
    <xf numFmtId="0" fontId="121" fillId="0" borderId="0" xfId="0" applyFont="1"/>
    <xf numFmtId="0" fontId="124" fillId="0" borderId="0" xfId="4" quotePrefix="1" applyFont="1" applyAlignment="1" applyProtection="1"/>
    <xf numFmtId="0" fontId="125" fillId="0" borderId="0" xfId="4" applyFont="1" applyAlignment="1" applyProtection="1"/>
    <xf numFmtId="0" fontId="124" fillId="0" borderId="0" xfId="4" quotePrefix="1" applyFont="1" applyAlignment="1" applyProtection="1">
      <alignment horizontal="left"/>
    </xf>
    <xf numFmtId="0" fontId="125" fillId="2" borderId="0" xfId="4" applyFont="1" applyFill="1" applyAlignment="1" applyProtection="1"/>
    <xf numFmtId="0" fontId="124" fillId="2" borderId="0" xfId="4" quotePrefix="1" applyFont="1" applyFill="1" applyAlignment="1" applyProtection="1">
      <alignment horizontal="left"/>
    </xf>
    <xf numFmtId="0" fontId="121" fillId="0" borderId="0" xfId="0" applyFont="1" applyAlignment="1">
      <alignment wrapText="1"/>
    </xf>
    <xf numFmtId="0" fontId="123" fillId="0" borderId="0" xfId="4" applyFont="1" applyFill="1" applyAlignment="1" applyProtection="1"/>
    <xf numFmtId="0" fontId="125" fillId="2" borderId="0" xfId="4" applyFont="1" applyFill="1" applyAlignment="1" applyProtection="1">
      <alignment vertical="top"/>
    </xf>
    <xf numFmtId="0" fontId="126" fillId="0" borderId="0" xfId="0" applyFont="1" applyAlignment="1">
      <alignment horizontal="left"/>
    </xf>
    <xf numFmtId="0" fontId="125" fillId="0" borderId="0" xfId="4" applyFont="1" applyAlignment="1" applyProtection="1">
      <alignment vertical="top"/>
    </xf>
    <xf numFmtId="0" fontId="127" fillId="2" borderId="0" xfId="4" applyFont="1" applyFill="1" applyAlignment="1" applyProtection="1"/>
    <xf numFmtId="0" fontId="119" fillId="2" borderId="0" xfId="5" applyFont="1" applyFill="1" applyAlignment="1">
      <alignment horizontal="left" vertical="center"/>
    </xf>
    <xf numFmtId="3" fontId="30" fillId="0" borderId="0" xfId="6" applyNumberFormat="1" applyFont="1" applyAlignment="1"/>
    <xf numFmtId="3" fontId="42" fillId="0" borderId="0" xfId="0" applyNumberFormat="1" applyFont="1"/>
    <xf numFmtId="0" fontId="128" fillId="0" borderId="0" xfId="0" applyFont="1"/>
    <xf numFmtId="0" fontId="29" fillId="0" borderId="0" xfId="0" applyFont="1" applyAlignment="1">
      <alignment horizontal="left" vertical="center"/>
    </xf>
    <xf numFmtId="0" fontId="29" fillId="0" borderId="56" xfId="0" applyFont="1" applyBorder="1" applyAlignment="1">
      <alignment horizontal="left" vertical="center"/>
    </xf>
    <xf numFmtId="3" fontId="12" fillId="0" borderId="0" xfId="9" applyNumberFormat="1" applyFont="1" applyAlignment="1">
      <alignment horizontal="left"/>
    </xf>
    <xf numFmtId="0" fontId="12" fillId="0" borderId="0" xfId="22" applyFont="1" applyAlignment="1"/>
    <xf numFmtId="0" fontId="12" fillId="0" borderId="0" xfId="9" applyFont="1" applyAlignment="1">
      <alignment horizontal="left" vertical="center"/>
    </xf>
    <xf numFmtId="188" fontId="10" fillId="0" borderId="11" xfId="2" applyNumberFormat="1" applyFont="1" applyFill="1" applyBorder="1" applyAlignment="1">
      <alignment vertical="top"/>
    </xf>
    <xf numFmtId="188" fontId="10" fillId="0" borderId="11" xfId="2" applyNumberFormat="1" applyFont="1" applyFill="1" applyBorder="1" applyAlignment="1"/>
    <xf numFmtId="188" fontId="11" fillId="0" borderId="11" xfId="2" applyNumberFormat="1" applyFont="1" applyBorder="1" applyAlignment="1">
      <alignment vertical="top"/>
    </xf>
    <xf numFmtId="188" fontId="11" fillId="0" borderId="11" xfId="2" applyNumberFormat="1" applyFont="1" applyBorder="1" applyAlignment="1"/>
    <xf numFmtId="188" fontId="6" fillId="0" borderId="11" xfId="2" applyNumberFormat="1" applyFont="1" applyFill="1" applyBorder="1" applyAlignment="1"/>
    <xf numFmtId="188" fontId="6" fillId="0" borderId="11" xfId="2" applyNumberFormat="1" applyFont="1" applyBorder="1" applyAlignment="1"/>
    <xf numFmtId="188" fontId="9" fillId="0" borderId="11" xfId="2" applyNumberFormat="1" applyFont="1" applyBorder="1" applyAlignment="1"/>
    <xf numFmtId="188" fontId="6" fillId="0" borderId="11" xfId="2" applyNumberFormat="1" applyFont="1" applyBorder="1" applyAlignment="1">
      <alignment vertical="top"/>
    </xf>
    <xf numFmtId="188" fontId="11" fillId="0" borderId="11" xfId="2" applyNumberFormat="1" applyFont="1" applyFill="1" applyBorder="1" applyAlignment="1">
      <alignment vertical="top"/>
    </xf>
    <xf numFmtId="188" fontId="19" fillId="0" borderId="11" xfId="2" applyNumberFormat="1" applyFont="1" applyBorder="1" applyAlignment="1">
      <alignment horizontal="center"/>
    </xf>
    <xf numFmtId="188" fontId="8" fillId="0" borderId="11" xfId="2" applyNumberFormat="1" applyFont="1" applyBorder="1" applyAlignment="1"/>
    <xf numFmtId="188" fontId="10" fillId="0" borderId="11" xfId="2" applyNumberFormat="1" applyFont="1" applyBorder="1" applyAlignment="1">
      <alignment vertical="top"/>
    </xf>
    <xf numFmtId="188" fontId="10" fillId="0" borderId="11" xfId="2" applyNumberFormat="1" applyFont="1" applyFill="1" applyBorder="1" applyAlignment="1">
      <alignment horizontal="left" vertical="center"/>
    </xf>
    <xf numFmtId="188" fontId="9" fillId="0" borderId="11" xfId="2" applyNumberFormat="1" applyFont="1" applyBorder="1" applyAlignment="1">
      <alignment horizontal="left" vertical="center"/>
    </xf>
    <xf numFmtId="188" fontId="9" fillId="0" borderId="11" xfId="2" applyNumberFormat="1" applyFont="1" applyBorder="1" applyAlignment="1">
      <alignment horizontal="centerContinuous" vertical="center" wrapText="1"/>
    </xf>
    <xf numFmtId="188" fontId="103" fillId="0" borderId="11" xfId="2" applyNumberFormat="1" applyFont="1" applyBorder="1" applyAlignment="1">
      <alignment vertical="top"/>
    </xf>
    <xf numFmtId="0" fontId="10" fillId="0" borderId="0" xfId="0" applyFont="1" applyFill="1" applyAlignment="1">
      <alignment horizontal="left"/>
    </xf>
    <xf numFmtId="3" fontId="10" fillId="0" borderId="2" xfId="18" applyNumberFormat="1" applyFont="1" applyFill="1" applyBorder="1" applyAlignment="1">
      <alignment horizontal="left" vertical="center"/>
    </xf>
    <xf numFmtId="3" fontId="10" fillId="2" borderId="4" xfId="20" applyNumberFormat="1" applyFont="1" applyFill="1" applyBorder="1" applyAlignment="1">
      <alignment vertical="center"/>
    </xf>
    <xf numFmtId="0" fontId="21" fillId="0" borderId="4" xfId="0" applyFont="1" applyBorder="1"/>
    <xf numFmtId="3" fontId="21" fillId="0" borderId="4" xfId="0" applyNumberFormat="1" applyFont="1" applyBorder="1"/>
    <xf numFmtId="165" fontId="9" fillId="13" borderId="4" xfId="20" applyNumberFormat="1" applyFont="1" applyFill="1" applyBorder="1" applyAlignment="1"/>
    <xf numFmtId="165" fontId="21" fillId="5" borderId="4" xfId="0" applyNumberFormat="1" applyFont="1" applyFill="1" applyBorder="1"/>
    <xf numFmtId="165" fontId="9" fillId="13" borderId="7" xfId="20" applyNumberFormat="1" applyFont="1" applyFill="1" applyBorder="1" applyAlignment="1">
      <alignment vertical="center"/>
    </xf>
    <xf numFmtId="165" fontId="9" fillId="13" borderId="96" xfId="20" applyNumberFormat="1" applyFont="1" applyFill="1" applyBorder="1" applyAlignment="1">
      <alignment vertical="center"/>
    </xf>
    <xf numFmtId="165" fontId="9" fillId="13" borderId="3" xfId="20" applyNumberFormat="1" applyFont="1" applyFill="1" applyBorder="1" applyAlignment="1">
      <alignment horizontal="center" vertical="center"/>
    </xf>
    <xf numFmtId="0" fontId="20" fillId="3" borderId="0" xfId="18" applyFont="1" applyFill="1" applyBorder="1" applyAlignment="1">
      <alignment horizontal="center" wrapText="1"/>
    </xf>
    <xf numFmtId="0" fontId="20" fillId="3" borderId="0" xfId="18" applyFont="1" applyFill="1" applyBorder="1" applyAlignment="1">
      <alignment horizontal="left" vertical="center" wrapText="1"/>
    </xf>
    <xf numFmtId="3" fontId="12" fillId="0" borderId="0" xfId="18" applyNumberFormat="1" applyFont="1" applyAlignment="1">
      <alignment horizontal="left" vertical="center"/>
    </xf>
    <xf numFmtId="3" fontId="10" fillId="2" borderId="4" xfId="18" applyNumberFormat="1" applyFont="1" applyFill="1" applyBorder="1" applyAlignment="1">
      <alignment horizontal="left" vertical="center" wrapText="1"/>
    </xf>
    <xf numFmtId="0" fontId="21" fillId="3" borderId="17" xfId="18" applyFont="1" applyFill="1" applyBorder="1" applyAlignment="1">
      <alignment horizontal="center" vertical="center" wrapText="1"/>
    </xf>
    <xf numFmtId="165" fontId="11" fillId="0" borderId="91" xfId="1" applyNumberFormat="1" applyFont="1" applyBorder="1"/>
    <xf numFmtId="165" fontId="10" fillId="0" borderId="17" xfId="1" applyNumberFormat="1" applyFont="1" applyBorder="1"/>
    <xf numFmtId="165" fontId="8" fillId="19" borderId="17" xfId="1" applyNumberFormat="1" applyFont="1" applyFill="1" applyBorder="1"/>
    <xf numFmtId="165" fontId="11" fillId="0" borderId="94" xfId="1" applyNumberFormat="1" applyFont="1" applyBorder="1"/>
    <xf numFmtId="165" fontId="10" fillId="0" borderId="0" xfId="1" applyNumberFormat="1" applyFont="1" applyBorder="1"/>
    <xf numFmtId="165" fontId="8" fillId="19" borderId="0" xfId="1" applyNumberFormat="1" applyFont="1" applyFill="1" applyBorder="1"/>
    <xf numFmtId="165" fontId="45" fillId="0" borderId="29" xfId="1" applyNumberFormat="1" applyFont="1" applyBorder="1"/>
    <xf numFmtId="165" fontId="45" fillId="0" borderId="21" xfId="1" applyNumberFormat="1" applyFont="1" applyBorder="1"/>
    <xf numFmtId="165" fontId="20" fillId="19" borderId="21" xfId="1" applyNumberFormat="1" applyFont="1" applyFill="1" applyBorder="1"/>
    <xf numFmtId="165" fontId="45" fillId="0" borderId="94" xfId="1" applyNumberFormat="1" applyFont="1" applyBorder="1"/>
    <xf numFmtId="165" fontId="45" fillId="0" borderId="0" xfId="1" applyNumberFormat="1" applyFont="1" applyBorder="1"/>
    <xf numFmtId="165" fontId="20" fillId="19" borderId="0" xfId="1" applyNumberFormat="1" applyFont="1" applyFill="1" applyBorder="1"/>
    <xf numFmtId="165" fontId="8" fillId="5" borderId="0" xfId="1" applyNumberFormat="1" applyFont="1" applyFill="1" applyBorder="1"/>
    <xf numFmtId="165" fontId="20" fillId="15" borderId="21" xfId="1" applyNumberFormat="1" applyFont="1" applyFill="1" applyBorder="1"/>
    <xf numFmtId="165" fontId="8" fillId="5" borderId="17" xfId="1" applyNumberFormat="1" applyFont="1" applyFill="1" applyBorder="1"/>
    <xf numFmtId="165" fontId="20" fillId="5" borderId="21" xfId="1" applyNumberFormat="1" applyFont="1" applyFill="1" applyBorder="1"/>
    <xf numFmtId="165" fontId="20" fillId="5" borderId="0" xfId="1" applyNumberFormat="1" applyFont="1" applyFill="1" applyBorder="1"/>
    <xf numFmtId="0" fontId="45" fillId="3" borderId="17" xfId="0" applyFont="1" applyFill="1" applyBorder="1" applyAlignment="1">
      <alignment horizontal="center" vertical="center" wrapText="1"/>
    </xf>
    <xf numFmtId="165" fontId="10" fillId="0" borderId="91" xfId="1" applyNumberFormat="1" applyFont="1" applyBorder="1"/>
    <xf numFmtId="0" fontId="10" fillId="0" borderId="94" xfId="0" applyFont="1" applyBorder="1"/>
    <xf numFmtId="165" fontId="10" fillId="0" borderId="94" xfId="1" applyNumberFormat="1" applyFont="1" applyBorder="1"/>
    <xf numFmtId="165" fontId="10" fillId="0" borderId="29" xfId="1" applyNumberFormat="1" applyFont="1" applyBorder="1"/>
    <xf numFmtId="165" fontId="10" fillId="0" borderId="21" xfId="1" applyNumberFormat="1" applyFont="1" applyBorder="1"/>
    <xf numFmtId="165" fontId="8" fillId="19" borderId="21" xfId="1" applyNumberFormat="1" applyFont="1" applyFill="1" applyBorder="1"/>
    <xf numFmtId="0" fontId="20" fillId="5" borderId="29" xfId="0" applyFont="1" applyFill="1" applyBorder="1" applyAlignment="1">
      <alignment horizontal="right" vertical="center"/>
    </xf>
    <xf numFmtId="0" fontId="20" fillId="5" borderId="21" xfId="0" applyFont="1" applyFill="1" applyBorder="1" applyAlignment="1">
      <alignment horizontal="right" vertical="center"/>
    </xf>
    <xf numFmtId="165" fontId="8" fillId="5" borderId="21" xfId="1" applyNumberFormat="1" applyFont="1" applyFill="1" applyBorder="1"/>
    <xf numFmtId="0" fontId="47" fillId="0" borderId="91" xfId="0" applyFont="1" applyBorder="1" applyAlignment="1">
      <alignment wrapText="1"/>
    </xf>
    <xf numFmtId="0" fontId="47" fillId="0" borderId="17" xfId="0" applyFont="1" applyBorder="1" applyAlignment="1">
      <alignment wrapText="1"/>
    </xf>
    <xf numFmtId="0" fontId="8" fillId="19" borderId="17" xfId="0" applyFont="1" applyFill="1" applyBorder="1"/>
    <xf numFmtId="0" fontId="47" fillId="0" borderId="94" xfId="0" applyFont="1" applyBorder="1" applyAlignment="1">
      <alignment wrapText="1"/>
    </xf>
    <xf numFmtId="0" fontId="47" fillId="0" borderId="0" xfId="0" applyFont="1" applyBorder="1" applyAlignment="1">
      <alignment wrapText="1"/>
    </xf>
    <xf numFmtId="0" fontId="8" fillId="19" borderId="0" xfId="0" applyFont="1" applyFill="1" applyBorder="1"/>
    <xf numFmtId="0" fontId="48" fillId="0" borderId="29" xfId="0" applyFont="1" applyBorder="1" applyAlignment="1">
      <alignment wrapText="1"/>
    </xf>
    <xf numFmtId="0" fontId="48" fillId="0" borderId="21" xfId="0" applyFont="1" applyBorder="1" applyAlignment="1">
      <alignment wrapText="1"/>
    </xf>
    <xf numFmtId="0" fontId="20" fillId="19" borderId="21" xfId="0" applyFont="1" applyFill="1" applyBorder="1"/>
    <xf numFmtId="0" fontId="48" fillId="0" borderId="94" xfId="0" applyFont="1" applyBorder="1" applyAlignment="1">
      <alignment wrapText="1"/>
    </xf>
    <xf numFmtId="0" fontId="48" fillId="0" borderId="0" xfId="0" applyFont="1" applyBorder="1" applyAlignment="1">
      <alignment wrapText="1"/>
    </xf>
    <xf numFmtId="0" fontId="20" fillId="19" borderId="0" xfId="0" applyFont="1" applyFill="1" applyBorder="1"/>
    <xf numFmtId="0" fontId="21" fillId="0" borderId="29" xfId="0" applyFont="1" applyBorder="1"/>
    <xf numFmtId="0" fontId="21" fillId="0" borderId="21" xfId="0" applyFont="1" applyBorder="1"/>
    <xf numFmtId="0" fontId="8" fillId="5" borderId="0" xfId="0" applyFont="1" applyFill="1" applyBorder="1"/>
    <xf numFmtId="0" fontId="20" fillId="15" borderId="21" xfId="0" applyFont="1" applyFill="1" applyBorder="1"/>
    <xf numFmtId="165" fontId="44" fillId="0" borderId="32" xfId="1" applyNumberFormat="1" applyFont="1" applyBorder="1"/>
    <xf numFmtId="165" fontId="44" fillId="0" borderId="11" xfId="1" applyNumberFormat="1" applyFont="1" applyBorder="1"/>
    <xf numFmtId="165" fontId="20" fillId="19" borderId="11" xfId="1" applyNumberFormat="1" applyFont="1" applyFill="1" applyBorder="1"/>
    <xf numFmtId="165" fontId="20" fillId="15" borderId="11" xfId="1" applyNumberFormat="1" applyFont="1" applyFill="1" applyBorder="1"/>
    <xf numFmtId="3" fontId="10" fillId="0" borderId="4" xfId="9" applyNumberFormat="1" applyFont="1" applyFill="1" applyBorder="1" applyAlignment="1">
      <alignment horizontal="center" vertical="center"/>
    </xf>
    <xf numFmtId="3" fontId="10" fillId="0" borderId="11" xfId="9" applyNumberFormat="1" applyFont="1" applyFill="1" applyBorder="1" applyAlignment="1">
      <alignment horizontal="center" vertical="center"/>
    </xf>
    <xf numFmtId="3" fontId="12" fillId="0" borderId="17" xfId="9" quotePrefix="1" applyNumberFormat="1" applyFont="1" applyBorder="1" applyAlignment="1"/>
    <xf numFmtId="0" fontId="12" fillId="0" borderId="0" xfId="9" applyFont="1" applyAlignment="1">
      <alignment horizontal="left" vertical="center"/>
    </xf>
    <xf numFmtId="0" fontId="15" fillId="0" borderId="0" xfId="0" applyFont="1"/>
    <xf numFmtId="0" fontId="12" fillId="0" borderId="0" xfId="0" applyFont="1" applyAlignment="1">
      <alignment horizontal="left" vertical="center"/>
    </xf>
    <xf numFmtId="0" fontId="129" fillId="0" borderId="0" xfId="0" applyFont="1"/>
    <xf numFmtId="0" fontId="130" fillId="2" borderId="0" xfId="0" applyFont="1" applyFill="1"/>
    <xf numFmtId="0" fontId="130" fillId="0" borderId="0" xfId="0" applyFont="1"/>
    <xf numFmtId="0" fontId="14" fillId="2" borderId="0" xfId="9" applyFont="1" applyFill="1" applyAlignment="1">
      <alignment horizontal="center"/>
    </xf>
    <xf numFmtId="173" fontId="6" fillId="0" borderId="11" xfId="1" applyNumberFormat="1" applyFont="1" applyBorder="1" applyAlignment="1">
      <alignment horizontal="center" vertical="center"/>
    </xf>
    <xf numFmtId="178" fontId="37" fillId="2" borderId="0" xfId="9" applyNumberFormat="1" applyFont="1" applyFill="1" applyAlignment="1"/>
    <xf numFmtId="0" fontId="20" fillId="3" borderId="4" xfId="9" applyFont="1" applyFill="1" applyBorder="1" applyAlignment="1">
      <alignment horizontal="center" vertical="center" wrapText="1"/>
    </xf>
    <xf numFmtId="0" fontId="12" fillId="0" borderId="0" xfId="0" applyFont="1" applyAlignment="1">
      <alignment horizontal="left" vertical="center" wrapText="1"/>
    </xf>
    <xf numFmtId="0" fontId="20" fillId="3" borderId="4" xfId="18" applyFont="1" applyFill="1" applyBorder="1" applyAlignment="1">
      <alignment horizontal="center" vertical="center" wrapText="1"/>
    </xf>
    <xf numFmtId="0" fontId="20" fillId="3" borderId="2" xfId="18" applyFont="1" applyFill="1" applyBorder="1" applyAlignment="1">
      <alignment horizontal="center" vertical="center" wrapText="1"/>
    </xf>
    <xf numFmtId="0" fontId="21" fillId="3" borderId="2" xfId="18" applyFont="1" applyFill="1" applyBorder="1" applyAlignment="1">
      <alignment horizontal="center" vertical="center" wrapText="1"/>
    </xf>
    <xf numFmtId="0" fontId="29" fillId="0" borderId="0" xfId="0" applyFont="1" applyAlignment="1">
      <alignment horizontal="left" vertical="center" wrapText="1"/>
    </xf>
    <xf numFmtId="0" fontId="11" fillId="0" borderId="0" xfId="0" applyFont="1" applyAlignment="1">
      <alignment wrapText="1"/>
    </xf>
    <xf numFmtId="0" fontId="9" fillId="0" borderId="0" xfId="0" applyFont="1" applyAlignment="1">
      <alignment horizontal="center" wrapText="1"/>
    </xf>
    <xf numFmtId="0" fontId="0" fillId="0" borderId="0" xfId="0" applyAlignment="1">
      <alignment horizontal="center" wrapText="1"/>
    </xf>
    <xf numFmtId="0" fontId="8" fillId="0" borderId="0" xfId="0" applyFont="1" applyAlignment="1">
      <alignment horizontal="center" vertical="center"/>
    </xf>
    <xf numFmtId="0" fontId="20" fillId="3" borderId="2" xfId="18" applyFont="1" applyFill="1" applyBorder="1" applyAlignment="1">
      <alignment horizontal="center" vertical="center" wrapText="1"/>
    </xf>
    <xf numFmtId="0" fontId="21" fillId="3" borderId="2" xfId="18" applyFont="1" applyFill="1" applyBorder="1" applyAlignment="1">
      <alignment horizontal="center" vertical="center" wrapText="1"/>
    </xf>
    <xf numFmtId="170" fontId="9" fillId="13" borderId="0" xfId="0" applyNumberFormat="1" applyFont="1" applyFill="1" applyAlignment="1">
      <alignment horizontal="center"/>
    </xf>
    <xf numFmtId="0" fontId="20" fillId="3" borderId="2" xfId="18" applyFont="1" applyFill="1" applyBorder="1" applyAlignment="1">
      <alignment horizontal="center" vertical="center" wrapText="1"/>
    </xf>
    <xf numFmtId="0" fontId="8" fillId="0" borderId="0" xfId="9" applyFont="1" applyAlignment="1">
      <alignment horizontal="center" vertical="center" wrapText="1"/>
    </xf>
    <xf numFmtId="0" fontId="11" fillId="0" borderId="0" xfId="9" applyAlignment="1">
      <alignment horizontal="center" vertical="center" wrapText="1"/>
    </xf>
    <xf numFmtId="0" fontId="11" fillId="0" borderId="0" xfId="9" applyAlignment="1"/>
    <xf numFmtId="0" fontId="8" fillId="0" borderId="1" xfId="9" applyFont="1" applyBorder="1" applyAlignment="1">
      <alignment horizontal="center" vertical="center" wrapText="1"/>
    </xf>
    <xf numFmtId="0" fontId="11" fillId="0" borderId="1" xfId="9" applyBorder="1" applyAlignment="1">
      <alignment vertical="center" wrapText="1"/>
    </xf>
    <xf numFmtId="0" fontId="29" fillId="0" borderId="0" xfId="9" applyFont="1" applyAlignment="1">
      <alignment horizontal="left" vertical="center" wrapText="1"/>
    </xf>
    <xf numFmtId="0" fontId="12" fillId="0" borderId="0" xfId="9" applyFont="1" applyAlignment="1">
      <alignment horizontal="left" vertical="center" wrapText="1"/>
    </xf>
    <xf numFmtId="0" fontId="12" fillId="0" borderId="0" xfId="9" applyFont="1" applyAlignment="1">
      <alignment horizontal="left" vertical="center"/>
    </xf>
    <xf numFmtId="0" fontId="113" fillId="0" borderId="0" xfId="9" applyFont="1" applyAlignment="1">
      <alignment horizontal="center" vertical="center" wrapText="1"/>
    </xf>
    <xf numFmtId="0" fontId="116" fillId="0" borderId="0" xfId="9" applyFont="1" applyAlignment="1">
      <alignment vertical="center" wrapText="1"/>
    </xf>
    <xf numFmtId="49" fontId="8" fillId="0" borderId="0" xfId="9" applyNumberFormat="1" applyFont="1" applyAlignment="1">
      <alignment horizontal="center" vertical="center" wrapText="1"/>
    </xf>
    <xf numFmtId="49" fontId="11" fillId="0" borderId="0" xfId="9" applyNumberFormat="1" applyAlignment="1">
      <alignment horizontal="center" vertical="center" wrapText="1"/>
    </xf>
    <xf numFmtId="49" fontId="11" fillId="0" borderId="0" xfId="9" applyNumberFormat="1" applyAlignment="1">
      <alignment wrapText="1"/>
    </xf>
    <xf numFmtId="49" fontId="8" fillId="0" borderId="1" xfId="9" applyNumberFormat="1" applyFont="1" applyBorder="1" applyAlignment="1">
      <alignment horizontal="center" vertical="center" wrapText="1"/>
    </xf>
    <xf numFmtId="49" fontId="11" fillId="0" borderId="1" xfId="9" applyNumberFormat="1" applyBorder="1" applyAlignment="1">
      <alignment vertical="center" wrapText="1"/>
    </xf>
    <xf numFmtId="0" fontId="12" fillId="0" borderId="0" xfId="9" applyFont="1" applyAlignment="1">
      <alignment horizontal="justify" vertical="justify" wrapText="1"/>
    </xf>
    <xf numFmtId="0" fontId="12" fillId="0" borderId="0" xfId="9" applyFont="1" applyAlignment="1">
      <alignment horizontal="justify" vertical="justify"/>
    </xf>
    <xf numFmtId="0" fontId="113" fillId="0" borderId="0" xfId="9" applyFont="1" applyAlignment="1">
      <alignment horizontal="center" vertical="center"/>
    </xf>
    <xf numFmtId="0" fontId="116" fillId="0" borderId="0" xfId="9" applyFont="1" applyAlignment="1">
      <alignment vertical="center"/>
    </xf>
    <xf numFmtId="0" fontId="113" fillId="0" borderId="0" xfId="17" applyFont="1" applyAlignment="1">
      <alignment horizontal="center" vertical="center"/>
    </xf>
    <xf numFmtId="0" fontId="116" fillId="0" borderId="0" xfId="17" applyFont="1" applyAlignment="1">
      <alignment horizontal="center" vertical="center"/>
    </xf>
    <xf numFmtId="0" fontId="8" fillId="0" borderId="0" xfId="17" applyFont="1" applyAlignment="1">
      <alignment horizontal="center" vertical="center" wrapText="1"/>
    </xf>
    <xf numFmtId="0" fontId="6" fillId="0" borderId="0" xfId="17" applyFont="1" applyAlignment="1">
      <alignment horizontal="center" vertical="center" wrapText="1"/>
    </xf>
    <xf numFmtId="0" fontId="8" fillId="0" borderId="0" xfId="17" applyFont="1" applyAlignment="1">
      <alignment horizontal="center" vertical="center"/>
    </xf>
    <xf numFmtId="0" fontId="6" fillId="0" borderId="0" xfId="17" applyFont="1" applyAlignment="1">
      <alignment horizontal="center" vertical="center"/>
    </xf>
    <xf numFmtId="0" fontId="20" fillId="3" borderId="0" xfId="9" applyFont="1" applyFill="1" applyAlignment="1">
      <alignment horizontal="left" vertical="center" wrapText="1"/>
    </xf>
    <xf numFmtId="0" fontId="20" fillId="3" borderId="2" xfId="9" applyFont="1" applyFill="1" applyBorder="1" applyAlignment="1">
      <alignment horizontal="left" vertical="center" wrapText="1"/>
    </xf>
    <xf numFmtId="3" fontId="8" fillId="11" borderId="2" xfId="9" applyNumberFormat="1" applyFont="1" applyFill="1" applyBorder="1" applyAlignment="1">
      <alignment horizontal="center" vertical="center" wrapText="1"/>
    </xf>
    <xf numFmtId="0" fontId="20" fillId="3" borderId="46" xfId="9" applyFont="1" applyFill="1" applyBorder="1" applyAlignment="1">
      <alignment horizontal="center" vertical="center" wrapText="1"/>
    </xf>
    <xf numFmtId="0" fontId="20" fillId="3" borderId="2" xfId="9" applyFont="1" applyFill="1" applyBorder="1" applyAlignment="1">
      <alignment horizontal="center" vertical="center" wrapText="1"/>
    </xf>
    <xf numFmtId="0" fontId="12" fillId="0" borderId="46" xfId="9" applyFont="1" applyBorder="1" applyAlignment="1">
      <alignment horizontal="left" vertical="center" wrapText="1"/>
    </xf>
    <xf numFmtId="0" fontId="116" fillId="0" borderId="0" xfId="9" applyFont="1" applyAlignment="1">
      <alignment horizontal="center" vertical="center"/>
    </xf>
    <xf numFmtId="0" fontId="8" fillId="0" borderId="15" xfId="9" applyFont="1" applyBorder="1" applyAlignment="1">
      <alignment horizontal="center" vertical="center" wrapText="1"/>
    </xf>
    <xf numFmtId="0" fontId="11" fillId="0" borderId="15" xfId="9" applyBorder="1" applyAlignment="1">
      <alignment vertical="center" wrapText="1"/>
    </xf>
    <xf numFmtId="0" fontId="12" fillId="0" borderId="46" xfId="9" applyFont="1" applyBorder="1" applyAlignment="1">
      <alignment horizontal="justify" vertical="justify" wrapText="1"/>
    </xf>
    <xf numFmtId="0" fontId="12" fillId="0" borderId="46" xfId="9" applyFont="1" applyBorder="1" applyAlignment="1">
      <alignment horizontal="left" wrapText="1"/>
    </xf>
    <xf numFmtId="0" fontId="12" fillId="0" borderId="0" xfId="9" applyFont="1" applyAlignment="1">
      <alignment horizontal="left" wrapText="1"/>
    </xf>
    <xf numFmtId="3" fontId="12" fillId="0" borderId="0" xfId="9" quotePrefix="1" applyNumberFormat="1" applyFont="1" applyAlignment="1">
      <alignment horizontal="left" vertical="center" wrapText="1"/>
    </xf>
    <xf numFmtId="0" fontId="8" fillId="0" borderId="0" xfId="9" applyFont="1" applyAlignment="1">
      <alignment horizontal="center" vertical="center"/>
    </xf>
    <xf numFmtId="3" fontId="8" fillId="11" borderId="2" xfId="9" applyNumberFormat="1" applyFont="1" applyFill="1" applyBorder="1" applyAlignment="1">
      <alignment horizontal="center" vertical="center"/>
    </xf>
    <xf numFmtId="1" fontId="8" fillId="11" borderId="8" xfId="9" applyNumberFormat="1" applyFont="1" applyFill="1" applyBorder="1" applyAlignment="1">
      <alignment horizontal="center" vertical="center" wrapText="1"/>
    </xf>
    <xf numFmtId="1" fontId="8" fillId="11" borderId="2" xfId="9" applyNumberFormat="1" applyFont="1" applyFill="1" applyBorder="1" applyAlignment="1">
      <alignment horizontal="center" vertical="center" wrapText="1"/>
    </xf>
    <xf numFmtId="1" fontId="8" fillId="11" borderId="70" xfId="9" applyNumberFormat="1" applyFont="1" applyFill="1" applyBorder="1" applyAlignment="1">
      <alignment horizontal="center" vertical="center" wrapText="1"/>
    </xf>
    <xf numFmtId="0" fontId="8" fillId="0" borderId="15" xfId="9" applyFont="1" applyBorder="1" applyAlignment="1">
      <alignment horizontal="center" vertical="center"/>
    </xf>
    <xf numFmtId="3" fontId="9" fillId="11" borderId="2" xfId="9" applyNumberFormat="1" applyFont="1" applyFill="1" applyBorder="1" applyAlignment="1">
      <alignment horizontal="center" vertical="center" wrapText="1"/>
    </xf>
    <xf numFmtId="0" fontId="30" fillId="0" borderId="0" xfId="9" applyFont="1" applyAlignment="1">
      <alignment horizontal="justify" vertical="justify" wrapText="1"/>
    </xf>
    <xf numFmtId="0" fontId="6" fillId="0" borderId="0" xfId="9" applyFont="1" applyAlignment="1">
      <alignment horizontal="center" vertical="center" wrapText="1"/>
    </xf>
    <xf numFmtId="0" fontId="6" fillId="0" borderId="15" xfId="9" applyFont="1" applyBorder="1" applyAlignment="1">
      <alignment horizontal="center" vertical="center" wrapText="1"/>
    </xf>
    <xf numFmtId="3" fontId="8" fillId="3" borderId="51" xfId="9" applyNumberFormat="1" applyFont="1" applyFill="1" applyBorder="1" applyAlignment="1">
      <alignment horizontal="center" vertical="center" wrapText="1"/>
    </xf>
    <xf numFmtId="3" fontId="8" fillId="3" borderId="71" xfId="9" applyNumberFormat="1" applyFont="1" applyFill="1" applyBorder="1" applyAlignment="1">
      <alignment horizontal="center" vertical="center" wrapText="1"/>
    </xf>
    <xf numFmtId="0" fontId="20" fillId="3" borderId="51" xfId="9" applyFont="1" applyFill="1" applyBorder="1" applyAlignment="1">
      <alignment horizontal="center" vertical="center" wrapText="1"/>
    </xf>
    <xf numFmtId="0" fontId="20" fillId="3" borderId="71" xfId="9" applyFont="1" applyFill="1" applyBorder="1" applyAlignment="1">
      <alignment horizontal="center" vertical="center" wrapText="1"/>
    </xf>
    <xf numFmtId="3" fontId="8" fillId="3" borderId="0" xfId="9" applyNumberFormat="1" applyFont="1" applyFill="1" applyAlignment="1">
      <alignment horizontal="center" vertical="center" wrapText="1"/>
    </xf>
    <xf numFmtId="3" fontId="8" fillId="3" borderId="2" xfId="9" applyNumberFormat="1" applyFont="1" applyFill="1" applyBorder="1" applyAlignment="1">
      <alignment horizontal="center" vertical="center" wrapText="1"/>
    </xf>
    <xf numFmtId="0" fontId="12" fillId="0" borderId="0" xfId="9" applyFont="1" applyAlignment="1">
      <alignment horizontal="justify" vertical="top" wrapText="1"/>
    </xf>
    <xf numFmtId="0" fontId="118" fillId="0" borderId="0" xfId="9" applyFont="1" applyAlignment="1">
      <alignment vertical="center"/>
    </xf>
    <xf numFmtId="0" fontId="11" fillId="0" borderId="0" xfId="9" applyAlignment="1">
      <alignment horizontal="center"/>
    </xf>
    <xf numFmtId="0" fontId="20" fillId="0" borderId="15" xfId="9" applyFont="1" applyBorder="1" applyAlignment="1">
      <alignment horizontal="center" vertical="center"/>
    </xf>
    <xf numFmtId="0" fontId="11" fillId="0" borderId="15" xfId="9" applyBorder="1" applyAlignment="1">
      <alignment vertical="center"/>
    </xf>
    <xf numFmtId="0" fontId="8" fillId="2" borderId="0" xfId="9" applyFont="1" applyFill="1" applyAlignment="1">
      <alignment horizontal="center" vertical="center" wrapText="1"/>
    </xf>
    <xf numFmtId="0" fontId="0" fillId="2" borderId="0" xfId="0" applyFill="1" applyAlignment="1">
      <alignment horizontal="center" vertical="center" wrapText="1"/>
    </xf>
    <xf numFmtId="0" fontId="11" fillId="0" borderId="15" xfId="9" applyBorder="1" applyAlignment="1">
      <alignment horizontal="center" vertical="center"/>
    </xf>
    <xf numFmtId="0" fontId="20" fillId="3" borderId="43" xfId="9" applyFont="1" applyFill="1" applyBorder="1" applyAlignment="1">
      <alignment horizontal="center" vertical="center" wrapText="1"/>
    </xf>
    <xf numFmtId="0" fontId="20" fillId="3" borderId="70" xfId="9" applyFont="1" applyFill="1" applyBorder="1" applyAlignment="1">
      <alignment horizontal="center" vertical="center" wrapText="1"/>
    </xf>
    <xf numFmtId="0" fontId="113" fillId="0" borderId="0" xfId="9" applyFont="1" applyAlignment="1">
      <alignment horizontal="center"/>
    </xf>
    <xf numFmtId="0" fontId="8" fillId="2" borderId="0" xfId="9" applyFont="1" applyFill="1" applyAlignment="1">
      <alignment horizontal="center" vertical="center"/>
    </xf>
    <xf numFmtId="0" fontId="20" fillId="3" borderId="74" xfId="9" applyFont="1" applyFill="1" applyBorder="1" applyAlignment="1">
      <alignment horizontal="center" vertical="center" wrapText="1"/>
    </xf>
    <xf numFmtId="0" fontId="20" fillId="3" borderId="0" xfId="9" applyFont="1" applyFill="1" applyAlignment="1">
      <alignment horizontal="center" vertical="center" wrapText="1"/>
    </xf>
    <xf numFmtId="0" fontId="6" fillId="2" borderId="0" xfId="9" applyFont="1" applyFill="1" applyAlignment="1">
      <alignment horizontal="center" vertical="center" wrapText="1"/>
    </xf>
    <xf numFmtId="0" fontId="6" fillId="2" borderId="0" xfId="9" applyFont="1" applyFill="1" applyAlignment="1">
      <alignment wrapText="1"/>
    </xf>
    <xf numFmtId="0" fontId="6" fillId="0" borderId="0" xfId="9" applyFont="1" applyAlignment="1">
      <alignment vertical="center"/>
    </xf>
    <xf numFmtId="3" fontId="12" fillId="0" borderId="46" xfId="9" quotePrefix="1" applyNumberFormat="1" applyFont="1" applyBorder="1" applyAlignment="1">
      <alignment horizontal="left" vertical="center" wrapText="1"/>
    </xf>
    <xf numFmtId="3" fontId="29" fillId="0" borderId="0" xfId="9" quotePrefix="1" applyNumberFormat="1" applyFont="1" applyAlignment="1">
      <alignment horizontal="left" vertical="center" wrapText="1"/>
    </xf>
    <xf numFmtId="0" fontId="11" fillId="0" borderId="0" xfId="9" applyAlignment="1">
      <alignment horizontal="center" vertical="center"/>
    </xf>
    <xf numFmtId="0" fontId="20" fillId="3" borderId="4" xfId="9" applyFont="1" applyFill="1" applyBorder="1" applyAlignment="1">
      <alignment horizontal="left" vertical="center" wrapText="1"/>
    </xf>
    <xf numFmtId="3" fontId="8" fillId="11" borderId="4" xfId="9" applyNumberFormat="1" applyFont="1" applyFill="1" applyBorder="1" applyAlignment="1">
      <alignment horizontal="center" vertical="center"/>
    </xf>
    <xf numFmtId="0" fontId="20" fillId="3" borderId="4" xfId="9" applyFont="1" applyFill="1" applyBorder="1" applyAlignment="1">
      <alignment horizontal="center" vertical="center" wrapText="1"/>
    </xf>
    <xf numFmtId="3" fontId="29" fillId="0" borderId="0" xfId="9" quotePrefix="1" applyNumberFormat="1" applyFont="1" applyAlignment="1">
      <alignment horizontal="justify" vertical="justify" wrapText="1"/>
    </xf>
    <xf numFmtId="0" fontId="8" fillId="2" borderId="0" xfId="9" applyFont="1" applyFill="1" applyAlignment="1">
      <alignment horizontal="center" wrapText="1"/>
    </xf>
    <xf numFmtId="0" fontId="8" fillId="0" borderId="0" xfId="9" applyFont="1" applyAlignment="1">
      <alignment horizontal="center"/>
    </xf>
    <xf numFmtId="0" fontId="20" fillId="3" borderId="0" xfId="9" applyFont="1" applyFill="1" applyAlignment="1">
      <alignment horizontal="left" vertical="center"/>
    </xf>
    <xf numFmtId="0" fontId="20" fillId="3" borderId="2" xfId="9" applyFont="1" applyFill="1" applyBorder="1" applyAlignment="1">
      <alignment horizontal="left" vertical="center"/>
    </xf>
    <xf numFmtId="3" fontId="8" fillId="11" borderId="2" xfId="9" applyNumberFormat="1" applyFont="1" applyFill="1" applyBorder="1" applyAlignment="1">
      <alignment horizontal="center" vertical="top"/>
    </xf>
    <xf numFmtId="0" fontId="11" fillId="0" borderId="0" xfId="9" applyAlignment="1">
      <alignment horizontal="justify" vertical="justify" wrapText="1"/>
    </xf>
    <xf numFmtId="0" fontId="0" fillId="0" borderId="0" xfId="0" applyAlignment="1">
      <alignment horizontal="center" vertical="center" wrapText="1"/>
    </xf>
    <xf numFmtId="0" fontId="20" fillId="0" borderId="0" xfId="9" applyFont="1" applyAlignment="1">
      <alignment horizontal="center" vertical="center"/>
    </xf>
    <xf numFmtId="0" fontId="20" fillId="3" borderId="21" xfId="9" applyFont="1" applyFill="1" applyBorder="1" applyAlignment="1">
      <alignment horizontal="left" vertical="center" wrapText="1"/>
    </xf>
    <xf numFmtId="0" fontId="20" fillId="3" borderId="21" xfId="9" applyFont="1" applyFill="1" applyBorder="1" applyAlignment="1">
      <alignment horizontal="center" vertical="center" wrapText="1"/>
    </xf>
    <xf numFmtId="0" fontId="20" fillId="3" borderId="21" xfId="9" applyFont="1" applyFill="1" applyBorder="1" applyAlignment="1">
      <alignment horizontal="left" vertical="center"/>
    </xf>
    <xf numFmtId="0" fontId="20" fillId="3" borderId="0" xfId="9" applyFont="1" applyFill="1" applyAlignment="1">
      <alignment horizontal="center" vertical="center"/>
    </xf>
    <xf numFmtId="0" fontId="20" fillId="3" borderId="21" xfId="9" applyFont="1" applyFill="1" applyBorder="1" applyAlignment="1">
      <alignment horizontal="center" vertical="center"/>
    </xf>
    <xf numFmtId="0" fontId="30" fillId="0" borderId="0" xfId="9" applyFont="1" applyAlignment="1">
      <alignment horizontal="left" wrapText="1"/>
    </xf>
    <xf numFmtId="0" fontId="6" fillId="0" borderId="0" xfId="9" applyFont="1" applyAlignment="1">
      <alignment vertical="center" wrapText="1"/>
    </xf>
    <xf numFmtId="0" fontId="6" fillId="0" borderId="15" xfId="9" applyFont="1" applyBorder="1" applyAlignment="1">
      <alignment vertical="center" wrapText="1"/>
    </xf>
    <xf numFmtId="0" fontId="29" fillId="0" borderId="0" xfId="9" applyFont="1" applyAlignment="1">
      <alignment horizontal="justify" vertical="justify" wrapText="1"/>
    </xf>
    <xf numFmtId="0" fontId="39" fillId="0" borderId="0" xfId="9" applyFont="1" applyAlignment="1">
      <alignment horizontal="justify" vertical="justify" wrapText="1"/>
    </xf>
    <xf numFmtId="0" fontId="30" fillId="0" borderId="0" xfId="9" applyFont="1" applyAlignment="1">
      <alignment horizontal="left" vertical="center" wrapText="1"/>
    </xf>
    <xf numFmtId="0" fontId="29" fillId="0" borderId="0" xfId="9" applyFont="1" applyAlignment="1">
      <alignment horizontal="justify" vertical="justify"/>
    </xf>
    <xf numFmtId="0" fontId="29" fillId="0" borderId="17" xfId="9" applyFont="1" applyBorder="1" applyAlignment="1">
      <alignment horizontal="justify" vertical="justify"/>
    </xf>
    <xf numFmtId="3" fontId="8" fillId="11" borderId="0" xfId="9" applyNumberFormat="1" applyFont="1" applyFill="1" applyAlignment="1">
      <alignment horizontal="center" vertical="top"/>
    </xf>
    <xf numFmtId="0" fontId="27" fillId="0" borderId="0" xfId="9" applyFont="1" applyAlignment="1">
      <alignment horizontal="left" wrapText="1"/>
    </xf>
    <xf numFmtId="0" fontId="29" fillId="0" borderId="17" xfId="9" applyFont="1" applyBorder="1" applyAlignment="1">
      <alignment horizontal="justify" vertical="justify" wrapText="1"/>
    </xf>
    <xf numFmtId="0" fontId="20" fillId="0" borderId="0" xfId="9" applyFont="1" applyAlignment="1">
      <alignment horizontal="center" vertical="center" wrapText="1"/>
    </xf>
    <xf numFmtId="3" fontId="8" fillId="11" borderId="21" xfId="9" applyNumberFormat="1" applyFont="1" applyFill="1" applyBorder="1" applyAlignment="1">
      <alignment horizontal="center" vertical="top"/>
    </xf>
    <xf numFmtId="0" fontId="11" fillId="0" borderId="0" xfId="9" applyAlignment="1">
      <alignment vertical="top" wrapText="1"/>
    </xf>
    <xf numFmtId="3" fontId="8" fillId="11" borderId="0" xfId="9" applyNumberFormat="1" applyFont="1" applyFill="1" applyAlignment="1">
      <alignment horizontal="center" vertical="center"/>
    </xf>
    <xf numFmtId="3" fontId="12" fillId="0" borderId="0" xfId="9" quotePrefix="1" applyNumberFormat="1" applyFont="1" applyAlignment="1">
      <alignment horizontal="justify" wrapText="1"/>
    </xf>
    <xf numFmtId="0" fontId="11" fillId="0" borderId="0" xfId="9" applyAlignment="1">
      <alignment horizontal="justify" wrapText="1"/>
    </xf>
    <xf numFmtId="0" fontId="30" fillId="0" borderId="0" xfId="9" applyFont="1" applyAlignment="1">
      <alignment horizontal="justify" wrapText="1"/>
    </xf>
    <xf numFmtId="2" fontId="8" fillId="0" borderId="0" xfId="9" applyNumberFormat="1" applyFont="1" applyAlignment="1">
      <alignment horizontal="center" vertical="center" wrapText="1"/>
    </xf>
    <xf numFmtId="0" fontId="12" fillId="0" borderId="17" xfId="9" applyFont="1" applyBorder="1" applyAlignment="1">
      <alignment horizontal="justify" vertical="justify" wrapText="1"/>
    </xf>
    <xf numFmtId="0" fontId="12" fillId="8" borderId="17" xfId="9" quotePrefix="1" applyFont="1" applyFill="1" applyBorder="1" applyAlignment="1">
      <alignment horizontal="justify" vertical="justify" wrapText="1"/>
    </xf>
    <xf numFmtId="0" fontId="74" fillId="0" borderId="0" xfId="9" applyFont="1" applyAlignment="1">
      <alignment horizontal="center" vertical="center"/>
    </xf>
    <xf numFmtId="0" fontId="27" fillId="8" borderId="0" xfId="9" quotePrefix="1" applyFont="1" applyFill="1" applyAlignment="1">
      <alignment horizontal="left" wrapText="1"/>
    </xf>
    <xf numFmtId="0" fontId="12" fillId="8" borderId="17" xfId="9" quotePrefix="1" applyFont="1" applyFill="1" applyBorder="1" applyAlignment="1">
      <alignment horizontal="justify" vertical="justify"/>
    </xf>
    <xf numFmtId="0" fontId="12" fillId="2" borderId="0" xfId="9" applyFont="1" applyFill="1" applyAlignment="1">
      <alignment horizontal="left" vertical="center" wrapText="1"/>
    </xf>
    <xf numFmtId="0" fontId="8" fillId="0" borderId="16" xfId="9" applyFont="1" applyBorder="1" applyAlignment="1">
      <alignment horizontal="center"/>
    </xf>
    <xf numFmtId="0" fontId="12" fillId="2" borderId="17" xfId="9" applyFont="1" applyFill="1" applyBorder="1" applyAlignment="1">
      <alignment horizontal="left" vertical="center" wrapText="1"/>
    </xf>
    <xf numFmtId="0" fontId="20" fillId="0" borderId="15" xfId="9" applyFont="1" applyBorder="1" applyAlignment="1">
      <alignment horizontal="center" vertical="center" wrapText="1"/>
    </xf>
    <xf numFmtId="0" fontId="12" fillId="8" borderId="0" xfId="9" quotePrefix="1" applyFont="1" applyFill="1" applyAlignment="1">
      <alignment horizontal="justify" vertical="justify" wrapText="1"/>
    </xf>
    <xf numFmtId="0" fontId="12" fillId="8" borderId="0" xfId="9" quotePrefix="1" applyFont="1" applyFill="1" applyAlignment="1">
      <alignment horizontal="justify" vertical="justify"/>
    </xf>
    <xf numFmtId="0" fontId="37" fillId="2" borderId="0" xfId="9" applyFont="1" applyFill="1" applyAlignment="1">
      <alignment horizontal="left"/>
    </xf>
    <xf numFmtId="0" fontId="6" fillId="0" borderId="15" xfId="9" applyFont="1" applyBorder="1" applyAlignment="1">
      <alignment vertical="center"/>
    </xf>
    <xf numFmtId="0" fontId="43" fillId="0" borderId="0" xfId="9" applyFont="1" applyAlignment="1">
      <alignment vertical="center" wrapText="1"/>
    </xf>
    <xf numFmtId="0" fontId="20" fillId="3" borderId="17" xfId="9" applyFont="1" applyFill="1" applyBorder="1" applyAlignment="1">
      <alignment horizontal="left" vertical="center" wrapText="1"/>
    </xf>
    <xf numFmtId="0" fontId="8" fillId="3" borderId="11" xfId="9" applyFont="1" applyFill="1" applyBorder="1" applyAlignment="1">
      <alignment horizontal="center" vertical="center" wrapText="1"/>
    </xf>
    <xf numFmtId="0" fontId="8" fillId="3" borderId="17" xfId="9" applyFont="1" applyFill="1" applyBorder="1" applyAlignment="1">
      <alignment horizontal="center" vertical="center" wrapText="1"/>
    </xf>
    <xf numFmtId="0" fontId="8" fillId="3" borderId="21" xfId="9" applyFont="1" applyFill="1" applyBorder="1" applyAlignment="1">
      <alignment horizontal="center" vertical="center" wrapText="1"/>
    </xf>
    <xf numFmtId="0" fontId="20" fillId="2" borderId="0" xfId="9" applyFont="1" applyFill="1" applyAlignment="1">
      <alignment horizontal="center" vertical="center" wrapText="1"/>
    </xf>
    <xf numFmtId="4" fontId="11" fillId="0" borderId="0" xfId="9" applyNumberFormat="1" applyAlignment="1">
      <alignment horizontal="center"/>
    </xf>
    <xf numFmtId="3" fontId="10" fillId="0" borderId="11" xfId="9" applyNumberFormat="1" applyFont="1" applyBorder="1" applyAlignment="1">
      <alignment horizontal="center" vertical="center"/>
    </xf>
    <xf numFmtId="3" fontId="9" fillId="18" borderId="11" xfId="9" applyNumberFormat="1" applyFont="1" applyFill="1" applyBorder="1" applyAlignment="1">
      <alignment horizontal="center" vertical="center"/>
    </xf>
    <xf numFmtId="0" fontId="44" fillId="0" borderId="0" xfId="9" applyFont="1" applyAlignment="1">
      <alignment horizontal="center" vertical="center" wrapText="1"/>
    </xf>
    <xf numFmtId="0" fontId="44" fillId="0" borderId="0" xfId="9" applyFont="1" applyAlignment="1">
      <alignment vertical="center" wrapText="1"/>
    </xf>
    <xf numFmtId="0" fontId="8" fillId="3" borderId="11" xfId="9" applyFont="1" applyFill="1" applyBorder="1" applyAlignment="1">
      <alignment horizontal="left" vertical="center" wrapText="1"/>
    </xf>
    <xf numFmtId="0" fontId="8" fillId="3" borderId="11" xfId="9" applyFont="1" applyFill="1" applyBorder="1" applyAlignment="1">
      <alignment horizontal="center" vertical="center"/>
    </xf>
    <xf numFmtId="0" fontId="8" fillId="3" borderId="17" xfId="9" applyFont="1" applyFill="1" applyBorder="1" applyAlignment="1">
      <alignment horizontal="left" vertical="center" wrapText="1"/>
    </xf>
    <xf numFmtId="0" fontId="8" fillId="3" borderId="21" xfId="9" applyFont="1" applyFill="1" applyBorder="1" applyAlignment="1">
      <alignment horizontal="left" vertical="center" wrapText="1"/>
    </xf>
    <xf numFmtId="0" fontId="11" fillId="0" borderId="0" xfId="9" applyAlignment="1">
      <alignment vertical="center" wrapText="1"/>
    </xf>
    <xf numFmtId="0" fontId="8" fillId="3" borderId="17" xfId="9" applyFont="1" applyFill="1" applyBorder="1" applyAlignment="1">
      <alignment horizontal="left" vertical="center"/>
    </xf>
    <xf numFmtId="0" fontId="8" fillId="3" borderId="21" xfId="9" applyFont="1" applyFill="1" applyBorder="1" applyAlignment="1">
      <alignment horizontal="left" vertical="center"/>
    </xf>
    <xf numFmtId="0" fontId="9" fillId="0" borderId="0" xfId="9" applyFont="1" applyAlignment="1">
      <alignment horizontal="center" vertical="center" wrapText="1"/>
    </xf>
    <xf numFmtId="0" fontId="10" fillId="0" borderId="0" xfId="9" applyFont="1" applyAlignment="1">
      <alignment horizontal="center" vertical="center" wrapText="1"/>
    </xf>
    <xf numFmtId="0" fontId="6" fillId="3" borderId="11" xfId="9" applyFont="1" applyFill="1" applyBorder="1" applyAlignment="1">
      <alignment horizontal="center" vertical="center" wrapText="1"/>
    </xf>
    <xf numFmtId="0" fontId="8" fillId="3" borderId="11" xfId="9" applyFont="1" applyFill="1" applyBorder="1" applyAlignment="1">
      <alignment horizontal="center" wrapText="1"/>
    </xf>
    <xf numFmtId="0" fontId="6" fillId="3" borderId="11" xfId="9" applyFont="1" applyFill="1" applyBorder="1" applyAlignment="1">
      <alignment horizontal="center" wrapText="1"/>
    </xf>
    <xf numFmtId="0" fontId="27" fillId="0" borderId="0" xfId="9" applyFont="1" applyAlignment="1">
      <alignment wrapText="1"/>
    </xf>
    <xf numFmtId="0" fontId="11" fillId="0" borderId="0" xfId="9" applyAlignment="1">
      <alignment wrapText="1"/>
    </xf>
    <xf numFmtId="0" fontId="9" fillId="11" borderId="0" xfId="9" applyFont="1" applyFill="1" applyAlignment="1">
      <alignment horizontal="center" vertical="center"/>
    </xf>
    <xf numFmtId="0" fontId="8" fillId="3" borderId="0" xfId="9" applyFont="1" applyFill="1" applyAlignment="1">
      <alignment horizontal="left" vertical="center" wrapText="1"/>
    </xf>
    <xf numFmtId="188" fontId="11" fillId="0" borderId="11" xfId="2" applyNumberFormat="1" applyFont="1" applyBorder="1" applyAlignment="1">
      <alignment wrapText="1"/>
    </xf>
    <xf numFmtId="0" fontId="9" fillId="11" borderId="21" xfId="9" applyFont="1" applyFill="1" applyBorder="1" applyAlignment="1">
      <alignment horizontal="center" vertical="center" wrapText="1"/>
    </xf>
    <xf numFmtId="0" fontId="10" fillId="0" borderId="11" xfId="9" applyFont="1" applyBorder="1" applyAlignment="1">
      <alignment horizontal="center" wrapText="1"/>
    </xf>
    <xf numFmtId="188" fontId="9" fillId="11" borderId="11" xfId="2" applyNumberFormat="1" applyFont="1" applyFill="1" applyBorder="1" applyAlignment="1">
      <alignment horizontal="center" vertical="center" wrapText="1"/>
    </xf>
    <xf numFmtId="188" fontId="10" fillId="0" borderId="11" xfId="2" applyNumberFormat="1" applyFont="1" applyBorder="1" applyAlignment="1">
      <alignment horizontal="center" wrapText="1"/>
    </xf>
    <xf numFmtId="188" fontId="8" fillId="11" borderId="11" xfId="2" applyNumberFormat="1" applyFont="1" applyFill="1" applyBorder="1" applyAlignment="1">
      <alignment horizontal="center"/>
    </xf>
    <xf numFmtId="0" fontId="12" fillId="0" borderId="0" xfId="9" applyFont="1" applyAlignment="1">
      <alignment wrapText="1"/>
    </xf>
    <xf numFmtId="0" fontId="30" fillId="0" borderId="0" xfId="9" applyFont="1" applyAlignment="1">
      <alignment wrapText="1"/>
    </xf>
    <xf numFmtId="49" fontId="8" fillId="0" borderId="0" xfId="9" applyNumberFormat="1" applyFont="1" applyAlignment="1">
      <alignment horizontal="center" vertical="center"/>
    </xf>
    <xf numFmtId="49" fontId="8" fillId="0" borderId="15" xfId="9" applyNumberFormat="1" applyFont="1" applyBorder="1" applyAlignment="1">
      <alignment horizontal="center" vertical="center"/>
    </xf>
    <xf numFmtId="49" fontId="8" fillId="3" borderId="41" xfId="9" applyNumberFormat="1" applyFont="1" applyFill="1" applyBorder="1" applyAlignment="1">
      <alignment horizontal="center" vertical="center" wrapText="1"/>
    </xf>
    <xf numFmtId="0" fontId="6" fillId="3" borderId="75" xfId="9" applyFont="1" applyFill="1" applyBorder="1" applyAlignment="1">
      <alignment horizontal="center" vertical="center" wrapText="1"/>
    </xf>
    <xf numFmtId="0" fontId="6" fillId="3" borderId="41" xfId="9" applyFont="1" applyFill="1" applyBorder="1" applyAlignment="1">
      <alignment horizontal="center" vertical="center" wrapText="1"/>
    </xf>
    <xf numFmtId="49" fontId="8" fillId="3" borderId="75" xfId="9" applyNumberFormat="1" applyFont="1" applyFill="1" applyBorder="1" applyAlignment="1">
      <alignment horizontal="center" vertical="center" wrapText="1"/>
    </xf>
    <xf numFmtId="0" fontId="8" fillId="3" borderId="75" xfId="9" applyFont="1" applyFill="1" applyBorder="1" applyAlignment="1">
      <alignment horizontal="center" vertical="center" wrapText="1"/>
    </xf>
    <xf numFmtId="0" fontId="8" fillId="3" borderId="76" xfId="9" applyFont="1" applyFill="1" applyBorder="1" applyAlignment="1">
      <alignment horizontal="center" vertical="center" wrapText="1"/>
    </xf>
    <xf numFmtId="0" fontId="8" fillId="3" borderId="40" xfId="9" applyFont="1" applyFill="1" applyBorder="1" applyAlignment="1">
      <alignment horizontal="center" vertical="center" wrapText="1"/>
    </xf>
    <xf numFmtId="0" fontId="9" fillId="3" borderId="78" xfId="9" applyFont="1" applyFill="1" applyBorder="1" applyAlignment="1">
      <alignment horizontal="center" vertical="center" wrapText="1"/>
    </xf>
    <xf numFmtId="0" fontId="9" fillId="3" borderId="79" xfId="9" applyFont="1" applyFill="1" applyBorder="1" applyAlignment="1">
      <alignment horizontal="center" vertical="center" wrapText="1"/>
    </xf>
    <xf numFmtId="4" fontId="9" fillId="11" borderId="0" xfId="9" applyNumberFormat="1" applyFont="1" applyFill="1" applyAlignment="1">
      <alignment horizontal="center" vertical="top"/>
    </xf>
    <xf numFmtId="4" fontId="9" fillId="11" borderId="11" xfId="9" applyNumberFormat="1" applyFont="1" applyFill="1" applyBorder="1" applyAlignment="1">
      <alignment horizontal="center" vertical="top" wrapText="1"/>
    </xf>
    <xf numFmtId="0" fontId="9" fillId="3" borderId="17" xfId="9" applyFont="1" applyFill="1" applyBorder="1" applyAlignment="1">
      <alignment horizontal="left" vertical="center" wrapText="1"/>
    </xf>
    <xf numFmtId="0" fontId="9" fillId="3" borderId="0" xfId="9" applyFont="1" applyFill="1" applyAlignment="1">
      <alignment horizontal="left" vertical="center" wrapText="1"/>
    </xf>
    <xf numFmtId="0" fontId="8" fillId="3" borderId="78" xfId="9" applyFont="1" applyFill="1" applyBorder="1" applyAlignment="1">
      <alignment horizontal="center" vertical="center" wrapText="1"/>
    </xf>
    <xf numFmtId="0" fontId="8" fillId="3" borderId="79" xfId="9" applyFont="1" applyFill="1" applyBorder="1" applyAlignment="1">
      <alignment horizontal="center" vertical="center" wrapText="1"/>
    </xf>
    <xf numFmtId="4" fontId="9" fillId="11" borderId="11" xfId="9" applyNumberFormat="1" applyFont="1" applyFill="1" applyBorder="1" applyAlignment="1">
      <alignment horizontal="center" vertical="center" wrapText="1"/>
    </xf>
    <xf numFmtId="0" fontId="9" fillId="11" borderId="11" xfId="9" applyFont="1" applyFill="1" applyBorder="1" applyAlignment="1">
      <alignment horizontal="center" vertical="center" wrapText="1"/>
    </xf>
    <xf numFmtId="0" fontId="8" fillId="0" borderId="0" xfId="25" applyFont="1" applyFill="1" applyBorder="1" applyAlignment="1">
      <alignment horizontal="center" vertical="center"/>
    </xf>
    <xf numFmtId="0" fontId="8" fillId="0" borderId="81" xfId="9" applyFont="1" applyBorder="1" applyAlignment="1">
      <alignment horizontal="center" vertical="center"/>
    </xf>
    <xf numFmtId="0" fontId="8" fillId="0" borderId="82" xfId="9" applyFont="1" applyBorder="1" applyAlignment="1">
      <alignment horizontal="center" vertical="center"/>
    </xf>
    <xf numFmtId="0" fontId="8" fillId="0" borderId="83" xfId="9" applyFont="1" applyBorder="1" applyAlignment="1">
      <alignment horizontal="center" vertical="center"/>
    </xf>
    <xf numFmtId="0" fontId="8" fillId="3" borderId="10" xfId="6" applyFont="1" applyFill="1" applyBorder="1" applyAlignment="1">
      <alignment horizontal="left" vertical="center"/>
    </xf>
    <xf numFmtId="0" fontId="8" fillId="3" borderId="41" xfId="6" applyFont="1" applyFill="1" applyBorder="1" applyAlignment="1">
      <alignment horizontal="left" vertical="center"/>
    </xf>
    <xf numFmtId="0" fontId="8" fillId="0" borderId="81" xfId="9" applyFont="1" applyBorder="1" applyAlignment="1">
      <alignment horizontal="center" vertical="center" wrapText="1"/>
    </xf>
    <xf numFmtId="0" fontId="8" fillId="0" borderId="82" xfId="9" applyFont="1" applyBorder="1" applyAlignment="1">
      <alignment horizontal="center" vertical="center" wrapText="1"/>
    </xf>
    <xf numFmtId="0" fontId="8" fillId="0" borderId="83" xfId="9" applyFont="1" applyBorder="1" applyAlignment="1">
      <alignment horizontal="center" vertical="center" wrapText="1"/>
    </xf>
    <xf numFmtId="0" fontId="8" fillId="3" borderId="3" xfId="6" applyFont="1" applyFill="1" applyBorder="1" applyAlignment="1">
      <alignment horizontal="left" vertical="center" wrapText="1"/>
    </xf>
    <xf numFmtId="0" fontId="8" fillId="3" borderId="4" xfId="6" applyFont="1" applyFill="1" applyBorder="1" applyAlignment="1">
      <alignment horizontal="left" vertical="center" wrapText="1"/>
    </xf>
    <xf numFmtId="0" fontId="7" fillId="0" borderId="0" xfId="6" applyFont="1" applyAlignment="1">
      <alignment horizontal="center" vertical="center" wrapText="1"/>
    </xf>
    <xf numFmtId="0" fontId="8" fillId="0" borderId="0" xfId="6" applyFont="1" applyAlignment="1">
      <alignment horizontal="center" vertical="center"/>
    </xf>
    <xf numFmtId="0" fontId="8" fillId="0" borderId="1" xfId="6" applyFont="1" applyBorder="1" applyAlignment="1">
      <alignment horizontal="center" vertical="center"/>
    </xf>
    <xf numFmtId="0" fontId="8" fillId="0" borderId="0" xfId="6" quotePrefix="1" applyFont="1" applyAlignment="1">
      <alignment horizontal="center" vertical="center"/>
    </xf>
    <xf numFmtId="0" fontId="7" fillId="0" borderId="0" xfId="6" applyFont="1" applyAlignment="1">
      <alignment horizontal="center" vertical="center"/>
    </xf>
    <xf numFmtId="0" fontId="13" fillId="0" borderId="0" xfId="6" applyFont="1" applyAlignment="1">
      <alignment horizontal="center" vertical="center"/>
    </xf>
    <xf numFmtId="0" fontId="8" fillId="0" borderId="5" xfId="6" quotePrefix="1" applyFont="1" applyBorder="1" applyAlignment="1">
      <alignment horizontal="center" vertical="center"/>
    </xf>
    <xf numFmtId="0" fontId="8" fillId="0" borderId="5" xfId="6" applyFont="1" applyBorder="1" applyAlignment="1">
      <alignment horizontal="center" vertical="center"/>
    </xf>
    <xf numFmtId="0" fontId="113" fillId="0" borderId="0" xfId="6" applyFont="1" applyAlignment="1">
      <alignment horizontal="center" vertical="center"/>
    </xf>
    <xf numFmtId="0" fontId="14" fillId="0" borderId="0" xfId="6" applyFont="1" applyAlignment="1">
      <alignment horizontal="center" vertical="center"/>
    </xf>
    <xf numFmtId="0" fontId="8" fillId="0" borderId="0" xfId="6" applyFont="1" applyAlignment="1">
      <alignment horizontal="center" vertical="center" wrapText="1"/>
    </xf>
    <xf numFmtId="0" fontId="8" fillId="0" borderId="0" xfId="6" applyFont="1" applyAlignment="1">
      <alignment horizontal="center" wrapText="1"/>
    </xf>
    <xf numFmtId="0" fontId="11" fillId="0" borderId="0" xfId="8" applyAlignment="1">
      <alignment horizontal="center" wrapText="1"/>
    </xf>
    <xf numFmtId="0" fontId="11" fillId="0" borderId="0" xfId="8" applyAlignment="1">
      <alignment horizontal="center" vertical="center" wrapText="1"/>
    </xf>
    <xf numFmtId="0" fontId="23" fillId="0" borderId="0" xfId="6" applyFont="1" applyAlignment="1">
      <alignment horizontal="center" vertical="center"/>
    </xf>
    <xf numFmtId="0" fontId="8" fillId="0" borderId="5" xfId="6" applyFont="1" applyBorder="1" applyAlignment="1">
      <alignment horizontal="center"/>
    </xf>
    <xf numFmtId="0" fontId="113" fillId="0" borderId="0" xfId="9" applyFont="1" applyAlignment="1">
      <alignment horizontal="center" wrapText="1"/>
    </xf>
    <xf numFmtId="0" fontId="8" fillId="0" borderId="15" xfId="6" applyFont="1" applyBorder="1" applyAlignment="1">
      <alignment horizontal="center" vertical="center"/>
    </xf>
    <xf numFmtId="0" fontId="9" fillId="3" borderId="4" xfId="6" applyFont="1" applyFill="1" applyBorder="1" applyAlignment="1">
      <alignment horizontal="left"/>
    </xf>
    <xf numFmtId="0" fontId="9" fillId="3" borderId="4" xfId="6" applyFont="1" applyFill="1" applyBorder="1" applyAlignment="1">
      <alignment horizontal="center" vertical="center" wrapText="1"/>
    </xf>
    <xf numFmtId="0" fontId="10" fillId="4" borderId="31" xfId="6" applyFont="1" applyFill="1" applyBorder="1" applyAlignment="1">
      <alignment horizontal="left" vertical="center"/>
    </xf>
    <xf numFmtId="0" fontId="10" fillId="4" borderId="32" xfId="6" applyFont="1" applyFill="1" applyBorder="1" applyAlignment="1">
      <alignment horizontal="left" vertical="center"/>
    </xf>
    <xf numFmtId="0" fontId="9" fillId="5" borderId="31" xfId="6" applyFont="1" applyFill="1" applyBorder="1" applyAlignment="1">
      <alignment horizontal="left" vertical="center"/>
    </xf>
    <xf numFmtId="0" fontId="9" fillId="5" borderId="32" xfId="6" applyFont="1" applyFill="1" applyBorder="1" applyAlignment="1">
      <alignment horizontal="left" vertical="center"/>
    </xf>
    <xf numFmtId="0" fontId="8" fillId="0" borderId="0" xfId="6" applyFont="1" applyAlignment="1">
      <alignment horizontal="center"/>
    </xf>
    <xf numFmtId="0" fontId="9" fillId="0" borderId="0" xfId="6" applyFont="1" applyAlignment="1">
      <alignment horizontal="center" vertical="center"/>
    </xf>
    <xf numFmtId="0" fontId="9" fillId="3" borderId="0" xfId="6" applyFont="1" applyFill="1" applyAlignment="1">
      <alignment horizontal="center" vertical="center"/>
    </xf>
    <xf numFmtId="0" fontId="10" fillId="4" borderId="28" xfId="6" applyFont="1" applyFill="1" applyBorder="1" applyAlignment="1">
      <alignment horizontal="left" vertical="center"/>
    </xf>
    <xf numFmtId="0" fontId="10" fillId="4" borderId="29" xfId="6" applyFont="1" applyFill="1" applyBorder="1" applyAlignment="1">
      <alignment horizontal="left" vertical="center"/>
    </xf>
    <xf numFmtId="0" fontId="9" fillId="3" borderId="17" xfId="6" applyFont="1" applyFill="1" applyBorder="1" applyAlignment="1"/>
    <xf numFmtId="0" fontId="9" fillId="3" borderId="19" xfId="6" applyFont="1" applyFill="1" applyBorder="1" applyAlignment="1"/>
    <xf numFmtId="0" fontId="9" fillId="3" borderId="17" xfId="6" applyFont="1" applyFill="1" applyBorder="1" applyAlignment="1">
      <alignment horizontal="center"/>
    </xf>
    <xf numFmtId="0" fontId="9" fillId="3" borderId="22" xfId="6" applyFont="1" applyFill="1" applyBorder="1" applyAlignment="1">
      <alignment horizontal="center"/>
    </xf>
    <xf numFmtId="0" fontId="9" fillId="3" borderId="0" xfId="6" applyFont="1" applyFill="1" applyAlignment="1">
      <alignment horizontal="center"/>
    </xf>
    <xf numFmtId="0" fontId="9" fillId="3" borderId="18" xfId="6" applyFont="1" applyFill="1" applyBorder="1" applyAlignment="1">
      <alignment horizontal="center"/>
    </xf>
    <xf numFmtId="0" fontId="20" fillId="0" borderId="0" xfId="6" applyFont="1" applyAlignment="1">
      <alignment horizontal="center"/>
    </xf>
    <xf numFmtId="0" fontId="21" fillId="0" borderId="0" xfId="6" applyFont="1" applyAlignment="1">
      <alignment horizontal="center"/>
    </xf>
    <xf numFmtId="0" fontId="20" fillId="0" borderId="1" xfId="6" applyFont="1" applyBorder="1" applyAlignment="1">
      <alignment horizontal="center" vertical="center"/>
    </xf>
    <xf numFmtId="0" fontId="6" fillId="0" borderId="0" xfId="6" applyAlignment="1">
      <alignment horizontal="center"/>
    </xf>
    <xf numFmtId="0" fontId="30" fillId="0" borderId="0" xfId="6" applyFont="1" applyAlignment="1">
      <alignment horizontal="left" wrapText="1"/>
    </xf>
    <xf numFmtId="0" fontId="39" fillId="0" borderId="0" xfId="0" applyFont="1" applyAlignment="1">
      <alignment horizontal="left" wrapText="1"/>
    </xf>
    <xf numFmtId="0" fontId="52" fillId="0" borderId="0" xfId="0" applyFont="1" applyAlignment="1">
      <alignment horizontal="left" wrapText="1"/>
    </xf>
    <xf numFmtId="0" fontId="9" fillId="0" borderId="0" xfId="6" applyFont="1" applyAlignment="1">
      <alignment horizontal="center"/>
    </xf>
    <xf numFmtId="0" fontId="29" fillId="0" borderId="17" xfId="6" applyFont="1" applyBorder="1" applyAlignment="1">
      <alignment horizontal="left" wrapText="1"/>
    </xf>
    <xf numFmtId="0" fontId="12" fillId="0" borderId="0" xfId="6" applyFont="1" applyAlignment="1">
      <alignment horizontal="left" wrapText="1"/>
    </xf>
    <xf numFmtId="0" fontId="113" fillId="0" borderId="0" xfId="6" applyFont="1" applyAlignment="1">
      <alignment horizontal="center"/>
    </xf>
    <xf numFmtId="17" fontId="8" fillId="0" borderId="5" xfId="6" quotePrefix="1" applyNumberFormat="1" applyFont="1" applyBorder="1" applyAlignment="1">
      <alignment horizontal="center"/>
    </xf>
    <xf numFmtId="17" fontId="8" fillId="0" borderId="5" xfId="6" applyNumberFormat="1" applyFont="1" applyBorder="1" applyAlignment="1">
      <alignment horizontal="center"/>
    </xf>
    <xf numFmtId="0" fontId="9" fillId="3" borderId="4" xfId="6" applyFont="1" applyFill="1" applyBorder="1" applyAlignment="1"/>
    <xf numFmtId="0" fontId="9" fillId="3" borderId="4" xfId="6" applyFont="1" applyFill="1" applyBorder="1" applyAlignment="1">
      <alignment horizontal="center"/>
    </xf>
    <xf numFmtId="0" fontId="9" fillId="3" borderId="38" xfId="6" applyFont="1" applyFill="1" applyBorder="1" applyAlignment="1">
      <alignment horizontal="center"/>
    </xf>
    <xf numFmtId="0" fontId="9" fillId="0" borderId="0" xfId="6" applyFont="1" applyAlignment="1">
      <alignment horizontal="center" wrapText="1"/>
    </xf>
    <xf numFmtId="0" fontId="8" fillId="0" borderId="1" xfId="6" applyFont="1" applyBorder="1" applyAlignment="1">
      <alignment horizontal="center" wrapText="1"/>
    </xf>
    <xf numFmtId="0" fontId="9" fillId="3" borderId="40" xfId="6" applyFont="1" applyFill="1" applyBorder="1" applyAlignment="1">
      <alignment horizontal="left" vertical="center" wrapText="1"/>
    </xf>
    <xf numFmtId="0" fontId="9" fillId="3" borderId="10" xfId="6" applyFont="1" applyFill="1" applyBorder="1" applyAlignment="1">
      <alignment horizontal="left" vertical="center" wrapText="1"/>
    </xf>
    <xf numFmtId="0" fontId="9" fillId="3" borderId="21" xfId="6" applyFont="1" applyFill="1" applyBorder="1" applyAlignment="1">
      <alignment horizontal="center" vertical="center" wrapText="1"/>
    </xf>
    <xf numFmtId="0" fontId="10" fillId="0" borderId="0" xfId="12" applyFont="1" applyAlignment="1">
      <alignment horizontal="center" vertical="center"/>
    </xf>
    <xf numFmtId="0" fontId="10" fillId="0" borderId="0" xfId="6" applyFont="1" applyAlignment="1">
      <alignment horizontal="center" vertical="center"/>
    </xf>
    <xf numFmtId="0" fontId="8" fillId="0" borderId="0" xfId="12" applyFont="1" applyAlignment="1">
      <alignment horizontal="center" vertical="center" wrapText="1"/>
    </xf>
    <xf numFmtId="0" fontId="9" fillId="0" borderId="0" xfId="12" applyFont="1" applyAlignment="1">
      <alignment horizontal="center" vertical="center"/>
    </xf>
    <xf numFmtId="17" fontId="8" fillId="0" borderId="5" xfId="8" quotePrefix="1" applyNumberFormat="1" applyFont="1" applyBorder="1" applyAlignment="1">
      <alignment horizontal="center" vertical="center"/>
    </xf>
    <xf numFmtId="0" fontId="113" fillId="0" borderId="0" xfId="8" applyFont="1" applyAlignment="1">
      <alignment horizontal="center" vertical="center"/>
    </xf>
    <xf numFmtId="0" fontId="8" fillId="0" borderId="0" xfId="8" applyFont="1" applyAlignment="1">
      <alignment horizontal="center"/>
    </xf>
    <xf numFmtId="0" fontId="9" fillId="0" borderId="0" xfId="8" applyFont="1" applyAlignment="1">
      <alignment horizontal="center" vertical="center"/>
    </xf>
    <xf numFmtId="0" fontId="8" fillId="0" borderId="5" xfId="8" applyFont="1" applyBorder="1" applyAlignment="1">
      <alignment horizontal="center" vertical="center"/>
    </xf>
    <xf numFmtId="0" fontId="7" fillId="0" borderId="0" xfId="8" applyFont="1" applyAlignment="1">
      <alignment horizontal="center" vertical="center"/>
    </xf>
    <xf numFmtId="0" fontId="113" fillId="0" borderId="0" xfId="16" applyFont="1" applyAlignment="1">
      <alignment horizontal="center" vertical="center"/>
    </xf>
    <xf numFmtId="0" fontId="8" fillId="0" borderId="0" xfId="16" applyFont="1" applyAlignment="1">
      <alignment horizontal="center" wrapText="1"/>
    </xf>
    <xf numFmtId="0" fontId="8" fillId="0" borderId="15" xfId="16" applyFont="1" applyBorder="1" applyAlignment="1">
      <alignment horizontal="center" vertical="center" wrapText="1"/>
    </xf>
    <xf numFmtId="0" fontId="9" fillId="0" borderId="0" xfId="16" applyFont="1" applyAlignment="1">
      <alignment horizontal="center" wrapText="1"/>
    </xf>
    <xf numFmtId="0" fontId="12" fillId="4" borderId="0" xfId="16" applyFont="1" applyFill="1" applyAlignment="1">
      <alignment horizontal="left" vertical="center" wrapText="1"/>
    </xf>
    <xf numFmtId="0" fontId="8" fillId="0" borderId="15" xfId="16" applyFont="1" applyBorder="1" applyAlignment="1">
      <alignment horizontal="center" wrapText="1"/>
    </xf>
    <xf numFmtId="0" fontId="9" fillId="3" borderId="46" xfId="16" applyFont="1" applyFill="1" applyBorder="1" applyAlignment="1">
      <alignment horizontal="center"/>
    </xf>
    <xf numFmtId="0" fontId="7" fillId="0" borderId="0" xfId="16" applyFont="1" applyAlignment="1">
      <alignment horizontal="center" vertical="center"/>
    </xf>
    <xf numFmtId="0" fontId="0" fillId="0" borderId="0" xfId="0" applyAlignment="1">
      <alignment horizontal="left" wrapText="1"/>
    </xf>
    <xf numFmtId="0" fontId="112" fillId="0" borderId="16" xfId="16" applyFont="1" applyBorder="1" applyAlignment="1">
      <alignment horizontal="center" wrapText="1"/>
    </xf>
    <xf numFmtId="0" fontId="9" fillId="0" borderId="0" xfId="16" applyFont="1" applyAlignment="1">
      <alignment horizontal="center"/>
    </xf>
    <xf numFmtId="0" fontId="8" fillId="0" borderId="0" xfId="16" applyFont="1" applyAlignment="1">
      <alignment horizontal="center"/>
    </xf>
    <xf numFmtId="0" fontId="9" fillId="0" borderId="9" xfId="16" applyFont="1" applyBorder="1" applyAlignment="1">
      <alignment horizontal="center" vertical="top" wrapText="1"/>
    </xf>
    <xf numFmtId="0" fontId="113" fillId="2" borderId="0" xfId="16" applyFont="1" applyFill="1" applyAlignment="1">
      <alignment horizontal="center" vertical="center"/>
    </xf>
    <xf numFmtId="0" fontId="8" fillId="2" borderId="0" xfId="16" applyFont="1" applyFill="1" applyAlignment="1">
      <alignment horizontal="center" wrapText="1"/>
    </xf>
    <xf numFmtId="0" fontId="8" fillId="2" borderId="45" xfId="16" applyFont="1" applyFill="1" applyBorder="1" applyAlignment="1">
      <alignment horizontal="center" vertical="center" wrapText="1"/>
    </xf>
    <xf numFmtId="0" fontId="12" fillId="2" borderId="0" xfId="16" applyFont="1" applyFill="1" applyAlignment="1">
      <alignment horizontal="left" vertical="center"/>
    </xf>
    <xf numFmtId="0" fontId="12" fillId="0" borderId="0" xfId="0" applyFont="1" applyAlignment="1">
      <alignment wrapText="1"/>
    </xf>
    <xf numFmtId="0" fontId="113" fillId="0" borderId="0" xfId="18" applyFont="1" applyAlignment="1">
      <alignment horizontal="center" wrapText="1"/>
    </xf>
    <xf numFmtId="0" fontId="8" fillId="0" borderId="0" xfId="18" applyFont="1" applyAlignment="1">
      <alignment horizontal="center" wrapText="1"/>
    </xf>
    <xf numFmtId="0" fontId="6" fillId="0" borderId="0" xfId="18" applyFont="1" applyAlignment="1">
      <alignment wrapText="1"/>
    </xf>
    <xf numFmtId="0" fontId="8" fillId="0" borderId="15" xfId="18" applyFont="1" applyBorder="1" applyAlignment="1">
      <alignment horizontal="center"/>
    </xf>
    <xf numFmtId="0" fontId="12" fillId="0" borderId="0" xfId="0" applyFont="1" applyAlignment="1">
      <alignment horizontal="left" vertical="center" wrapText="1"/>
    </xf>
    <xf numFmtId="3" fontId="12" fillId="0" borderId="0" xfId="0" applyNumberFormat="1" applyFont="1" applyAlignment="1">
      <alignment horizontal="left" vertical="center" wrapText="1"/>
    </xf>
    <xf numFmtId="0" fontId="27" fillId="0" borderId="0" xfId="0" applyFont="1" applyAlignment="1">
      <alignment horizontal="left" vertical="center" wrapText="1"/>
    </xf>
    <xf numFmtId="0" fontId="8" fillId="0" borderId="0" xfId="0" applyFont="1" applyAlignment="1">
      <alignment horizontal="center" vertical="center" wrapText="1"/>
    </xf>
    <xf numFmtId="0" fontId="12" fillId="0" borderId="46" xfId="0" applyFont="1" applyBorder="1" applyAlignment="1">
      <alignment horizontal="left" vertical="center" wrapText="1"/>
    </xf>
    <xf numFmtId="0" fontId="27" fillId="0" borderId="0" xfId="0" applyFont="1" applyAlignment="1">
      <alignment wrapText="1"/>
    </xf>
    <xf numFmtId="0" fontId="11" fillId="0" borderId="0" xfId="0" applyFont="1" applyAlignment="1">
      <alignment wrapText="1"/>
    </xf>
    <xf numFmtId="0" fontId="41" fillId="0" borderId="0" xfId="0" applyFont="1" applyAlignment="1">
      <alignment horizontal="center" wrapText="1"/>
    </xf>
    <xf numFmtId="0" fontId="9" fillId="0" borderId="0" xfId="0" applyFont="1" applyAlignment="1">
      <alignment horizontal="center" wrapText="1"/>
    </xf>
    <xf numFmtId="0" fontId="12" fillId="0" borderId="0" xfId="0" applyFont="1" applyAlignment="1">
      <alignment horizontal="left" vertical="top" wrapText="1"/>
    </xf>
    <xf numFmtId="3" fontId="21" fillId="12" borderId="4" xfId="0" applyNumberFormat="1" applyFont="1" applyFill="1" applyBorder="1" applyAlignment="1">
      <alignment horizontal="center" vertical="center" wrapText="1"/>
    </xf>
    <xf numFmtId="0" fontId="8" fillId="0" borderId="0" xfId="0" applyFont="1" applyAlignment="1">
      <alignment horizontal="center"/>
    </xf>
    <xf numFmtId="0" fontId="20" fillId="3" borderId="0" xfId="18" applyFont="1" applyFill="1" applyBorder="1" applyAlignment="1">
      <alignment horizontal="center" vertical="center" wrapText="1"/>
    </xf>
    <xf numFmtId="0" fontId="114" fillId="0" borderId="0" xfId="0" applyFont="1" applyAlignment="1">
      <alignment horizontal="center" wrapText="1"/>
    </xf>
    <xf numFmtId="0" fontId="20" fillId="2" borderId="0" xfId="0" applyFont="1" applyFill="1" applyAlignment="1">
      <alignment horizontal="center" wrapText="1"/>
    </xf>
    <xf numFmtId="0" fontId="43" fillId="2" borderId="0" xfId="0" applyFont="1" applyFill="1" applyAlignment="1">
      <alignment horizontal="center" wrapText="1"/>
    </xf>
    <xf numFmtId="0" fontId="21" fillId="3" borderId="46" xfId="0" applyFont="1" applyFill="1" applyBorder="1" applyAlignment="1">
      <alignment horizontal="center" wrapText="1"/>
    </xf>
    <xf numFmtId="0" fontId="21" fillId="0" borderId="89" xfId="0" applyFont="1" applyBorder="1" applyAlignment="1">
      <alignment horizontal="left" vertical="center"/>
    </xf>
    <xf numFmtId="0" fontId="21" fillId="0" borderId="92" xfId="0" applyFont="1" applyBorder="1" applyAlignment="1">
      <alignment horizontal="left" vertical="center"/>
    </xf>
    <xf numFmtId="0" fontId="21" fillId="0" borderId="28" xfId="0" applyFont="1" applyBorder="1" applyAlignment="1">
      <alignment horizontal="left" vertical="center"/>
    </xf>
    <xf numFmtId="0" fontId="20" fillId="5" borderId="92" xfId="0" applyFont="1" applyFill="1" applyBorder="1" applyAlignment="1">
      <alignment horizontal="left" vertical="center"/>
    </xf>
    <xf numFmtId="0" fontId="20" fillId="5" borderId="28" xfId="0" applyFont="1" applyFill="1" applyBorder="1" applyAlignment="1">
      <alignment horizontal="left" vertical="center"/>
    </xf>
    <xf numFmtId="3" fontId="20" fillId="0" borderId="0" xfId="0" applyNumberFormat="1" applyFont="1" applyAlignment="1">
      <alignment horizontal="center" vertical="center" wrapText="1"/>
    </xf>
    <xf numFmtId="1" fontId="20" fillId="0" borderId="0" xfId="0" applyNumberFormat="1" applyFont="1" applyAlignment="1">
      <alignment horizontal="center" vertical="center"/>
    </xf>
    <xf numFmtId="0" fontId="20" fillId="5" borderId="89" xfId="0" applyFont="1" applyFill="1" applyBorder="1" applyAlignment="1">
      <alignment horizontal="left" vertical="center" wrapText="1"/>
    </xf>
    <xf numFmtId="0" fontId="20" fillId="5" borderId="92" xfId="0" applyFont="1" applyFill="1" applyBorder="1" applyAlignment="1">
      <alignment horizontal="left" vertical="center" wrapText="1"/>
    </xf>
    <xf numFmtId="0" fontId="20" fillId="5" borderId="28" xfId="0" applyFont="1" applyFill="1" applyBorder="1" applyAlignment="1">
      <alignment horizontal="left" vertical="center" wrapText="1"/>
    </xf>
    <xf numFmtId="1" fontId="8" fillId="0" borderId="0" xfId="0" applyNumberFormat="1" applyFont="1" applyAlignment="1">
      <alignment horizontal="center" vertical="center"/>
    </xf>
    <xf numFmtId="0" fontId="45" fillId="0" borderId="89" xfId="0" applyFont="1" applyBorder="1" applyAlignment="1">
      <alignment horizontal="left" vertical="center" wrapText="1"/>
    </xf>
    <xf numFmtId="0" fontId="45" fillId="0" borderId="92" xfId="0" applyFont="1" applyBorder="1" applyAlignment="1">
      <alignment horizontal="left" vertical="center" wrapText="1"/>
    </xf>
    <xf numFmtId="0" fontId="45" fillId="0" borderId="28" xfId="0" applyFont="1" applyBorder="1" applyAlignment="1">
      <alignment horizontal="left" vertical="center" wrapText="1"/>
    </xf>
    <xf numFmtId="3" fontId="21" fillId="0" borderId="0" xfId="0" applyNumberFormat="1" applyFont="1" applyAlignment="1">
      <alignment horizontal="center" vertical="center"/>
    </xf>
    <xf numFmtId="0" fontId="12" fillId="0" borderId="0" xfId="19" applyFont="1" applyAlignment="1">
      <alignment horizontal="left" vertical="center" wrapText="1"/>
    </xf>
    <xf numFmtId="0" fontId="45" fillId="5" borderId="92" xfId="0" applyFont="1" applyFill="1" applyBorder="1" applyAlignment="1">
      <alignment horizontal="left" vertical="center" wrapText="1"/>
    </xf>
    <xf numFmtId="0" fontId="45" fillId="5" borderId="28" xfId="0" applyFont="1" applyFill="1" applyBorder="1" applyAlignment="1">
      <alignment horizontal="left" vertical="center" wrapText="1"/>
    </xf>
    <xf numFmtId="0" fontId="115" fillId="0" borderId="0" xfId="0" applyFont="1" applyAlignment="1">
      <alignment horizontal="center" wrapText="1"/>
    </xf>
    <xf numFmtId="0" fontId="113" fillId="0" borderId="0" xfId="18" applyFont="1" applyAlignment="1">
      <alignment horizontal="center"/>
    </xf>
    <xf numFmtId="0" fontId="8" fillId="0" borderId="0" xfId="18" applyFont="1" applyAlignment="1">
      <alignment horizontal="center" vertical="center" wrapText="1"/>
    </xf>
    <xf numFmtId="0" fontId="116" fillId="0" borderId="0" xfId="18" applyFont="1" applyAlignment="1">
      <alignment horizontal="center"/>
    </xf>
    <xf numFmtId="0" fontId="11" fillId="0" borderId="0" xfId="18" applyAlignment="1">
      <alignment horizontal="center" vertical="center" wrapText="1"/>
    </xf>
    <xf numFmtId="0" fontId="30" fillId="0" borderId="46" xfId="0" applyFont="1" applyBorder="1" applyAlignment="1">
      <alignment vertical="center"/>
    </xf>
    <xf numFmtId="0" fontId="52" fillId="0" borderId="46" xfId="0" applyFont="1" applyBorder="1" applyAlignment="1">
      <alignment vertical="center"/>
    </xf>
    <xf numFmtId="0" fontId="20" fillId="0" borderId="0" xfId="18" applyFont="1" applyAlignment="1">
      <alignment horizontal="center" wrapText="1"/>
    </xf>
    <xf numFmtId="0" fontId="43" fillId="0" borderId="0" xfId="0" applyFont="1" applyAlignment="1">
      <alignment horizontal="center" wrapText="1"/>
    </xf>
    <xf numFmtId="0" fontId="20" fillId="3" borderId="4" xfId="18" applyFont="1" applyFill="1" applyBorder="1" applyAlignment="1">
      <alignment horizontal="center" vertical="center" wrapText="1"/>
    </xf>
    <xf numFmtId="0" fontId="20" fillId="3" borderId="96" xfId="18" applyFont="1" applyFill="1" applyBorder="1" applyAlignment="1">
      <alignment horizontal="center" vertical="center" wrapText="1"/>
    </xf>
    <xf numFmtId="0" fontId="16" fillId="0" borderId="3" xfId="0" applyFont="1" applyBorder="1" applyAlignment="1">
      <alignment horizontal="center" wrapText="1"/>
    </xf>
    <xf numFmtId="0" fontId="20" fillId="0" borderId="0" xfId="0" applyFont="1" applyAlignment="1">
      <alignment horizontal="center" wrapText="1"/>
    </xf>
    <xf numFmtId="0" fontId="0" fillId="0" borderId="0" xfId="0" applyAlignment="1">
      <alignment horizontal="center" wrapText="1"/>
    </xf>
    <xf numFmtId="0" fontId="21" fillId="0" borderId="0" xfId="0" applyFont="1" applyAlignment="1">
      <alignment horizontal="center"/>
    </xf>
    <xf numFmtId="0" fontId="113" fillId="0" borderId="0" xfId="18" applyFont="1" applyAlignment="1">
      <alignment horizontal="center" vertical="center"/>
    </xf>
    <xf numFmtId="3" fontId="8" fillId="0" borderId="0" xfId="0" applyNumberFormat="1" applyFont="1" applyAlignment="1">
      <alignment horizontal="center" vertical="center" wrapText="1"/>
    </xf>
    <xf numFmtId="3" fontId="9" fillId="0" borderId="0" xfId="0" applyNumberFormat="1" applyFont="1" applyAlignment="1">
      <alignment horizontal="center" vertical="center" wrapText="1"/>
    </xf>
    <xf numFmtId="0" fontId="8" fillId="0" borderId="0" xfId="18" applyFont="1" applyAlignment="1">
      <alignment horizontal="center"/>
    </xf>
    <xf numFmtId="0" fontId="131" fillId="0" borderId="0" xfId="0" applyFont="1" applyAlignment="1">
      <alignment horizontal="left" wrapText="1"/>
    </xf>
    <xf numFmtId="0" fontId="113" fillId="0" borderId="0" xfId="18" applyFont="1" applyAlignment="1">
      <alignment horizontal="center" vertical="center" wrapText="1"/>
    </xf>
    <xf numFmtId="0" fontId="8" fillId="0" borderId="15" xfId="18" applyFont="1" applyBorder="1" applyAlignment="1">
      <alignment horizontal="center" vertical="center" wrapText="1"/>
    </xf>
    <xf numFmtId="0" fontId="8" fillId="0" borderId="0" xfId="9" applyFont="1" applyAlignment="1">
      <alignment horizontal="center" wrapText="1"/>
    </xf>
    <xf numFmtId="0" fontId="8" fillId="0" borderId="15" xfId="9" applyFont="1" applyBorder="1" applyAlignment="1">
      <alignment horizontal="center"/>
    </xf>
    <xf numFmtId="0" fontId="8" fillId="0" borderId="0" xfId="0" applyFont="1" applyAlignment="1">
      <alignment horizontal="center" vertical="center"/>
    </xf>
    <xf numFmtId="0" fontId="12" fillId="0" borderId="0" xfId="0" applyFont="1" applyAlignment="1">
      <alignment horizontal="justify" vertical="top" wrapText="1"/>
    </xf>
    <xf numFmtId="0" fontId="115" fillId="0" borderId="0" xfId="0" applyFont="1" applyAlignment="1">
      <alignment horizontal="center"/>
    </xf>
    <xf numFmtId="0" fontId="54" fillId="0" borderId="0" xfId="0" applyFont="1" applyAlignment="1">
      <alignment horizontal="center"/>
    </xf>
    <xf numFmtId="0" fontId="0" fillId="0" borderId="0" xfId="0" applyAlignment="1">
      <alignment horizontal="center"/>
    </xf>
    <xf numFmtId="0" fontId="20" fillId="3" borderId="0" xfId="18" applyFont="1" applyFill="1" applyAlignment="1">
      <alignment horizontal="center" vertical="center" wrapText="1"/>
    </xf>
    <xf numFmtId="0" fontId="20" fillId="3" borderId="2" xfId="18" applyFont="1" applyFill="1" applyBorder="1" applyAlignment="1">
      <alignment horizontal="center" vertical="center" wrapText="1"/>
    </xf>
    <xf numFmtId="0" fontId="29" fillId="0" borderId="46" xfId="0" applyFont="1" applyBorder="1" applyAlignment="1">
      <alignment horizontal="left" vertical="center" wrapText="1"/>
    </xf>
    <xf numFmtId="0" fontId="21" fillId="3" borderId="0" xfId="18" applyFont="1" applyFill="1" applyAlignment="1">
      <alignment horizontal="center" vertical="center" wrapText="1"/>
    </xf>
    <xf numFmtId="0" fontId="21" fillId="3" borderId="2" xfId="18" applyFont="1" applyFill="1" applyBorder="1" applyAlignment="1">
      <alignment horizontal="center" vertical="center" wrapText="1"/>
    </xf>
    <xf numFmtId="0" fontId="12" fillId="0" borderId="46" xfId="0" applyFont="1" applyBorder="1" applyAlignment="1">
      <alignment horizontal="left" wrapText="1"/>
    </xf>
    <xf numFmtId="0" fontId="29" fillId="0" borderId="0" xfId="0" applyFont="1" applyAlignment="1">
      <alignment horizontal="left" vertical="top" wrapText="1"/>
    </xf>
    <xf numFmtId="0" fontId="29" fillId="0" borderId="0" xfId="0" applyFont="1" applyAlignment="1">
      <alignment horizontal="left" vertical="center" wrapText="1"/>
    </xf>
    <xf numFmtId="0" fontId="14" fillId="0" borderId="0" xfId="18" applyFont="1" applyAlignment="1">
      <alignment horizontal="center"/>
    </xf>
    <xf numFmtId="0" fontId="8" fillId="0" borderId="0" xfId="13" applyFont="1" applyAlignment="1">
      <alignment horizontal="center" vertical="center" wrapText="1"/>
    </xf>
    <xf numFmtId="0" fontId="8" fillId="0" borderId="15" xfId="13" applyFont="1" applyBorder="1" applyAlignment="1">
      <alignment horizontal="center"/>
    </xf>
    <xf numFmtId="0" fontId="9" fillId="3" borderId="11" xfId="13" applyFont="1" applyFill="1" applyBorder="1" applyAlignment="1">
      <alignment horizontal="center" vertical="center"/>
    </xf>
    <xf numFmtId="0" fontId="9" fillId="3" borderId="21" xfId="13" applyFont="1" applyFill="1" applyBorder="1" applyAlignment="1">
      <alignment horizontal="center"/>
    </xf>
    <xf numFmtId="0" fontId="9" fillId="3" borderId="11" xfId="13" applyFont="1" applyFill="1" applyBorder="1" applyAlignment="1">
      <alignment horizontal="center"/>
    </xf>
    <xf numFmtId="0" fontId="12" fillId="0" borderId="0" xfId="13" applyFont="1" applyAlignment="1">
      <alignment horizontal="left" vertical="center"/>
    </xf>
    <xf numFmtId="0" fontId="8" fillId="0" borderId="15" xfId="13" applyFont="1" applyBorder="1" applyAlignment="1">
      <alignment horizontal="center" wrapText="1"/>
    </xf>
    <xf numFmtId="165" fontId="10" fillId="0" borderId="11" xfId="7" applyNumberFormat="1" applyFont="1" applyBorder="1" applyAlignment="1">
      <alignment horizontal="center"/>
    </xf>
    <xf numFmtId="165" fontId="8" fillId="5" borderId="11" xfId="7" applyNumberFormat="1" applyFont="1" applyFill="1" applyBorder="1" applyAlignment="1">
      <alignment horizontal="center" vertical="center" wrapText="1"/>
    </xf>
    <xf numFmtId="0" fontId="113" fillId="0" borderId="0" xfId="17" applyFont="1" applyAlignment="1">
      <alignment horizontal="center" wrapText="1"/>
    </xf>
    <xf numFmtId="0" fontId="8" fillId="0" borderId="15" xfId="17" applyFont="1" applyBorder="1" applyAlignment="1">
      <alignment horizontal="center" wrapText="1"/>
    </xf>
    <xf numFmtId="0" fontId="9" fillId="3" borderId="0" xfId="17" applyFont="1" applyFill="1" applyAlignment="1">
      <alignment horizontal="center" vertical="center" wrapText="1"/>
    </xf>
    <xf numFmtId="0" fontId="113" fillId="0" borderId="0" xfId="13" applyFont="1" applyAlignment="1">
      <alignment horizontal="center"/>
    </xf>
    <xf numFmtId="0" fontId="9" fillId="3" borderId="11" xfId="17" applyFont="1" applyFill="1" applyBorder="1" applyAlignment="1">
      <alignment horizontal="left" vertical="center" wrapText="1"/>
    </xf>
    <xf numFmtId="0" fontId="113" fillId="0" borderId="0" xfId="17" applyFont="1" applyAlignment="1">
      <alignment horizontal="center" vertical="center" wrapText="1"/>
    </xf>
    <xf numFmtId="0" fontId="8" fillId="0" borderId="0" xfId="17" applyFont="1" applyAlignment="1">
      <alignment horizontal="center" wrapText="1"/>
    </xf>
    <xf numFmtId="0" fontId="113" fillId="0" borderId="0" xfId="17" applyFont="1" applyAlignment="1">
      <alignment horizontal="center"/>
    </xf>
    <xf numFmtId="0" fontId="12" fillId="0" borderId="0" xfId="17" applyFont="1" applyAlignment="1">
      <alignment horizontal="left" vertical="center" wrapText="1"/>
    </xf>
    <xf numFmtId="0" fontId="8" fillId="0" borderId="0" xfId="22" applyFont="1" applyAlignment="1">
      <alignment horizontal="center" wrapText="1"/>
    </xf>
    <xf numFmtId="0" fontId="8" fillId="0" borderId="45" xfId="22" applyFont="1" applyBorder="1" applyAlignment="1">
      <alignment horizontal="center" vertical="center" wrapText="1"/>
    </xf>
    <xf numFmtId="0" fontId="8" fillId="0" borderId="45" xfId="6" applyFont="1" applyBorder="1" applyAlignment="1">
      <alignment horizontal="center" vertical="center" wrapText="1"/>
    </xf>
    <xf numFmtId="0" fontId="12" fillId="0" borderId="0" xfId="6" applyFont="1" applyAlignment="1">
      <alignment horizontal="left" vertical="top" wrapText="1"/>
    </xf>
    <xf numFmtId="0" fontId="8" fillId="0" borderId="1" xfId="9" applyFont="1" applyBorder="1" applyAlignment="1">
      <alignment horizontal="center" wrapText="1"/>
    </xf>
    <xf numFmtId="0" fontId="116" fillId="0" borderId="0" xfId="9" applyFont="1" applyAlignment="1">
      <alignment horizontal="center" wrapText="1"/>
    </xf>
    <xf numFmtId="172" fontId="116" fillId="0" borderId="0" xfId="9" applyNumberFormat="1" applyFont="1" applyAlignment="1">
      <alignment horizontal="center" wrapText="1"/>
    </xf>
    <xf numFmtId="172" fontId="8" fillId="0" borderId="0" xfId="9" applyNumberFormat="1" applyFont="1" applyAlignment="1">
      <alignment horizontal="center" wrapText="1"/>
    </xf>
    <xf numFmtId="172" fontId="6" fillId="0" borderId="0" xfId="9" applyNumberFormat="1" applyFont="1" applyAlignment="1">
      <alignment horizontal="center" wrapText="1"/>
    </xf>
    <xf numFmtId="0" fontId="6" fillId="0" borderId="0" xfId="9" applyFont="1" applyAlignment="1">
      <alignment horizontal="center"/>
    </xf>
    <xf numFmtId="172" fontId="20" fillId="0" borderId="16" xfId="9" applyNumberFormat="1" applyFont="1" applyBorder="1" applyAlignment="1">
      <alignment horizontal="center"/>
    </xf>
  </cellXfs>
  <cellStyles count="26">
    <cellStyle name="Estilo 1" xfId="15"/>
    <cellStyle name="Estilo 2" xfId="14"/>
    <cellStyle name="F6" xfId="25"/>
    <cellStyle name="Hipervínculo" xfId="4" builtinId="8"/>
    <cellStyle name="Hipervínculo 2" xfId="10"/>
    <cellStyle name="Millares" xfId="1" builtinId="3"/>
    <cellStyle name="Millares [0]" xfId="2" builtinId="6"/>
    <cellStyle name="Millares 2" xfId="7"/>
    <cellStyle name="Millares 3" xfId="20"/>
    <cellStyle name="Normal" xfId="0" builtinId="0"/>
    <cellStyle name="Normal 10" xfId="19"/>
    <cellStyle name="Normal 2" xfId="9"/>
    <cellStyle name="Normal 2 2" xfId="18"/>
    <cellStyle name="Normal 2 3" xfId="17"/>
    <cellStyle name="Normal 20" xfId="13"/>
    <cellStyle name="Normal 20 3" xfId="22"/>
    <cellStyle name="Normal 22" xfId="5"/>
    <cellStyle name="Normal 25 2 6" xfId="8"/>
    <cellStyle name="Normal 3 2" xfId="16"/>
    <cellStyle name="Normal 6" xfId="6"/>
    <cellStyle name="Normal_Enero" xfId="24"/>
    <cellStyle name="Normal_Forminp2-29-32comprob" xfId="23"/>
    <cellStyle name="Normal_Hoja3" xfId="12"/>
    <cellStyle name="Porcentaje" xfId="3" builtinId="5"/>
    <cellStyle name="Porcentaje 2" xfId="11"/>
    <cellStyle name="Porcentual 2" xfId="21"/>
  </cellStyles>
  <dxfs count="3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25C6FF"/>
      <color rgb="FF538DB0"/>
      <color rgb="FF538D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sharedStrings" Target="sharedString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sheetMetadata" Target="metadata.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externalLink" Target="externalLinks/externalLink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B166-4E56-BA63-C8B00A76DF62}"/>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B166-4E56-BA63-C8B00A76DF62}"/>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B166-4E56-BA63-C8B00A76DF62}"/>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B166-4E56-BA63-C8B00A76DF62}"/>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B166-4E56-BA63-C8B00A76DF62}"/>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067A-414F-9FA3-9025DC59187A}"/>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067A-414F-9FA3-9025DC59187A}"/>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067A-414F-9FA3-9025DC59187A}"/>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067A-414F-9FA3-9025DC59187A}"/>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067A-414F-9FA3-9025DC59187A}"/>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067A-414F-9FA3-9025DC59187A}"/>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067A-414F-9FA3-9025DC59187A}"/>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067A-414F-9FA3-9025DC59187A}"/>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067A-414F-9FA3-9025DC59187A}"/>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067A-414F-9FA3-9025DC59187A}"/>
            </c:ext>
          </c:extLst>
        </c:ser>
        <c:dLbls>
          <c:showLegendKey val="0"/>
          <c:showVal val="0"/>
          <c:showCatName val="0"/>
          <c:showSerName val="0"/>
          <c:showPercent val="0"/>
          <c:showBubbleSize val="0"/>
        </c:dLbls>
        <c:gapWidth val="150"/>
        <c:shape val="box"/>
        <c:axId val="132140032"/>
        <c:axId val="132154112"/>
        <c:axId val="0"/>
      </c:bar3DChart>
      <c:catAx>
        <c:axId val="13214003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2154112"/>
        <c:crosses val="autoZero"/>
        <c:auto val="1"/>
        <c:lblAlgn val="ctr"/>
        <c:lblOffset val="100"/>
        <c:tickLblSkip val="1"/>
        <c:tickMarkSkip val="1"/>
        <c:noMultiLvlLbl val="0"/>
      </c:catAx>
      <c:valAx>
        <c:axId val="13215411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214003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9B4-477E-B5BC-F81ECD3B41C2}"/>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89B4-477E-B5BC-F81ECD3B41C2}"/>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89B4-477E-B5BC-F81ECD3B41C2}"/>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89B4-477E-B5BC-F81ECD3B41C2}"/>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89B4-477E-B5BC-F81ECD3B41C2}"/>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9EB8-4E36-A00C-C667D3AA103D}"/>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9EB8-4E36-A00C-C667D3AA103D}"/>
            </c:ext>
          </c:extLst>
        </c:ser>
        <c:dLbls>
          <c:showLegendKey val="0"/>
          <c:showVal val="0"/>
          <c:showCatName val="0"/>
          <c:showSerName val="0"/>
          <c:showPercent val="0"/>
          <c:showBubbleSize val="0"/>
        </c:dLbls>
        <c:gapWidth val="150"/>
        <c:shape val="box"/>
        <c:axId val="133677824"/>
        <c:axId val="133679360"/>
        <c:axId val="0"/>
      </c:bar3DChart>
      <c:catAx>
        <c:axId val="13367782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3679360"/>
        <c:crosses val="autoZero"/>
        <c:auto val="1"/>
        <c:lblAlgn val="ctr"/>
        <c:lblOffset val="100"/>
        <c:tickLblSkip val="1"/>
        <c:tickMarkSkip val="1"/>
        <c:noMultiLvlLbl val="0"/>
      </c:catAx>
      <c:valAx>
        <c:axId val="1336793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367782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CC6B-4C24-B032-E5D426C6BF99}"/>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CC6B-4C24-B032-E5D426C6BF99}"/>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CC6B-4C24-B032-E5D426C6BF99}"/>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CC6B-4C24-B032-E5D426C6BF99}"/>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CC6B-4C24-B032-E5D426C6BF99}"/>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8642-4DE4-997B-50FA043DA9DB}"/>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8642-4DE4-997B-50FA043DA9DB}"/>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8642-4DE4-997B-50FA043DA9DB}"/>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8642-4DE4-997B-50FA043DA9DB}"/>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8642-4DE4-997B-50FA043DA9DB}"/>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8642-4DE4-997B-50FA043DA9DB}"/>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8642-4DE4-997B-50FA043DA9DB}"/>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8642-4DE4-997B-50FA043DA9DB}"/>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8642-4DE4-997B-50FA043DA9DB}"/>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8642-4DE4-997B-50FA043DA9DB}"/>
            </c:ext>
          </c:extLst>
        </c:ser>
        <c:dLbls>
          <c:showLegendKey val="0"/>
          <c:showVal val="0"/>
          <c:showCatName val="0"/>
          <c:showSerName val="0"/>
          <c:showPercent val="0"/>
          <c:showBubbleSize val="0"/>
        </c:dLbls>
        <c:gapWidth val="150"/>
        <c:shape val="box"/>
        <c:axId val="134816512"/>
        <c:axId val="134818048"/>
        <c:axId val="0"/>
      </c:bar3DChart>
      <c:catAx>
        <c:axId val="13481651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4818048"/>
        <c:crosses val="autoZero"/>
        <c:auto val="1"/>
        <c:lblAlgn val="ctr"/>
        <c:lblOffset val="100"/>
        <c:tickLblSkip val="1"/>
        <c:tickMarkSkip val="1"/>
        <c:noMultiLvlLbl val="0"/>
      </c:catAx>
      <c:valAx>
        <c:axId val="13481804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481651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A5F3-4376-B41D-5A970B86A675}"/>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A5F3-4376-B41D-5A970B86A675}"/>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A5F3-4376-B41D-5A970B86A675}"/>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A5F3-4376-B41D-5A970B86A675}"/>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A5F3-4376-B41D-5A970B86A675}"/>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0A25-48B7-BD9E-576F86FD147E}"/>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0A25-48B7-BD9E-576F86FD147E}"/>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0A25-48B7-BD9E-576F86FD147E}"/>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0A25-48B7-BD9E-576F86FD147E}"/>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0A25-48B7-BD9E-576F86FD147E}"/>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0A25-48B7-BD9E-576F86FD147E}"/>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0A25-48B7-BD9E-576F86FD147E}"/>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0A25-48B7-BD9E-576F86FD147E}"/>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0A25-48B7-BD9E-576F86FD147E}"/>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0A25-48B7-BD9E-576F86FD147E}"/>
            </c:ext>
          </c:extLst>
        </c:ser>
        <c:dLbls>
          <c:showLegendKey val="0"/>
          <c:showVal val="0"/>
          <c:showCatName val="0"/>
          <c:showSerName val="0"/>
          <c:showPercent val="0"/>
          <c:showBubbleSize val="0"/>
        </c:dLbls>
        <c:gapWidth val="150"/>
        <c:shape val="box"/>
        <c:axId val="135172864"/>
        <c:axId val="135174400"/>
        <c:axId val="0"/>
      </c:bar3DChart>
      <c:catAx>
        <c:axId val="13517286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174400"/>
        <c:crosses val="autoZero"/>
        <c:auto val="1"/>
        <c:lblAlgn val="ctr"/>
        <c:lblOffset val="100"/>
        <c:tickLblSkip val="1"/>
        <c:tickMarkSkip val="1"/>
        <c:noMultiLvlLbl val="0"/>
      </c:catAx>
      <c:valAx>
        <c:axId val="13517440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17286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839-4548-AD2D-AFB741ED44B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8839-4548-AD2D-AFB741ED44B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8839-4548-AD2D-AFB741ED44BB}"/>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8839-4548-AD2D-AFB741ED44BB}"/>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8839-4548-AD2D-AFB741ED44B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70A2-47C4-B769-398C9BA79C48}"/>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70A2-47C4-B769-398C9BA79C48}"/>
            </c:ext>
          </c:extLst>
        </c:ser>
        <c:dLbls>
          <c:showLegendKey val="0"/>
          <c:showVal val="0"/>
          <c:showCatName val="0"/>
          <c:showSerName val="0"/>
          <c:showPercent val="0"/>
          <c:showBubbleSize val="0"/>
        </c:dLbls>
        <c:gapWidth val="150"/>
        <c:shape val="box"/>
        <c:axId val="134994176"/>
        <c:axId val="135004160"/>
        <c:axId val="0"/>
      </c:bar3DChart>
      <c:catAx>
        <c:axId val="134994176"/>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004160"/>
        <c:crosses val="autoZero"/>
        <c:auto val="1"/>
        <c:lblAlgn val="ctr"/>
        <c:lblOffset val="100"/>
        <c:tickLblSkip val="1"/>
        <c:tickMarkSkip val="1"/>
        <c:noMultiLvlLbl val="0"/>
      </c:catAx>
      <c:valAx>
        <c:axId val="1350041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4994176"/>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A626-4371-8766-EE35524F0E37}"/>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A626-4371-8766-EE35524F0E37}"/>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A626-4371-8766-EE35524F0E37}"/>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A626-4371-8766-EE35524F0E37}"/>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A626-4371-8766-EE35524F0E37}"/>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68E1-490D-82D1-51987D1C8FAB}"/>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68E1-490D-82D1-51987D1C8FAB}"/>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68E1-490D-82D1-51987D1C8FAB}"/>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68E1-490D-82D1-51987D1C8FAB}"/>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68E1-490D-82D1-51987D1C8FAB}"/>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68E1-490D-82D1-51987D1C8FAB}"/>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68E1-490D-82D1-51987D1C8FAB}"/>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68E1-490D-82D1-51987D1C8FAB}"/>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68E1-490D-82D1-51987D1C8FAB}"/>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68E1-490D-82D1-51987D1C8FAB}"/>
            </c:ext>
          </c:extLst>
        </c:ser>
        <c:dLbls>
          <c:showLegendKey val="0"/>
          <c:showVal val="0"/>
          <c:showCatName val="0"/>
          <c:showSerName val="0"/>
          <c:showPercent val="0"/>
          <c:showBubbleSize val="0"/>
        </c:dLbls>
        <c:gapWidth val="150"/>
        <c:shape val="box"/>
        <c:axId val="129270528"/>
        <c:axId val="129272064"/>
        <c:axId val="0"/>
      </c:bar3DChart>
      <c:catAx>
        <c:axId val="12927052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29272064"/>
        <c:crosses val="autoZero"/>
        <c:auto val="1"/>
        <c:lblAlgn val="ctr"/>
        <c:lblOffset val="100"/>
        <c:tickLblSkip val="1"/>
        <c:tickMarkSkip val="1"/>
        <c:noMultiLvlLbl val="0"/>
      </c:catAx>
      <c:valAx>
        <c:axId val="1292720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2927052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11" r="0.75000000000000711" t="1" header="0" footer="0"/>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1D55-43F1-9B79-1B90F9EB0B94}"/>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1D55-43F1-9B79-1B90F9EB0B94}"/>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1D55-43F1-9B79-1B90F9EB0B94}"/>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1D55-43F1-9B79-1B90F9EB0B94}"/>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1D55-43F1-9B79-1B90F9EB0B94}"/>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1D55-43F1-9B79-1B90F9EB0B94}"/>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1D55-43F1-9B79-1B90F9EB0B94}"/>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1D55-43F1-9B79-1B90F9EB0B94}"/>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1D55-43F1-9B79-1B90F9EB0B94}"/>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1D55-43F1-9B79-1B90F9EB0B94}"/>
            </c:ext>
          </c:extLst>
        </c:ser>
        <c:dLbls>
          <c:showLegendKey val="0"/>
          <c:showVal val="0"/>
          <c:showCatName val="0"/>
          <c:showSerName val="0"/>
          <c:showPercent val="0"/>
          <c:showBubbleSize val="0"/>
        </c:dLbls>
        <c:gapWidth val="150"/>
        <c:shape val="box"/>
        <c:axId val="135092480"/>
        <c:axId val="135102464"/>
        <c:axId val="0"/>
      </c:bar3DChart>
      <c:catAx>
        <c:axId val="13509248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102464"/>
        <c:crosses val="autoZero"/>
        <c:auto val="1"/>
        <c:lblAlgn val="ctr"/>
        <c:lblOffset val="100"/>
        <c:tickLblSkip val="1"/>
        <c:tickMarkSkip val="1"/>
        <c:noMultiLvlLbl val="0"/>
      </c:catAx>
      <c:valAx>
        <c:axId val="13510246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09248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F666-439B-BD2F-97B485141305}"/>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F666-439B-BD2F-97B485141305}"/>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F666-439B-BD2F-97B485141305}"/>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F666-439B-BD2F-97B485141305}"/>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F666-439B-BD2F-97B485141305}"/>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333D-45F5-862A-CA3BD345F1CB}"/>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333D-45F5-862A-CA3BD345F1CB}"/>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333D-45F5-862A-CA3BD345F1CB}"/>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333D-45F5-862A-CA3BD345F1CB}"/>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333D-45F5-862A-CA3BD345F1CB}"/>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333D-45F5-862A-CA3BD345F1CB}"/>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333D-45F5-862A-CA3BD345F1CB}"/>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333D-45F5-862A-CA3BD345F1CB}"/>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333D-45F5-862A-CA3BD345F1CB}"/>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333D-45F5-862A-CA3BD345F1CB}"/>
            </c:ext>
          </c:extLst>
        </c:ser>
        <c:dLbls>
          <c:showLegendKey val="0"/>
          <c:showVal val="0"/>
          <c:showCatName val="0"/>
          <c:showSerName val="0"/>
          <c:showPercent val="0"/>
          <c:showBubbleSize val="0"/>
        </c:dLbls>
        <c:gapWidth val="150"/>
        <c:shape val="box"/>
        <c:axId val="135305472"/>
        <c:axId val="135319552"/>
        <c:axId val="0"/>
      </c:bar3DChart>
      <c:catAx>
        <c:axId val="13530547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319552"/>
        <c:crosses val="autoZero"/>
        <c:auto val="1"/>
        <c:lblAlgn val="ctr"/>
        <c:lblOffset val="100"/>
        <c:tickLblSkip val="1"/>
        <c:tickMarkSkip val="1"/>
        <c:noMultiLvlLbl val="0"/>
      </c:catAx>
      <c:valAx>
        <c:axId val="135319552"/>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30547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900D-47E0-9998-56469BF96C80}"/>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900D-47E0-9998-56469BF96C80}"/>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900D-47E0-9998-56469BF96C80}"/>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900D-47E0-9998-56469BF96C80}"/>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900D-47E0-9998-56469BF96C80}"/>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9F2E-43E7-BB3F-E642E84E6B7B}"/>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9F2E-43E7-BB3F-E642E84E6B7B}"/>
            </c:ext>
          </c:extLst>
        </c:ser>
        <c:dLbls>
          <c:showLegendKey val="0"/>
          <c:showVal val="0"/>
          <c:showCatName val="0"/>
          <c:showSerName val="0"/>
          <c:showPercent val="0"/>
          <c:showBubbleSize val="0"/>
        </c:dLbls>
        <c:gapWidth val="150"/>
        <c:shape val="box"/>
        <c:axId val="135401472"/>
        <c:axId val="135403008"/>
        <c:axId val="0"/>
      </c:bar3DChart>
      <c:catAx>
        <c:axId val="135401472"/>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403008"/>
        <c:crosses val="autoZero"/>
        <c:auto val="1"/>
        <c:lblAlgn val="ctr"/>
        <c:lblOffset val="100"/>
        <c:tickLblSkip val="1"/>
        <c:tickMarkSkip val="1"/>
        <c:noMultiLvlLbl val="0"/>
      </c:catAx>
      <c:valAx>
        <c:axId val="135403008"/>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401472"/>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44" r="0.75000000000000944" t="1" header="0" footer="0"/>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189A-46F8-8BAD-B2B1FFC3B230}"/>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189A-46F8-8BAD-B2B1FFC3B230}"/>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189A-46F8-8BAD-B2B1FFC3B230}"/>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189A-46F8-8BAD-B2B1FFC3B230}"/>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189A-46F8-8BAD-B2B1FFC3B230}"/>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C244-4C4B-8711-886D282EB190}"/>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C244-4C4B-8711-886D282EB190}"/>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C244-4C4B-8711-886D282EB190}"/>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C244-4C4B-8711-886D282EB190}"/>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C244-4C4B-8711-886D282EB190}"/>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C244-4C4B-8711-886D282EB190}"/>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C244-4C4B-8711-886D282EB190}"/>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C244-4C4B-8711-886D282EB190}"/>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C244-4C4B-8711-886D282EB190}"/>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C244-4C4B-8711-886D282EB190}"/>
            </c:ext>
          </c:extLst>
        </c:ser>
        <c:dLbls>
          <c:showLegendKey val="0"/>
          <c:showVal val="0"/>
          <c:showCatName val="0"/>
          <c:showSerName val="0"/>
          <c:showPercent val="0"/>
          <c:showBubbleSize val="0"/>
        </c:dLbls>
        <c:gapWidth val="150"/>
        <c:shape val="box"/>
        <c:axId val="135573504"/>
        <c:axId val="135575040"/>
        <c:axId val="0"/>
      </c:bar3DChart>
      <c:catAx>
        <c:axId val="13557350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575040"/>
        <c:crosses val="autoZero"/>
        <c:auto val="1"/>
        <c:lblAlgn val="ctr"/>
        <c:lblOffset val="100"/>
        <c:tickLblSkip val="1"/>
        <c:tickMarkSkip val="1"/>
        <c:noMultiLvlLbl val="0"/>
      </c:catAx>
      <c:valAx>
        <c:axId val="13557504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57350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1" r="0.7500000000000091" t="1" header="0" footer="0"/>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F4B4-4E13-A3AF-9A72B393BB32}"/>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F4B4-4E13-A3AF-9A72B393BB32}"/>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F4B4-4E13-A3AF-9A72B393BB32}"/>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F4B4-4E13-A3AF-9A72B393BB32}"/>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F4B4-4E13-A3AF-9A72B393BB32}"/>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220-490C-97E7-BF9A1B6B010F}"/>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A220-490C-97E7-BF9A1B6B010F}"/>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A220-490C-97E7-BF9A1B6B010F}"/>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A220-490C-97E7-BF9A1B6B010F}"/>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A220-490C-97E7-BF9A1B6B010F}"/>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A220-490C-97E7-BF9A1B6B010F}"/>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A220-490C-97E7-BF9A1B6B010F}"/>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A220-490C-97E7-BF9A1B6B010F}"/>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A220-490C-97E7-BF9A1B6B010F}"/>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A220-490C-97E7-BF9A1B6B010F}"/>
            </c:ext>
          </c:extLst>
        </c:ser>
        <c:dLbls>
          <c:showLegendKey val="0"/>
          <c:showVal val="0"/>
          <c:showCatName val="0"/>
          <c:showSerName val="0"/>
          <c:showPercent val="0"/>
          <c:showBubbleSize val="0"/>
        </c:dLbls>
        <c:gapWidth val="150"/>
        <c:shape val="box"/>
        <c:axId val="135610368"/>
        <c:axId val="135611904"/>
        <c:axId val="0"/>
      </c:bar3DChart>
      <c:catAx>
        <c:axId val="13561036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611904"/>
        <c:crosses val="autoZero"/>
        <c:auto val="1"/>
        <c:lblAlgn val="ctr"/>
        <c:lblOffset val="100"/>
        <c:tickLblSkip val="1"/>
        <c:tickMarkSkip val="1"/>
        <c:noMultiLvlLbl val="0"/>
      </c:catAx>
      <c:valAx>
        <c:axId val="135611904"/>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61036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955" r="0.75000000000000955" t="1" header="0" footer="0"/>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C8B7-4F79-BA19-3D0836B5AB1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C8B7-4F79-BA19-3D0836B5AB1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C8B7-4F79-BA19-3D0836B5AB1D}"/>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C8B7-4F79-BA19-3D0836B5AB1D}"/>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C8B7-4F79-BA19-3D0836B5AB1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126E-4153-A058-10374136C5F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126E-4153-A058-10374136C5F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126E-4153-A058-10374136C5FD}"/>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126E-4153-A058-10374136C5FD}"/>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126E-4153-A058-10374136C5F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A01E-4776-A446-E4C041C0338A}"/>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A01E-4776-A446-E4C041C0338A}"/>
            </c:ext>
          </c:extLst>
        </c:ser>
        <c:dLbls>
          <c:showLegendKey val="0"/>
          <c:showVal val="0"/>
          <c:showCatName val="0"/>
          <c:showSerName val="0"/>
          <c:showPercent val="0"/>
          <c:showBubbleSize val="0"/>
        </c:dLbls>
        <c:gapWidth val="150"/>
        <c:shape val="box"/>
        <c:axId val="135693824"/>
        <c:axId val="135695360"/>
        <c:axId val="0"/>
      </c:bar3DChart>
      <c:catAx>
        <c:axId val="13569382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5695360"/>
        <c:crosses val="autoZero"/>
        <c:auto val="1"/>
        <c:lblAlgn val="ctr"/>
        <c:lblOffset val="100"/>
        <c:tickLblSkip val="1"/>
        <c:tickMarkSkip val="1"/>
        <c:noMultiLvlLbl val="0"/>
      </c:catAx>
      <c:valAx>
        <c:axId val="1356953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569382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101" r="0.7500000000000101" t="1" header="0" footer="0"/>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dLbls>
            <c:dLbl>
              <c:idx val="0"/>
              <c:layout>
                <c:manualLayout>
                  <c:x val="-3.5043804755945006E-2"/>
                  <c:y val="3.99002389301709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90-492E-824D-F3EAB1A67EF4}"/>
                </c:ext>
              </c:extLst>
            </c:dLbl>
            <c:dLbl>
              <c:idx val="1"/>
              <c:delete val="1"/>
              <c:extLst>
                <c:ext xmlns:c15="http://schemas.microsoft.com/office/drawing/2012/chart" uri="{CE6537A1-D6FC-4f65-9D91-7224C49458BB}"/>
                <c:ext xmlns:c16="http://schemas.microsoft.com/office/drawing/2014/chart" uri="{C3380CC4-5D6E-409C-BE32-E72D297353CC}">
                  <c16:uniqueId val="{00000001-B990-492E-824D-F3EAB1A67EF4}"/>
                </c:ext>
              </c:extLst>
            </c:dLbl>
            <c:dLbl>
              <c:idx val="2"/>
              <c:delete val="1"/>
              <c:extLst>
                <c:ext xmlns:c15="http://schemas.microsoft.com/office/drawing/2012/chart" uri="{CE6537A1-D6FC-4f65-9D91-7224C49458BB}"/>
                <c:ext xmlns:c16="http://schemas.microsoft.com/office/drawing/2014/chart" uri="{C3380CC4-5D6E-409C-BE32-E72D297353CC}">
                  <c16:uniqueId val="{00000002-B990-492E-824D-F3EAB1A67EF4}"/>
                </c:ext>
              </c:extLst>
            </c:dLbl>
            <c:dLbl>
              <c:idx val="3"/>
              <c:delete val="1"/>
              <c:extLst>
                <c:ext xmlns:c15="http://schemas.microsoft.com/office/drawing/2012/chart" uri="{CE6537A1-D6FC-4f65-9D91-7224C49458BB}"/>
                <c:ext xmlns:c16="http://schemas.microsoft.com/office/drawing/2014/chart" uri="{C3380CC4-5D6E-409C-BE32-E72D297353CC}">
                  <c16:uniqueId val="{00000003-B990-492E-824D-F3EAB1A67EF4}"/>
                </c:ext>
              </c:extLst>
            </c:dLbl>
            <c:dLbl>
              <c:idx val="4"/>
              <c:delete val="1"/>
              <c:extLst>
                <c:ext xmlns:c15="http://schemas.microsoft.com/office/drawing/2012/chart" uri="{CE6537A1-D6FC-4f65-9D91-7224C49458BB}"/>
                <c:ext xmlns:c16="http://schemas.microsoft.com/office/drawing/2014/chart" uri="{C3380CC4-5D6E-409C-BE32-E72D297353CC}">
                  <c16:uniqueId val="{00000004-B990-492E-824D-F3EAB1A67EF4}"/>
                </c:ext>
              </c:extLst>
            </c:dLbl>
            <c:dLbl>
              <c:idx val="5"/>
              <c:delete val="1"/>
              <c:extLst>
                <c:ext xmlns:c15="http://schemas.microsoft.com/office/drawing/2012/chart" uri="{CE6537A1-D6FC-4f65-9D91-7224C49458BB}"/>
                <c:ext xmlns:c16="http://schemas.microsoft.com/office/drawing/2014/chart" uri="{C3380CC4-5D6E-409C-BE32-E72D297353CC}">
                  <c16:uniqueId val="{00000005-B990-492E-824D-F3EAB1A67EF4}"/>
                </c:ext>
              </c:extLst>
            </c:dLbl>
            <c:dLbl>
              <c:idx val="6"/>
              <c:delete val="1"/>
              <c:extLst>
                <c:ext xmlns:c15="http://schemas.microsoft.com/office/drawing/2012/chart" uri="{CE6537A1-D6FC-4f65-9D91-7224C49458BB}"/>
                <c:ext xmlns:c16="http://schemas.microsoft.com/office/drawing/2014/chart" uri="{C3380CC4-5D6E-409C-BE32-E72D297353CC}">
                  <c16:uniqueId val="{00000006-B990-492E-824D-F3EAB1A67EF4}"/>
                </c:ext>
              </c:extLst>
            </c:dLbl>
            <c:dLbl>
              <c:idx val="7"/>
              <c:delete val="1"/>
              <c:extLst>
                <c:ext xmlns:c15="http://schemas.microsoft.com/office/drawing/2012/chart" uri="{CE6537A1-D6FC-4f65-9D91-7224C49458BB}"/>
                <c:ext xmlns:c16="http://schemas.microsoft.com/office/drawing/2014/chart" uri="{C3380CC4-5D6E-409C-BE32-E72D297353CC}">
                  <c16:uniqueId val="{00000007-B990-492E-824D-F3EAB1A67EF4}"/>
                </c:ext>
              </c:extLst>
            </c:dLbl>
            <c:dLbl>
              <c:idx val="8"/>
              <c:delete val="1"/>
              <c:extLst>
                <c:ext xmlns:c15="http://schemas.microsoft.com/office/drawing/2012/chart" uri="{CE6537A1-D6FC-4f65-9D91-7224C49458BB}"/>
                <c:ext xmlns:c16="http://schemas.microsoft.com/office/drawing/2014/chart" uri="{C3380CC4-5D6E-409C-BE32-E72D297353CC}">
                  <c16:uniqueId val="{00000008-B990-492E-824D-F3EAB1A67EF4}"/>
                </c:ext>
              </c:extLst>
            </c:dLbl>
            <c:dLbl>
              <c:idx val="9"/>
              <c:delete val="1"/>
              <c:extLst>
                <c:ext xmlns:c15="http://schemas.microsoft.com/office/drawing/2012/chart" uri="{CE6537A1-D6FC-4f65-9D91-7224C49458BB}"/>
                <c:ext xmlns:c16="http://schemas.microsoft.com/office/drawing/2014/chart" uri="{C3380CC4-5D6E-409C-BE32-E72D297353CC}">
                  <c16:uniqueId val="{00000009-B990-492E-824D-F3EAB1A67EF4}"/>
                </c:ext>
              </c:extLst>
            </c:dLbl>
            <c:dLbl>
              <c:idx val="10"/>
              <c:delete val="1"/>
              <c:extLst>
                <c:ext xmlns:c15="http://schemas.microsoft.com/office/drawing/2012/chart" uri="{CE6537A1-D6FC-4f65-9D91-7224C49458BB}"/>
                <c:ext xmlns:c16="http://schemas.microsoft.com/office/drawing/2014/chart" uri="{C3380CC4-5D6E-409C-BE32-E72D297353CC}">
                  <c16:uniqueId val="{0000000A-B990-492E-824D-F3EAB1A67EF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0B-B990-492E-824D-F3EAB1A67EF4}"/>
            </c:ext>
          </c:extLst>
        </c:ser>
        <c:ser>
          <c:idx val="1"/>
          <c:order val="1"/>
          <c:dLbls>
            <c:dLbl>
              <c:idx val="0"/>
              <c:layout>
                <c:manualLayout>
                  <c:x val="-3.8381309970796848E-2"/>
                  <c:y val="-2.660015928678061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B990-492E-824D-F3EAB1A67EF4}"/>
                </c:ext>
              </c:extLst>
            </c:dLbl>
            <c:dLbl>
              <c:idx val="1"/>
              <c:delete val="1"/>
              <c:extLst>
                <c:ext xmlns:c15="http://schemas.microsoft.com/office/drawing/2012/chart" uri="{CE6537A1-D6FC-4f65-9D91-7224C49458BB}"/>
                <c:ext xmlns:c16="http://schemas.microsoft.com/office/drawing/2014/chart" uri="{C3380CC4-5D6E-409C-BE32-E72D297353CC}">
                  <c16:uniqueId val="{0000000D-B990-492E-824D-F3EAB1A67EF4}"/>
                </c:ext>
              </c:extLst>
            </c:dLbl>
            <c:dLbl>
              <c:idx val="2"/>
              <c:delete val="1"/>
              <c:extLst>
                <c:ext xmlns:c15="http://schemas.microsoft.com/office/drawing/2012/chart" uri="{CE6537A1-D6FC-4f65-9D91-7224C49458BB}"/>
                <c:ext xmlns:c16="http://schemas.microsoft.com/office/drawing/2014/chart" uri="{C3380CC4-5D6E-409C-BE32-E72D297353CC}">
                  <c16:uniqueId val="{0000000E-B990-492E-824D-F3EAB1A67EF4}"/>
                </c:ext>
              </c:extLst>
            </c:dLbl>
            <c:dLbl>
              <c:idx val="3"/>
              <c:delete val="1"/>
              <c:extLst>
                <c:ext xmlns:c15="http://schemas.microsoft.com/office/drawing/2012/chart" uri="{CE6537A1-D6FC-4f65-9D91-7224C49458BB}"/>
                <c:ext xmlns:c16="http://schemas.microsoft.com/office/drawing/2014/chart" uri="{C3380CC4-5D6E-409C-BE32-E72D297353CC}">
                  <c16:uniqueId val="{0000000F-B990-492E-824D-F3EAB1A67EF4}"/>
                </c:ext>
              </c:extLst>
            </c:dLbl>
            <c:dLbl>
              <c:idx val="4"/>
              <c:delete val="1"/>
              <c:extLst>
                <c:ext xmlns:c15="http://schemas.microsoft.com/office/drawing/2012/chart" uri="{CE6537A1-D6FC-4f65-9D91-7224C49458BB}"/>
                <c:ext xmlns:c16="http://schemas.microsoft.com/office/drawing/2014/chart" uri="{C3380CC4-5D6E-409C-BE32-E72D297353CC}">
                  <c16:uniqueId val="{00000010-B990-492E-824D-F3EAB1A67EF4}"/>
                </c:ext>
              </c:extLst>
            </c:dLbl>
            <c:dLbl>
              <c:idx val="5"/>
              <c:delete val="1"/>
              <c:extLst>
                <c:ext xmlns:c15="http://schemas.microsoft.com/office/drawing/2012/chart" uri="{CE6537A1-D6FC-4f65-9D91-7224C49458BB}"/>
                <c:ext xmlns:c16="http://schemas.microsoft.com/office/drawing/2014/chart" uri="{C3380CC4-5D6E-409C-BE32-E72D297353CC}">
                  <c16:uniqueId val="{00000011-B990-492E-824D-F3EAB1A67EF4}"/>
                </c:ext>
              </c:extLst>
            </c:dLbl>
            <c:dLbl>
              <c:idx val="6"/>
              <c:delete val="1"/>
              <c:extLst>
                <c:ext xmlns:c15="http://schemas.microsoft.com/office/drawing/2012/chart" uri="{CE6537A1-D6FC-4f65-9D91-7224C49458BB}"/>
                <c:ext xmlns:c16="http://schemas.microsoft.com/office/drawing/2014/chart" uri="{C3380CC4-5D6E-409C-BE32-E72D297353CC}">
                  <c16:uniqueId val="{00000012-B990-492E-824D-F3EAB1A67EF4}"/>
                </c:ext>
              </c:extLst>
            </c:dLbl>
            <c:dLbl>
              <c:idx val="7"/>
              <c:delete val="1"/>
              <c:extLst>
                <c:ext xmlns:c15="http://schemas.microsoft.com/office/drawing/2012/chart" uri="{CE6537A1-D6FC-4f65-9D91-7224C49458BB}"/>
                <c:ext xmlns:c16="http://schemas.microsoft.com/office/drawing/2014/chart" uri="{C3380CC4-5D6E-409C-BE32-E72D297353CC}">
                  <c16:uniqueId val="{00000013-B990-492E-824D-F3EAB1A67EF4}"/>
                </c:ext>
              </c:extLst>
            </c:dLbl>
            <c:dLbl>
              <c:idx val="8"/>
              <c:delete val="1"/>
              <c:extLst>
                <c:ext xmlns:c15="http://schemas.microsoft.com/office/drawing/2012/chart" uri="{CE6537A1-D6FC-4f65-9D91-7224C49458BB}"/>
                <c:ext xmlns:c16="http://schemas.microsoft.com/office/drawing/2014/chart" uri="{C3380CC4-5D6E-409C-BE32-E72D297353CC}">
                  <c16:uniqueId val="{00000014-B990-492E-824D-F3EAB1A67EF4}"/>
                </c:ext>
              </c:extLst>
            </c:dLbl>
            <c:dLbl>
              <c:idx val="9"/>
              <c:delete val="1"/>
              <c:extLst>
                <c:ext xmlns:c15="http://schemas.microsoft.com/office/drawing/2012/chart" uri="{CE6537A1-D6FC-4f65-9D91-7224C49458BB}"/>
                <c:ext xmlns:c16="http://schemas.microsoft.com/office/drawing/2014/chart" uri="{C3380CC4-5D6E-409C-BE32-E72D297353CC}">
                  <c16:uniqueId val="{00000015-B990-492E-824D-F3EAB1A67EF4}"/>
                </c:ext>
              </c:extLst>
            </c:dLbl>
            <c:dLbl>
              <c:idx val="10"/>
              <c:delete val="1"/>
              <c:extLst>
                <c:ext xmlns:c15="http://schemas.microsoft.com/office/drawing/2012/chart" uri="{CE6537A1-D6FC-4f65-9D91-7224C49458BB}"/>
                <c:ext xmlns:c16="http://schemas.microsoft.com/office/drawing/2014/chart" uri="{C3380CC4-5D6E-409C-BE32-E72D297353CC}">
                  <c16:uniqueId val="{00000016-B990-492E-824D-F3EAB1A67EF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17-B990-492E-824D-F3EAB1A67EF4}"/>
            </c:ext>
          </c:extLst>
        </c:ser>
        <c:ser>
          <c:idx val="2"/>
          <c:order val="2"/>
          <c:dLbls>
            <c:dLbl>
              <c:idx val="0"/>
              <c:layout>
                <c:manualLayout>
                  <c:x val="-3.6712557363370896E-2"/>
                  <c:y val="3.657521901932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990-492E-824D-F3EAB1A67EF4}"/>
                </c:ext>
              </c:extLst>
            </c:dLbl>
            <c:dLbl>
              <c:idx val="1"/>
              <c:delete val="1"/>
              <c:extLst>
                <c:ext xmlns:c15="http://schemas.microsoft.com/office/drawing/2012/chart" uri="{CE6537A1-D6FC-4f65-9D91-7224C49458BB}"/>
                <c:ext xmlns:c16="http://schemas.microsoft.com/office/drawing/2014/chart" uri="{C3380CC4-5D6E-409C-BE32-E72D297353CC}">
                  <c16:uniqueId val="{00000019-B990-492E-824D-F3EAB1A67EF4}"/>
                </c:ext>
              </c:extLst>
            </c:dLbl>
            <c:dLbl>
              <c:idx val="2"/>
              <c:delete val="1"/>
              <c:extLst>
                <c:ext xmlns:c15="http://schemas.microsoft.com/office/drawing/2012/chart" uri="{CE6537A1-D6FC-4f65-9D91-7224C49458BB}"/>
                <c:ext xmlns:c16="http://schemas.microsoft.com/office/drawing/2014/chart" uri="{C3380CC4-5D6E-409C-BE32-E72D297353CC}">
                  <c16:uniqueId val="{0000001A-B990-492E-824D-F3EAB1A67EF4}"/>
                </c:ext>
              </c:extLst>
            </c:dLbl>
            <c:dLbl>
              <c:idx val="3"/>
              <c:delete val="1"/>
              <c:extLst>
                <c:ext xmlns:c15="http://schemas.microsoft.com/office/drawing/2012/chart" uri="{CE6537A1-D6FC-4f65-9D91-7224C49458BB}"/>
                <c:ext xmlns:c16="http://schemas.microsoft.com/office/drawing/2014/chart" uri="{C3380CC4-5D6E-409C-BE32-E72D297353CC}">
                  <c16:uniqueId val="{0000001B-B990-492E-824D-F3EAB1A67EF4}"/>
                </c:ext>
              </c:extLst>
            </c:dLbl>
            <c:dLbl>
              <c:idx val="4"/>
              <c:delete val="1"/>
              <c:extLst>
                <c:ext xmlns:c15="http://schemas.microsoft.com/office/drawing/2012/chart" uri="{CE6537A1-D6FC-4f65-9D91-7224C49458BB}"/>
                <c:ext xmlns:c16="http://schemas.microsoft.com/office/drawing/2014/chart" uri="{C3380CC4-5D6E-409C-BE32-E72D297353CC}">
                  <c16:uniqueId val="{0000001C-B990-492E-824D-F3EAB1A67EF4}"/>
                </c:ext>
              </c:extLst>
            </c:dLbl>
            <c:dLbl>
              <c:idx val="5"/>
              <c:delete val="1"/>
              <c:extLst>
                <c:ext xmlns:c15="http://schemas.microsoft.com/office/drawing/2012/chart" uri="{CE6537A1-D6FC-4f65-9D91-7224C49458BB}"/>
                <c:ext xmlns:c16="http://schemas.microsoft.com/office/drawing/2014/chart" uri="{C3380CC4-5D6E-409C-BE32-E72D297353CC}">
                  <c16:uniqueId val="{0000001D-B990-492E-824D-F3EAB1A67EF4}"/>
                </c:ext>
              </c:extLst>
            </c:dLbl>
            <c:dLbl>
              <c:idx val="6"/>
              <c:delete val="1"/>
              <c:extLst>
                <c:ext xmlns:c15="http://schemas.microsoft.com/office/drawing/2012/chart" uri="{CE6537A1-D6FC-4f65-9D91-7224C49458BB}"/>
                <c:ext xmlns:c16="http://schemas.microsoft.com/office/drawing/2014/chart" uri="{C3380CC4-5D6E-409C-BE32-E72D297353CC}">
                  <c16:uniqueId val="{0000001E-B990-492E-824D-F3EAB1A67EF4}"/>
                </c:ext>
              </c:extLst>
            </c:dLbl>
            <c:dLbl>
              <c:idx val="7"/>
              <c:delete val="1"/>
              <c:extLst>
                <c:ext xmlns:c15="http://schemas.microsoft.com/office/drawing/2012/chart" uri="{CE6537A1-D6FC-4f65-9D91-7224C49458BB}"/>
                <c:ext xmlns:c16="http://schemas.microsoft.com/office/drawing/2014/chart" uri="{C3380CC4-5D6E-409C-BE32-E72D297353CC}">
                  <c16:uniqueId val="{0000001F-B990-492E-824D-F3EAB1A67EF4}"/>
                </c:ext>
              </c:extLst>
            </c:dLbl>
            <c:dLbl>
              <c:idx val="8"/>
              <c:delete val="1"/>
              <c:extLst>
                <c:ext xmlns:c15="http://schemas.microsoft.com/office/drawing/2012/chart" uri="{CE6537A1-D6FC-4f65-9D91-7224C49458BB}"/>
                <c:ext xmlns:c16="http://schemas.microsoft.com/office/drawing/2014/chart" uri="{C3380CC4-5D6E-409C-BE32-E72D297353CC}">
                  <c16:uniqueId val="{00000020-B990-492E-824D-F3EAB1A67EF4}"/>
                </c:ext>
              </c:extLst>
            </c:dLbl>
            <c:dLbl>
              <c:idx val="9"/>
              <c:delete val="1"/>
              <c:extLst>
                <c:ext xmlns:c15="http://schemas.microsoft.com/office/drawing/2012/chart" uri="{CE6537A1-D6FC-4f65-9D91-7224C49458BB}"/>
                <c:ext xmlns:c16="http://schemas.microsoft.com/office/drawing/2014/chart" uri="{C3380CC4-5D6E-409C-BE32-E72D297353CC}">
                  <c16:uniqueId val="{00000021-B990-492E-824D-F3EAB1A67EF4}"/>
                </c:ext>
              </c:extLst>
            </c:dLbl>
            <c:dLbl>
              <c:idx val="10"/>
              <c:delete val="1"/>
              <c:extLst>
                <c:ext xmlns:c15="http://schemas.microsoft.com/office/drawing/2012/chart" uri="{CE6537A1-D6FC-4f65-9D91-7224C49458BB}"/>
                <c:ext xmlns:c16="http://schemas.microsoft.com/office/drawing/2014/chart" uri="{C3380CC4-5D6E-409C-BE32-E72D297353CC}">
                  <c16:uniqueId val="{00000022-B990-492E-824D-F3EAB1A67EF4}"/>
                </c:ext>
              </c:extLst>
            </c:dLbl>
            <c:dLbl>
              <c:idx val="11"/>
              <c:layout>
                <c:manualLayout>
                  <c:x val="-3.3375052148518982E-3"/>
                  <c:y val="2.6600159286780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990-492E-824D-F3EAB1A67EF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24-B990-492E-824D-F3EAB1A67EF4}"/>
            </c:ext>
          </c:extLst>
        </c:ser>
        <c:ser>
          <c:idx val="3"/>
          <c:order val="3"/>
          <c:dLbls>
            <c:dLbl>
              <c:idx val="0"/>
              <c:layout>
                <c:manualLayout>
                  <c:x val="-3.6712688761213995E-2"/>
                  <c:y val="-4.3225520653609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990-492E-824D-F3EAB1A67EF4}"/>
                </c:ext>
              </c:extLst>
            </c:dLbl>
            <c:dLbl>
              <c:idx val="1"/>
              <c:delete val="1"/>
              <c:extLst>
                <c:ext xmlns:c15="http://schemas.microsoft.com/office/drawing/2012/chart" uri="{CE6537A1-D6FC-4f65-9D91-7224C49458BB}"/>
                <c:ext xmlns:c16="http://schemas.microsoft.com/office/drawing/2014/chart" uri="{C3380CC4-5D6E-409C-BE32-E72D297353CC}">
                  <c16:uniqueId val="{00000026-B990-492E-824D-F3EAB1A67EF4}"/>
                </c:ext>
              </c:extLst>
            </c:dLbl>
            <c:dLbl>
              <c:idx val="2"/>
              <c:delete val="1"/>
              <c:extLst>
                <c:ext xmlns:c15="http://schemas.microsoft.com/office/drawing/2012/chart" uri="{CE6537A1-D6FC-4f65-9D91-7224C49458BB}"/>
                <c:ext xmlns:c16="http://schemas.microsoft.com/office/drawing/2014/chart" uri="{C3380CC4-5D6E-409C-BE32-E72D297353CC}">
                  <c16:uniqueId val="{00000027-B990-492E-824D-F3EAB1A67EF4}"/>
                </c:ext>
              </c:extLst>
            </c:dLbl>
            <c:dLbl>
              <c:idx val="3"/>
              <c:delete val="1"/>
              <c:extLst>
                <c:ext xmlns:c15="http://schemas.microsoft.com/office/drawing/2012/chart" uri="{CE6537A1-D6FC-4f65-9D91-7224C49458BB}"/>
                <c:ext xmlns:c16="http://schemas.microsoft.com/office/drawing/2014/chart" uri="{C3380CC4-5D6E-409C-BE32-E72D297353CC}">
                  <c16:uniqueId val="{00000028-B990-492E-824D-F3EAB1A67EF4}"/>
                </c:ext>
              </c:extLst>
            </c:dLbl>
            <c:dLbl>
              <c:idx val="4"/>
              <c:delete val="1"/>
              <c:extLst>
                <c:ext xmlns:c15="http://schemas.microsoft.com/office/drawing/2012/chart" uri="{CE6537A1-D6FC-4f65-9D91-7224C49458BB}"/>
                <c:ext xmlns:c16="http://schemas.microsoft.com/office/drawing/2014/chart" uri="{C3380CC4-5D6E-409C-BE32-E72D297353CC}">
                  <c16:uniqueId val="{00000029-B990-492E-824D-F3EAB1A67EF4}"/>
                </c:ext>
              </c:extLst>
            </c:dLbl>
            <c:dLbl>
              <c:idx val="5"/>
              <c:delete val="1"/>
              <c:extLst>
                <c:ext xmlns:c15="http://schemas.microsoft.com/office/drawing/2012/chart" uri="{CE6537A1-D6FC-4f65-9D91-7224C49458BB}"/>
                <c:ext xmlns:c16="http://schemas.microsoft.com/office/drawing/2014/chart" uri="{C3380CC4-5D6E-409C-BE32-E72D297353CC}">
                  <c16:uniqueId val="{0000002A-B990-492E-824D-F3EAB1A67EF4}"/>
                </c:ext>
              </c:extLst>
            </c:dLbl>
            <c:dLbl>
              <c:idx val="6"/>
              <c:delete val="1"/>
              <c:extLst>
                <c:ext xmlns:c15="http://schemas.microsoft.com/office/drawing/2012/chart" uri="{CE6537A1-D6FC-4f65-9D91-7224C49458BB}"/>
                <c:ext xmlns:c16="http://schemas.microsoft.com/office/drawing/2014/chart" uri="{C3380CC4-5D6E-409C-BE32-E72D297353CC}">
                  <c16:uniqueId val="{0000002B-B990-492E-824D-F3EAB1A67EF4}"/>
                </c:ext>
              </c:extLst>
            </c:dLbl>
            <c:dLbl>
              <c:idx val="7"/>
              <c:delete val="1"/>
              <c:extLst>
                <c:ext xmlns:c15="http://schemas.microsoft.com/office/drawing/2012/chart" uri="{CE6537A1-D6FC-4f65-9D91-7224C49458BB}"/>
                <c:ext xmlns:c16="http://schemas.microsoft.com/office/drawing/2014/chart" uri="{C3380CC4-5D6E-409C-BE32-E72D297353CC}">
                  <c16:uniqueId val="{0000002C-B990-492E-824D-F3EAB1A67EF4}"/>
                </c:ext>
              </c:extLst>
            </c:dLbl>
            <c:dLbl>
              <c:idx val="8"/>
              <c:delete val="1"/>
              <c:extLst>
                <c:ext xmlns:c15="http://schemas.microsoft.com/office/drawing/2012/chart" uri="{CE6537A1-D6FC-4f65-9D91-7224C49458BB}"/>
                <c:ext xmlns:c16="http://schemas.microsoft.com/office/drawing/2014/chart" uri="{C3380CC4-5D6E-409C-BE32-E72D297353CC}">
                  <c16:uniqueId val="{0000002D-B990-492E-824D-F3EAB1A67EF4}"/>
                </c:ext>
              </c:extLst>
            </c:dLbl>
            <c:dLbl>
              <c:idx val="9"/>
              <c:delete val="1"/>
              <c:extLst>
                <c:ext xmlns:c15="http://schemas.microsoft.com/office/drawing/2012/chart" uri="{CE6537A1-D6FC-4f65-9D91-7224C49458BB}"/>
                <c:ext xmlns:c16="http://schemas.microsoft.com/office/drawing/2014/chart" uri="{C3380CC4-5D6E-409C-BE32-E72D297353CC}">
                  <c16:uniqueId val="{0000002E-B990-492E-824D-F3EAB1A67EF4}"/>
                </c:ext>
              </c:extLst>
            </c:dLbl>
            <c:dLbl>
              <c:idx val="10"/>
              <c:delete val="1"/>
              <c:extLst>
                <c:ext xmlns:c15="http://schemas.microsoft.com/office/drawing/2012/chart" uri="{CE6537A1-D6FC-4f65-9D91-7224C49458BB}"/>
                <c:ext xmlns:c16="http://schemas.microsoft.com/office/drawing/2014/chart" uri="{C3380CC4-5D6E-409C-BE32-E72D297353CC}">
                  <c16:uniqueId val="{0000002F-B990-492E-824D-F3EAB1A67EF4}"/>
                </c:ext>
              </c:extLst>
            </c:dLbl>
            <c:dLbl>
              <c:idx val="11"/>
              <c:layout>
                <c:manualLayout>
                  <c:x val="0"/>
                  <c:y val="-3.325019910847581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0-B990-492E-824D-F3EAB1A67EF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31-B990-492E-824D-F3EAB1A67EF4}"/>
            </c:ext>
          </c:extLst>
        </c:ser>
        <c:ser>
          <c:idx val="4"/>
          <c:order val="4"/>
          <c:dLbls>
            <c:dLbl>
              <c:idx val="0"/>
              <c:layout>
                <c:manualLayout>
                  <c:x val="-3.3375183546362083E-2"/>
                  <c:y val="-3.657521901932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2-B990-492E-824D-F3EAB1A67EF4}"/>
                </c:ext>
              </c:extLst>
            </c:dLbl>
            <c:dLbl>
              <c:idx val="1"/>
              <c:delete val="1"/>
              <c:extLst>
                <c:ext xmlns:c15="http://schemas.microsoft.com/office/drawing/2012/chart" uri="{CE6537A1-D6FC-4f65-9D91-7224C49458BB}"/>
                <c:ext xmlns:c16="http://schemas.microsoft.com/office/drawing/2014/chart" uri="{C3380CC4-5D6E-409C-BE32-E72D297353CC}">
                  <c16:uniqueId val="{00000033-B990-492E-824D-F3EAB1A67EF4}"/>
                </c:ext>
              </c:extLst>
            </c:dLbl>
            <c:dLbl>
              <c:idx val="2"/>
              <c:delete val="1"/>
              <c:extLst>
                <c:ext xmlns:c15="http://schemas.microsoft.com/office/drawing/2012/chart" uri="{CE6537A1-D6FC-4f65-9D91-7224C49458BB}"/>
                <c:ext xmlns:c16="http://schemas.microsoft.com/office/drawing/2014/chart" uri="{C3380CC4-5D6E-409C-BE32-E72D297353CC}">
                  <c16:uniqueId val="{00000034-B990-492E-824D-F3EAB1A67EF4}"/>
                </c:ext>
              </c:extLst>
            </c:dLbl>
            <c:dLbl>
              <c:idx val="3"/>
              <c:delete val="1"/>
              <c:extLst>
                <c:ext xmlns:c15="http://schemas.microsoft.com/office/drawing/2012/chart" uri="{CE6537A1-D6FC-4f65-9D91-7224C49458BB}"/>
                <c:ext xmlns:c16="http://schemas.microsoft.com/office/drawing/2014/chart" uri="{C3380CC4-5D6E-409C-BE32-E72D297353CC}">
                  <c16:uniqueId val="{00000035-B990-492E-824D-F3EAB1A67EF4}"/>
                </c:ext>
              </c:extLst>
            </c:dLbl>
            <c:dLbl>
              <c:idx val="4"/>
              <c:delete val="1"/>
              <c:extLst>
                <c:ext xmlns:c15="http://schemas.microsoft.com/office/drawing/2012/chart" uri="{CE6537A1-D6FC-4f65-9D91-7224C49458BB}"/>
                <c:ext xmlns:c16="http://schemas.microsoft.com/office/drawing/2014/chart" uri="{C3380CC4-5D6E-409C-BE32-E72D297353CC}">
                  <c16:uniqueId val="{00000036-B990-492E-824D-F3EAB1A67EF4}"/>
                </c:ext>
              </c:extLst>
            </c:dLbl>
            <c:dLbl>
              <c:idx val="5"/>
              <c:delete val="1"/>
              <c:extLst>
                <c:ext xmlns:c15="http://schemas.microsoft.com/office/drawing/2012/chart" uri="{CE6537A1-D6FC-4f65-9D91-7224C49458BB}"/>
                <c:ext xmlns:c16="http://schemas.microsoft.com/office/drawing/2014/chart" uri="{C3380CC4-5D6E-409C-BE32-E72D297353CC}">
                  <c16:uniqueId val="{00000037-B990-492E-824D-F3EAB1A67EF4}"/>
                </c:ext>
              </c:extLst>
            </c:dLbl>
            <c:dLbl>
              <c:idx val="6"/>
              <c:delete val="1"/>
              <c:extLst>
                <c:ext xmlns:c15="http://schemas.microsoft.com/office/drawing/2012/chart" uri="{CE6537A1-D6FC-4f65-9D91-7224C49458BB}"/>
                <c:ext xmlns:c16="http://schemas.microsoft.com/office/drawing/2014/chart" uri="{C3380CC4-5D6E-409C-BE32-E72D297353CC}">
                  <c16:uniqueId val="{00000038-B990-492E-824D-F3EAB1A67EF4}"/>
                </c:ext>
              </c:extLst>
            </c:dLbl>
            <c:dLbl>
              <c:idx val="7"/>
              <c:delete val="1"/>
              <c:extLst>
                <c:ext xmlns:c15="http://schemas.microsoft.com/office/drawing/2012/chart" uri="{CE6537A1-D6FC-4f65-9D91-7224C49458BB}"/>
                <c:ext xmlns:c16="http://schemas.microsoft.com/office/drawing/2014/chart" uri="{C3380CC4-5D6E-409C-BE32-E72D297353CC}">
                  <c16:uniqueId val="{00000039-B990-492E-824D-F3EAB1A67EF4}"/>
                </c:ext>
              </c:extLst>
            </c:dLbl>
            <c:dLbl>
              <c:idx val="8"/>
              <c:delete val="1"/>
              <c:extLst>
                <c:ext xmlns:c15="http://schemas.microsoft.com/office/drawing/2012/chart" uri="{CE6537A1-D6FC-4f65-9D91-7224C49458BB}"/>
                <c:ext xmlns:c16="http://schemas.microsoft.com/office/drawing/2014/chart" uri="{C3380CC4-5D6E-409C-BE32-E72D297353CC}">
                  <c16:uniqueId val="{0000003A-B990-492E-824D-F3EAB1A67EF4}"/>
                </c:ext>
              </c:extLst>
            </c:dLbl>
            <c:dLbl>
              <c:idx val="9"/>
              <c:delete val="1"/>
              <c:extLst>
                <c:ext xmlns:c15="http://schemas.microsoft.com/office/drawing/2012/chart" uri="{CE6537A1-D6FC-4f65-9D91-7224C49458BB}"/>
                <c:ext xmlns:c16="http://schemas.microsoft.com/office/drawing/2014/chart" uri="{C3380CC4-5D6E-409C-BE32-E72D297353CC}">
                  <c16:uniqueId val="{0000003B-B990-492E-824D-F3EAB1A67EF4}"/>
                </c:ext>
              </c:extLst>
            </c:dLbl>
            <c:dLbl>
              <c:idx val="10"/>
              <c:delete val="1"/>
              <c:extLst>
                <c:ext xmlns:c15="http://schemas.microsoft.com/office/drawing/2012/chart" uri="{CE6537A1-D6FC-4f65-9D91-7224C49458BB}"/>
                <c:ext xmlns:c16="http://schemas.microsoft.com/office/drawing/2014/chart" uri="{C3380CC4-5D6E-409C-BE32-E72D297353CC}">
                  <c16:uniqueId val="{0000003C-B990-492E-824D-F3EAB1A67EF4}"/>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N_7!#REF!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N_7!#REF!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N_7!#REF!</c15:sqref>
                        </c15:formulaRef>
                      </c:ext>
                    </c:extLst>
                  </c:multiLvlStrRef>
                </c15:cat>
              </c15:filteredCategoryTitle>
            </c:ext>
            <c:ext xmlns:c16="http://schemas.microsoft.com/office/drawing/2014/chart" uri="{C3380CC4-5D6E-409C-BE32-E72D297353CC}">
              <c16:uniqueId val="{0000003D-B990-492E-824D-F3EAB1A67EF4}"/>
            </c:ext>
          </c:extLst>
        </c:ser>
        <c:dLbls>
          <c:showLegendKey val="0"/>
          <c:showVal val="0"/>
          <c:showCatName val="0"/>
          <c:showSerName val="0"/>
          <c:showPercent val="0"/>
          <c:showBubbleSize val="0"/>
        </c:dLbls>
        <c:marker val="1"/>
        <c:smooth val="0"/>
        <c:axId val="182403072"/>
        <c:axId val="182404608"/>
      </c:lineChart>
      <c:catAx>
        <c:axId val="182403072"/>
        <c:scaling>
          <c:orientation val="minMax"/>
        </c:scaling>
        <c:delete val="0"/>
        <c:axPos val="b"/>
        <c:majorTickMark val="out"/>
        <c:minorTickMark val="none"/>
        <c:tickLblPos val="nextTo"/>
        <c:crossAx val="182404608"/>
        <c:crosses val="autoZero"/>
        <c:auto val="1"/>
        <c:lblAlgn val="ctr"/>
        <c:lblOffset val="100"/>
        <c:noMultiLvlLbl val="0"/>
      </c:catAx>
      <c:valAx>
        <c:axId val="182404608"/>
        <c:scaling>
          <c:orientation val="minMax"/>
          <c:min val="1.5000000000000025E-2"/>
        </c:scaling>
        <c:delete val="0"/>
        <c:axPos val="l"/>
        <c:majorGridlines/>
        <c:numFmt formatCode="General" sourceLinked="1"/>
        <c:majorTickMark val="out"/>
        <c:minorTickMark val="none"/>
        <c:tickLblPos val="nextTo"/>
        <c:crossAx val="182403072"/>
        <c:crosses val="autoZero"/>
        <c:crossBetween val="between"/>
      </c:valAx>
      <c:spPr>
        <a:noFill/>
        <a:ln w="25400">
          <a:noFill/>
        </a:ln>
      </c:spPr>
    </c:plotArea>
    <c:legend>
      <c:legendPos val="b"/>
      <c:overlay val="0"/>
    </c:legend>
    <c:plotVisOnly val="1"/>
    <c:dispBlanksAs val="gap"/>
    <c:showDLblsOverMax val="0"/>
  </c:chart>
  <c:spPr>
    <a:ln>
      <a:noFill/>
    </a:ln>
  </c:spPr>
  <c:printSettings>
    <c:headerFooter/>
    <c:pageMargins b="0.75000000000000533" l="0.70000000000000062" r="0.70000000000000062" t="0.750000000000005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C25B-4339-90DB-EEFF4A032348}"/>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C25B-4339-90DB-EEFF4A032348}"/>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C25B-4339-90DB-EEFF4A032348}"/>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C25B-4339-90DB-EEFF4A032348}"/>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C25B-4339-90DB-EEFF4A032348}"/>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C25B-4339-90DB-EEFF4A032348}"/>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C25B-4339-90DB-EEFF4A032348}"/>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C25B-4339-90DB-EEFF4A032348}"/>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C25B-4339-90DB-EEFF4A032348}"/>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C25B-4339-90DB-EEFF4A032348}"/>
            </c:ext>
          </c:extLst>
        </c:ser>
        <c:dLbls>
          <c:showLegendKey val="0"/>
          <c:showVal val="0"/>
          <c:showCatName val="0"/>
          <c:showSerName val="0"/>
          <c:showPercent val="0"/>
          <c:showBubbleSize val="0"/>
        </c:dLbls>
        <c:gapWidth val="150"/>
        <c:shape val="box"/>
        <c:axId val="131930368"/>
        <c:axId val="131932160"/>
        <c:axId val="0"/>
      </c:bar3DChart>
      <c:catAx>
        <c:axId val="131930368"/>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1932160"/>
        <c:crosses val="autoZero"/>
        <c:auto val="1"/>
        <c:lblAlgn val="ctr"/>
        <c:lblOffset val="100"/>
        <c:tickLblSkip val="1"/>
        <c:tickMarkSkip val="1"/>
        <c:noMultiLvlLbl val="0"/>
      </c:catAx>
      <c:valAx>
        <c:axId val="13193216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1930368"/>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755" r="0.75000000000000755" t="1" header="0" footer="0"/>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85A4-4606-811C-C27BC510F23D}"/>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85A4-4606-811C-C27BC510F23D}"/>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85A4-4606-811C-C27BC510F23D}"/>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85A4-4606-811C-C27BC510F23D}"/>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0</c:v>
              </c:pt>
              <c:pt idx="1">
                <c:v>0</c:v>
              </c:pt>
              <c:pt idx="2">
                <c:v>0</c:v>
              </c:pt>
              <c:pt idx="3">
                <c:v>0</c:v>
              </c:pt>
              <c:pt idx="4">
                <c:v>0</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85A4-4606-811C-C27BC510F23D}"/>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72E2-4AE5-9248-F0D75CE34548}"/>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pt idx="0">
                <c:v>0</c:v>
              </c:pt>
              <c:pt idx="1">
                <c:v>0</c:v>
              </c:pt>
              <c:pt idx="2">
                <c:v>0</c:v>
              </c:pt>
              <c:pt idx="3">
                <c:v>0</c:v>
              </c:pt>
              <c:pt idx="4">
                <c:v>0</c:v>
              </c:pt>
              <c:pt idx="5">
                <c:v>0</c:v>
              </c:pt>
              <c:pt idx="6">
                <c:v>0</c:v>
              </c:pt>
              <c:pt idx="7">
                <c:v>0</c:v>
              </c:pt>
              <c:pt idx="8">
                <c:v>0</c:v>
              </c:pt>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02-72E2-4AE5-9248-F0D75CE34548}"/>
            </c:ext>
          </c:extLst>
        </c:ser>
        <c:dLbls>
          <c:showLegendKey val="0"/>
          <c:showVal val="0"/>
          <c:showCatName val="0"/>
          <c:showSerName val="0"/>
          <c:showPercent val="0"/>
          <c:showBubbleSize val="0"/>
        </c:dLbls>
        <c:gapWidth val="150"/>
        <c:shape val="box"/>
        <c:axId val="132080000"/>
        <c:axId val="132081536"/>
        <c:axId val="0"/>
      </c:bar3DChart>
      <c:catAx>
        <c:axId val="132080000"/>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2081536"/>
        <c:crosses val="autoZero"/>
        <c:auto val="1"/>
        <c:lblAlgn val="ctr"/>
        <c:lblOffset val="100"/>
        <c:tickLblSkip val="1"/>
        <c:tickMarkSkip val="1"/>
        <c:noMultiLvlLbl val="0"/>
      </c:catAx>
      <c:valAx>
        <c:axId val="132081536"/>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2080000"/>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1" r="0.7500000000000081" t="1" header="0" footer="0"/>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15C6-4A8A-910F-15F7EA4D09E5}"/>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15C6-4A8A-910F-15F7EA4D09E5}"/>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15C6-4A8A-910F-15F7EA4D09E5}"/>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15C6-4A8A-910F-15F7EA4D09E5}"/>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15C6-4A8A-910F-15F7EA4D09E5}"/>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50" b="1" i="0" u="none" strike="noStrike" baseline="0">
                <a:solidFill>
                  <a:srgbClr val="FFFFFF"/>
                </a:solidFill>
                <a:latin typeface="Arial"/>
                <a:ea typeface="Arial"/>
                <a:cs typeface="Arial"/>
              </a:defRPr>
            </a:pPr>
            <a:r>
              <a:rPr lang="es-CL"/>
              <a:t>CUADRO N°49
N° TRABAJADORES COTIZANTES LEY N°16.744
2003</a:t>
            </a:r>
          </a:p>
        </c:rich>
      </c:tx>
      <c:overlay val="0"/>
      <c:spPr>
        <a:noFill/>
        <a:ln w="25400">
          <a:noFill/>
        </a:ln>
      </c:spPr>
    </c:title>
    <c:autoTitleDeleted val="0"/>
    <c:view3D>
      <c:rotX val="62"/>
      <c:hPercent val="5"/>
      <c:rotY val="44"/>
      <c:depthPercent val="100"/>
      <c:rAngAx val="1"/>
    </c:view3D>
    <c:floor>
      <c:thickness val="0"/>
      <c:spPr>
        <a:solidFill>
          <a:srgbClr val="C0C0C0"/>
        </a:solidFill>
        <a:ln w="3175">
          <a:solidFill>
            <a:srgbClr val="000000"/>
          </a:solidFill>
          <a:prstDash val="solid"/>
        </a:ln>
      </c:spPr>
    </c:floor>
    <c:sideWall>
      <c:thickness val="0"/>
      <c:spPr>
        <a:noFill/>
        <a:ln w="3175">
          <a:solidFill>
            <a:srgbClr val="000000"/>
          </a:solidFill>
          <a:prstDash val="solid"/>
        </a:ln>
      </c:spPr>
    </c:sideWall>
    <c:backWall>
      <c:thickness val="0"/>
      <c:spPr>
        <a:noFill/>
        <a:ln w="3175">
          <a:solidFill>
            <a:srgbClr val="000000"/>
          </a:solidFill>
          <a:prstDash val="solid"/>
        </a:ln>
      </c:spPr>
    </c:backWall>
    <c:plotArea>
      <c:layout/>
      <c:bar3DChart>
        <c:barDir val="col"/>
        <c:grouping val="clustered"/>
        <c:varyColors val="1"/>
        <c:ser>
          <c:idx val="0"/>
          <c:order val="0"/>
          <c:spPr>
            <a:gradFill rotWithShape="0">
              <a:gsLst>
                <a:gs pos="0">
                  <a:srgbClr val="FFFF00"/>
                </a:gs>
                <a:gs pos="100000">
                  <a:srgbClr val="3366FF"/>
                </a:gs>
              </a:gsLst>
              <a:lin ang="5400000" scaled="1"/>
            </a:gradFill>
            <a:ln w="12700">
              <a:solidFill>
                <a:srgbClr val="000000"/>
              </a:solidFill>
              <a:prstDash val="solid"/>
            </a:ln>
          </c:spPr>
          <c:invertIfNegative val="0"/>
          <c:dPt>
            <c:idx val="0"/>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1-5C02-4D7C-9E19-B0D7B43F0CFF}"/>
              </c:ext>
            </c:extLst>
          </c:dPt>
          <c:dPt>
            <c:idx val="1"/>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3-5C02-4D7C-9E19-B0D7B43F0CFF}"/>
              </c:ext>
            </c:extLst>
          </c:dPt>
          <c:dPt>
            <c:idx val="2"/>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5-5C02-4D7C-9E19-B0D7B43F0CFF}"/>
              </c:ext>
            </c:extLst>
          </c:dPt>
          <c:dPt>
            <c:idx val="3"/>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7-5C02-4D7C-9E19-B0D7B43F0CFF}"/>
              </c:ext>
            </c:extLst>
          </c:dPt>
          <c:dPt>
            <c:idx val="4"/>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9-5C02-4D7C-9E19-B0D7B43F0CFF}"/>
              </c:ext>
            </c:extLst>
          </c:dPt>
          <c:dPt>
            <c:idx val="5"/>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B-5C02-4D7C-9E19-B0D7B43F0CFF}"/>
              </c:ext>
            </c:extLst>
          </c:dPt>
          <c:dPt>
            <c:idx val="6"/>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D-5C02-4D7C-9E19-B0D7B43F0CFF}"/>
              </c:ext>
            </c:extLst>
          </c:dPt>
          <c:dPt>
            <c:idx val="7"/>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0F-5C02-4D7C-9E19-B0D7B43F0CFF}"/>
              </c:ext>
            </c:extLst>
          </c:dPt>
          <c:dPt>
            <c:idx val="8"/>
            <c:invertIfNegative val="0"/>
            <c:bubble3D val="0"/>
            <c:spPr>
              <a:gradFill rotWithShape="0">
                <a:gsLst>
                  <a:gs pos="0">
                    <a:srgbClr val="FFFF00"/>
                  </a:gs>
                  <a:gs pos="100000">
                    <a:srgbClr val="3366FF"/>
                  </a:gs>
                </a:gsLst>
                <a:lin ang="5400000" scaled="1"/>
              </a:gradFill>
              <a:ln w="12700">
                <a:solidFill>
                  <a:srgbClr val="000000"/>
                </a:solidFill>
                <a:prstDash val="solid"/>
              </a:ln>
            </c:spPr>
            <c:extLst>
              <c:ext xmlns:c16="http://schemas.microsoft.com/office/drawing/2014/chart" uri="{C3380CC4-5D6E-409C-BE32-E72D297353CC}">
                <c16:uniqueId val="{00000011-5C02-4D7C-9E19-B0D7B43F0CFF}"/>
              </c:ext>
            </c:extLst>
          </c:dPt>
          <c:dLbls>
            <c:numFmt formatCode="#,##0" sourceLinked="0"/>
            <c:spPr>
              <a:noFill/>
              <a:ln w="25400">
                <a:noFill/>
              </a:ln>
            </c:spPr>
            <c:txPr>
              <a:bodyPr/>
              <a:lstStyle/>
              <a:p>
                <a:pPr>
                  <a:defRPr lang="es-CL" sz="125" b="1" i="0" u="none" strike="noStrike" baseline="0">
                    <a:solidFill>
                      <a:srgbClr val="FFFFFF"/>
                    </a:solidFill>
                    <a:latin typeface="Arial"/>
                    <a:ea typeface="Arial"/>
                    <a:cs typeface="Arial"/>
                  </a:defRPr>
                </a:pPr>
                <a:endParaRPr lang="es-CL"/>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Lit>
              <c:formatCode>General</c:formatCode>
              <c:ptCount val="9"/>
            </c:numLit>
          </c:cat>
          <c:val>
            <c:numRef>
              <c:f>A!#REF!</c:f>
              <c:numCache>
                <c:formatCode>General</c:formatCode>
                <c:ptCount val="9"/>
                <c:pt idx="0">
                  <c:v>0</c:v>
                </c:pt>
                <c:pt idx="1">
                  <c:v>0</c:v>
                </c:pt>
                <c:pt idx="2">
                  <c:v>0</c:v>
                </c:pt>
                <c:pt idx="3">
                  <c:v>0</c:v>
                </c:pt>
                <c:pt idx="4">
                  <c:v>0</c:v>
                </c:pt>
                <c:pt idx="5">
                  <c:v>0</c:v>
                </c:pt>
                <c:pt idx="6">
                  <c:v>0</c:v>
                </c:pt>
                <c:pt idx="7">
                  <c:v>0</c:v>
                </c:pt>
                <c:pt idx="8">
                  <c:v>0</c:v>
                </c:pt>
              </c:numCache>
            </c:numRef>
          </c:val>
          <c:shape val="pyramid"/>
          <c:extLst>
            <c:ext xmlns:c16="http://schemas.microsoft.com/office/drawing/2014/chart" uri="{C3380CC4-5D6E-409C-BE32-E72D297353CC}">
              <c16:uniqueId val="{00000012-5C02-4D7C-9E19-B0D7B43F0CFF}"/>
            </c:ext>
          </c:extLst>
        </c:ser>
        <c:dLbls>
          <c:showLegendKey val="0"/>
          <c:showVal val="0"/>
          <c:showCatName val="0"/>
          <c:showSerName val="0"/>
          <c:showPercent val="0"/>
          <c:showBubbleSize val="0"/>
        </c:dLbls>
        <c:gapWidth val="150"/>
        <c:shape val="box"/>
        <c:axId val="131081344"/>
        <c:axId val="131082880"/>
        <c:axId val="0"/>
      </c:bar3DChart>
      <c:catAx>
        <c:axId val="131081344"/>
        <c:scaling>
          <c:orientation val="minMax"/>
        </c:scaling>
        <c:delete val="0"/>
        <c:axPos val="b"/>
        <c:numFmt formatCode="General" sourceLinked="1"/>
        <c:majorTickMark val="out"/>
        <c:minorTickMark val="none"/>
        <c:tickLblPos val="low"/>
        <c:spPr>
          <a:ln w="3175">
            <a:solidFill>
              <a:srgbClr val="000000"/>
            </a:solidFill>
            <a:prstDash val="solid"/>
          </a:ln>
        </c:spPr>
        <c:txPr>
          <a:bodyPr rot="-5400000" vert="horz"/>
          <a:lstStyle/>
          <a:p>
            <a:pPr>
              <a:defRPr lang="es-CL" sz="125" b="1" i="0" u="none" strike="noStrike" baseline="0">
                <a:solidFill>
                  <a:srgbClr val="FFFFFF"/>
                </a:solidFill>
                <a:latin typeface="Arial"/>
                <a:ea typeface="Arial"/>
                <a:cs typeface="Arial"/>
              </a:defRPr>
            </a:pPr>
            <a:endParaRPr lang="es-CL"/>
          </a:p>
        </c:txPr>
        <c:crossAx val="131082880"/>
        <c:crosses val="autoZero"/>
        <c:auto val="1"/>
        <c:lblAlgn val="ctr"/>
        <c:lblOffset val="100"/>
        <c:tickLblSkip val="1"/>
        <c:tickMarkSkip val="1"/>
        <c:noMultiLvlLbl val="0"/>
      </c:catAx>
      <c:valAx>
        <c:axId val="131082880"/>
        <c:scaling>
          <c:orientation val="minMax"/>
        </c:scaling>
        <c:delete val="1"/>
        <c:axPos val="l"/>
        <c:majorGridlines>
          <c:spPr>
            <a:ln w="3175">
              <a:solidFill>
                <a:srgbClr val="000000"/>
              </a:solidFill>
              <a:prstDash val="solid"/>
            </a:ln>
          </c:spPr>
        </c:majorGridlines>
        <c:title>
          <c:tx>
            <c:rich>
              <a:bodyPr/>
              <a:lstStyle/>
              <a:p>
                <a:pPr>
                  <a:defRPr lang="es-CL" sz="125" b="1" i="0" u="none" strike="noStrike" baseline="0">
                    <a:solidFill>
                      <a:srgbClr val="FFFFFF"/>
                    </a:solidFill>
                    <a:latin typeface="Arial"/>
                    <a:ea typeface="Arial"/>
                    <a:cs typeface="Arial"/>
                  </a:defRPr>
                </a:pPr>
                <a:r>
                  <a:rPr lang="es-CL"/>
                  <a:t>Trabajadores</a:t>
                </a:r>
              </a:p>
            </c:rich>
          </c:tx>
          <c:overlay val="0"/>
          <c:spPr>
            <a:noFill/>
            <a:ln w="25400">
              <a:noFill/>
            </a:ln>
          </c:spPr>
        </c:title>
        <c:numFmt formatCode="General" sourceLinked="1"/>
        <c:majorTickMark val="out"/>
        <c:minorTickMark val="none"/>
        <c:tickLblPos val="none"/>
        <c:crossAx val="131081344"/>
        <c:crosses val="autoZero"/>
        <c:crossBetween val="between"/>
      </c:valAx>
      <c:spPr>
        <a:noFill/>
        <a:ln w="25400">
          <a:noFill/>
        </a:ln>
      </c:spPr>
    </c:plotArea>
    <c:plotVisOnly val="1"/>
    <c:dispBlanksAs val="gap"/>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44" r="0.75000000000000844" t="1" header="0" footer="0"/>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s-CL" sz="175" b="1" i="0" u="none" strike="noStrike" baseline="0">
                <a:solidFill>
                  <a:srgbClr val="FFFFFF"/>
                </a:solidFill>
                <a:latin typeface="Arial"/>
                <a:ea typeface="Arial"/>
                <a:cs typeface="Arial"/>
              </a:defRPr>
            </a:pPr>
            <a:r>
              <a:rPr lang="es-CL"/>
              <a:t>CUADRO N°49
TRABAJADORES COTIZANTES DE LA LEY N°16.744
2003</a:t>
            </a:r>
          </a:p>
        </c:rich>
      </c:tx>
      <c:overlay val="0"/>
      <c:spPr>
        <a:noFill/>
        <a:ln w="25400">
          <a:noFill/>
        </a:ln>
      </c:spPr>
    </c:title>
    <c:autoTitleDeleted val="0"/>
    <c:view3D>
      <c:rotX val="15"/>
      <c:rotY val="0"/>
      <c:rAngAx val="0"/>
      <c:perspective val="0"/>
    </c:view3D>
    <c:floor>
      <c:thickness val="0"/>
    </c:floor>
    <c:sideWall>
      <c:thickness val="0"/>
    </c:sideWall>
    <c:backWall>
      <c:thickness val="0"/>
    </c:backWall>
    <c:plotArea>
      <c:layout/>
      <c:pie3DChart>
        <c:varyColors val="1"/>
        <c:ser>
          <c:idx val="0"/>
          <c:order val="0"/>
          <c:spPr>
            <a:solidFill>
              <a:srgbClr val="8080FF"/>
            </a:solidFill>
            <a:ln w="12700">
              <a:solidFill>
                <a:srgbClr val="000000"/>
              </a:solidFill>
              <a:prstDash val="solid"/>
            </a:ln>
          </c:spPr>
          <c:explosion val="25"/>
          <c:dPt>
            <c:idx val="1"/>
            <c:bubble3D val="0"/>
            <c:spPr>
              <a:solidFill>
                <a:srgbClr val="802060"/>
              </a:solidFill>
              <a:ln w="12700">
                <a:solidFill>
                  <a:srgbClr val="000000"/>
                </a:solidFill>
                <a:prstDash val="solid"/>
              </a:ln>
            </c:spPr>
            <c:extLst>
              <c:ext xmlns:c16="http://schemas.microsoft.com/office/drawing/2014/chart" uri="{C3380CC4-5D6E-409C-BE32-E72D297353CC}">
                <c16:uniqueId val="{00000001-63C4-4DED-87FB-AFABFB2E717B}"/>
              </c:ext>
            </c:extLst>
          </c:dPt>
          <c:dPt>
            <c:idx val="2"/>
            <c:bubble3D val="0"/>
            <c:spPr>
              <a:solidFill>
                <a:srgbClr val="FFFFC0"/>
              </a:solidFill>
              <a:ln w="12700">
                <a:solidFill>
                  <a:srgbClr val="000000"/>
                </a:solidFill>
                <a:prstDash val="solid"/>
              </a:ln>
            </c:spPr>
            <c:extLst>
              <c:ext xmlns:c16="http://schemas.microsoft.com/office/drawing/2014/chart" uri="{C3380CC4-5D6E-409C-BE32-E72D297353CC}">
                <c16:uniqueId val="{00000003-63C4-4DED-87FB-AFABFB2E717B}"/>
              </c:ext>
            </c:extLst>
          </c:dPt>
          <c:dPt>
            <c:idx val="3"/>
            <c:bubble3D val="0"/>
            <c:spPr>
              <a:solidFill>
                <a:srgbClr val="A0E0E0"/>
              </a:solidFill>
              <a:ln w="12700">
                <a:solidFill>
                  <a:srgbClr val="000000"/>
                </a:solidFill>
                <a:prstDash val="solid"/>
              </a:ln>
            </c:spPr>
            <c:extLst>
              <c:ext xmlns:c16="http://schemas.microsoft.com/office/drawing/2014/chart" uri="{C3380CC4-5D6E-409C-BE32-E72D297353CC}">
                <c16:uniqueId val="{00000005-63C4-4DED-87FB-AFABFB2E717B}"/>
              </c:ext>
            </c:extLst>
          </c:dPt>
          <c:dPt>
            <c:idx val="4"/>
            <c:bubble3D val="0"/>
            <c:spPr>
              <a:solidFill>
                <a:srgbClr val="FF8080"/>
              </a:solidFill>
              <a:ln w="12700">
                <a:solidFill>
                  <a:srgbClr val="000000"/>
                </a:solidFill>
                <a:prstDash val="solid"/>
              </a:ln>
            </c:spPr>
            <c:extLst>
              <c:ext xmlns:c16="http://schemas.microsoft.com/office/drawing/2014/chart" uri="{C3380CC4-5D6E-409C-BE32-E72D297353CC}">
                <c16:uniqueId val="{00000007-63C4-4DED-87FB-AFABFB2E717B}"/>
              </c:ext>
            </c:extLst>
          </c:dPt>
          <c:dLbls>
            <c:numFmt formatCode="0.0%" sourceLinked="0"/>
            <c:spPr>
              <a:noFill/>
              <a:ln w="25400">
                <a:noFill/>
              </a:ln>
            </c:spPr>
            <c:txPr>
              <a:bodyPr/>
              <a:lstStyle/>
              <a:p>
                <a:pPr>
                  <a:defRPr lang="es-CL" sz="150" b="1" i="0" u="none" strike="noStrike" baseline="0">
                    <a:solidFill>
                      <a:srgbClr val="FFFFFF"/>
                    </a:solidFill>
                    <a:latin typeface="Arial"/>
                    <a:ea typeface="Arial"/>
                    <a:cs typeface="Arial"/>
                  </a:defRPr>
                </a:pPr>
                <a:endParaRPr lang="es-CL"/>
              </a:p>
            </c:txPr>
            <c:showLegendKey val="0"/>
            <c:showVal val="0"/>
            <c:showCatName val="1"/>
            <c:showSerName val="0"/>
            <c:showPercent val="1"/>
            <c:showBubbleSize val="0"/>
            <c:showLeaderLines val="1"/>
            <c:extLst>
              <c:ext xmlns:c15="http://schemas.microsoft.com/office/drawing/2012/chart" uri="{CE6537A1-D6FC-4f65-9D91-7224C49458BB}"/>
            </c:extLst>
          </c:dLbls>
          <c:val>
            <c:numLit>
              <c:formatCode>General</c:formatCode>
              <c:ptCount val="5"/>
              <c:pt idx="0">
                <c:v>6.5100000000000019E-2</c:v>
              </c:pt>
              <c:pt idx="1">
                <c:v>6.6799999999999998E-2</c:v>
              </c:pt>
            </c:numLit>
          </c:val>
          <c:extLst>
            <c:ext xmlns:c15="http://schemas.microsoft.com/office/drawing/2012/chart" uri="{02D57815-91ED-43cb-92C2-25804820EDAC}">
              <c15:filteredCategoryTitle>
                <c15:cat>
                  <c:multiLvlStrRef>
                    <c:extLst>
                      <c:ext uri="{02D57815-91ED-43cb-92C2-25804820EDAC}">
                        <c15:formulaRef>
                          <c15:sqref>A!#REF!</c15:sqref>
                        </c15:formulaRef>
                      </c:ext>
                    </c:extLst>
                  </c:multiLvlStrRef>
                </c15:cat>
              </c15:filteredCategoryTitle>
            </c:ext>
            <c:ext xmlns:c16="http://schemas.microsoft.com/office/drawing/2014/chart" uri="{C3380CC4-5D6E-409C-BE32-E72D297353CC}">
              <c16:uniqueId val="{00000008-63C4-4DED-87FB-AFABFB2E717B}"/>
            </c:ext>
          </c:extLst>
        </c:ser>
        <c:dLbls>
          <c:showLegendKey val="0"/>
          <c:showVal val="0"/>
          <c:showCatName val="1"/>
          <c:showSerName val="0"/>
          <c:showPercent val="1"/>
          <c:showBubbleSize val="0"/>
          <c:showLeaderLines val="1"/>
        </c:dLbls>
      </c:pie3DChart>
      <c:spPr>
        <a:noFill/>
        <a:ln w="25400">
          <a:noFill/>
        </a:ln>
      </c:spPr>
    </c:plotArea>
    <c:plotVisOnly val="1"/>
    <c:dispBlanksAs val="zero"/>
    <c:showDLblsOverMax val="0"/>
  </c:chart>
  <c:spPr>
    <a:gradFill rotWithShape="0">
      <a:gsLst>
        <a:gs pos="0">
          <a:srgbClr val="8080FF"/>
        </a:gs>
        <a:gs pos="50000">
          <a:srgbClr val="CC99FF"/>
        </a:gs>
        <a:gs pos="100000">
          <a:srgbClr val="8080FF"/>
        </a:gs>
      </a:gsLst>
      <a:lin ang="5400000" scaled="1"/>
    </a:gra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s-CL"/>
    </a:p>
  </c:txPr>
  <c:printSettings>
    <c:headerFooter alignWithMargins="0"/>
    <c:pageMargins b="1" l="0.75000000000000888" r="0.75000000000000888" t="1" header="0" footer="0"/>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0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9.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2.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3.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4.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3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9.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1" Type="http://schemas.openxmlformats.org/officeDocument/2006/relationships/image" Target="../media/image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8" Type="http://schemas.openxmlformats.org/officeDocument/2006/relationships/chart" Target="../charts/chart14.xml"/><Relationship Id="rId13" Type="http://schemas.openxmlformats.org/officeDocument/2006/relationships/chart" Target="../charts/chart19.xml"/><Relationship Id="rId18" Type="http://schemas.openxmlformats.org/officeDocument/2006/relationships/chart" Target="../charts/chart24.xml"/><Relationship Id="rId3" Type="http://schemas.openxmlformats.org/officeDocument/2006/relationships/chart" Target="../charts/chart9.xml"/><Relationship Id="rId21" Type="http://schemas.openxmlformats.org/officeDocument/2006/relationships/chart" Target="../charts/chart27.xml"/><Relationship Id="rId7" Type="http://schemas.openxmlformats.org/officeDocument/2006/relationships/chart" Target="../charts/chart13.xml"/><Relationship Id="rId12" Type="http://schemas.openxmlformats.org/officeDocument/2006/relationships/chart" Target="../charts/chart18.xml"/><Relationship Id="rId17" Type="http://schemas.openxmlformats.org/officeDocument/2006/relationships/chart" Target="../charts/chart23.xml"/><Relationship Id="rId25" Type="http://schemas.openxmlformats.org/officeDocument/2006/relationships/image" Target="../media/image3.png"/><Relationship Id="rId2" Type="http://schemas.openxmlformats.org/officeDocument/2006/relationships/chart" Target="../charts/chart8.xml"/><Relationship Id="rId16" Type="http://schemas.openxmlformats.org/officeDocument/2006/relationships/chart" Target="../charts/chart22.xml"/><Relationship Id="rId20" Type="http://schemas.openxmlformats.org/officeDocument/2006/relationships/chart" Target="../charts/chart26.xml"/><Relationship Id="rId1" Type="http://schemas.openxmlformats.org/officeDocument/2006/relationships/chart" Target="../charts/chart7.xml"/><Relationship Id="rId6" Type="http://schemas.openxmlformats.org/officeDocument/2006/relationships/chart" Target="../charts/chart12.xml"/><Relationship Id="rId11" Type="http://schemas.openxmlformats.org/officeDocument/2006/relationships/chart" Target="../charts/chart17.xml"/><Relationship Id="rId24" Type="http://schemas.openxmlformats.org/officeDocument/2006/relationships/chart" Target="../charts/chart30.xml"/><Relationship Id="rId5" Type="http://schemas.openxmlformats.org/officeDocument/2006/relationships/chart" Target="../charts/chart11.xml"/><Relationship Id="rId15" Type="http://schemas.openxmlformats.org/officeDocument/2006/relationships/chart" Target="../charts/chart21.xml"/><Relationship Id="rId23" Type="http://schemas.openxmlformats.org/officeDocument/2006/relationships/chart" Target="../charts/chart29.xml"/><Relationship Id="rId10" Type="http://schemas.openxmlformats.org/officeDocument/2006/relationships/chart" Target="../charts/chart16.xml"/><Relationship Id="rId19" Type="http://schemas.openxmlformats.org/officeDocument/2006/relationships/chart" Target="../charts/chart25.xml"/><Relationship Id="rId4" Type="http://schemas.openxmlformats.org/officeDocument/2006/relationships/chart" Target="../charts/chart10.xml"/><Relationship Id="rId9" Type="http://schemas.openxmlformats.org/officeDocument/2006/relationships/chart" Target="../charts/chart15.xml"/><Relationship Id="rId14" Type="http://schemas.openxmlformats.org/officeDocument/2006/relationships/chart" Target="../charts/chart20.xml"/><Relationship Id="rId22" Type="http://schemas.openxmlformats.org/officeDocument/2006/relationships/chart" Target="../charts/chart28.xml"/></Relationships>
</file>

<file path=xl/drawings/_rels/drawing31.xml.rels><?xml version="1.0" encoding="UTF-8" standalone="yes"?>
<Relationships xmlns="http://schemas.openxmlformats.org/package/2006/relationships"><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3.png"/></Relationships>
</file>

<file path=xl/drawings/_rels/drawing42.xml.rels><?xml version="1.0" encoding="UTF-8" standalone="yes"?>
<Relationships xmlns="http://schemas.openxmlformats.org/package/2006/relationships"><Relationship Id="rId1" Type="http://schemas.openxmlformats.org/officeDocument/2006/relationships/image" Target="../media/image3.png"/></Relationships>
</file>

<file path=xl/drawings/_rels/drawing4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3.png"/></Relationships>
</file>

<file path=xl/drawings/_rels/drawing46.xml.rels><?xml version="1.0" encoding="UTF-8" standalone="yes"?>
<Relationships xmlns="http://schemas.openxmlformats.org/package/2006/relationships"><Relationship Id="rId1" Type="http://schemas.openxmlformats.org/officeDocument/2006/relationships/image" Target="../media/image3.png"/></Relationships>
</file>

<file path=xl/drawings/_rels/drawing47.xml.rels><?xml version="1.0" encoding="UTF-8" standalone="yes"?>
<Relationships xmlns="http://schemas.openxmlformats.org/package/2006/relationships"><Relationship Id="rId1" Type="http://schemas.openxmlformats.org/officeDocument/2006/relationships/image" Target="../media/image3.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3.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5.xml.rels><?xml version="1.0" encoding="UTF-8" standalone="yes"?>
<Relationships xmlns="http://schemas.openxmlformats.org/package/2006/relationships"><Relationship Id="rId1" Type="http://schemas.openxmlformats.org/officeDocument/2006/relationships/image" Target="../media/image3.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3.png"/></Relationships>
</file>

<file path=xl/drawings/_rels/drawing58.xml.rels><?xml version="1.0" encoding="UTF-8" standalone="yes"?>
<Relationships xmlns="http://schemas.openxmlformats.org/package/2006/relationships"><Relationship Id="rId1" Type="http://schemas.openxmlformats.org/officeDocument/2006/relationships/image" Target="../media/image3.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60.xml.rels><?xml version="1.0" encoding="UTF-8" standalone="yes"?>
<Relationships xmlns="http://schemas.openxmlformats.org/package/2006/relationships"><Relationship Id="rId1" Type="http://schemas.openxmlformats.org/officeDocument/2006/relationships/image" Target="../media/image3.png"/></Relationships>
</file>

<file path=xl/drawings/_rels/drawing61.xml.rels><?xml version="1.0" encoding="UTF-8" standalone="yes"?>
<Relationships xmlns="http://schemas.openxmlformats.org/package/2006/relationships"><Relationship Id="rId1" Type="http://schemas.openxmlformats.org/officeDocument/2006/relationships/image" Target="../media/image3.pn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6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5.emf"/><Relationship Id="rId1" Type="http://schemas.openxmlformats.org/officeDocument/2006/relationships/image" Target="../media/image4.gif"/><Relationship Id="rId4" Type="http://schemas.openxmlformats.org/officeDocument/2006/relationships/image" Target="../media/image2.png"/></Relationships>
</file>

<file path=xl/drawings/_rels/drawing6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gif"/></Relationships>
</file>

<file path=xl/drawings/_rels/drawing6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gif"/></Relationships>
</file>

<file path=xl/drawings/_rels/drawing6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4.gif"/></Relationships>
</file>

<file path=xl/drawings/_rels/drawing6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4.gif"/></Relationships>
</file>

<file path=xl/drawings/_rels/drawing6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4.gif"/></Relationships>
</file>

<file path=xl/drawings/_rels/drawing6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4.gif"/></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7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4.gif"/></Relationships>
</file>

<file path=xl/drawings/_rels/drawing7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gif"/></Relationships>
</file>

<file path=xl/drawings/_rels/drawing7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gif"/></Relationships>
</file>

<file path=xl/drawings/_rels/drawing7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emf"/><Relationship Id="rId1" Type="http://schemas.openxmlformats.org/officeDocument/2006/relationships/image" Target="../media/image4.gif"/></Relationships>
</file>

<file path=xl/drawings/_rels/drawing74.xml.rels><?xml version="1.0" encoding="UTF-8" standalone="yes"?>
<Relationships xmlns="http://schemas.openxmlformats.org/package/2006/relationships"><Relationship Id="rId1" Type="http://schemas.openxmlformats.org/officeDocument/2006/relationships/image" Target="../media/image2.png"/></Relationships>
</file>

<file path=xl/drawings/_rels/drawing75.xml.rels><?xml version="1.0" encoding="UTF-8" standalone="yes"?>
<Relationships xmlns="http://schemas.openxmlformats.org/package/2006/relationships"><Relationship Id="rId1" Type="http://schemas.openxmlformats.org/officeDocument/2006/relationships/image" Target="../media/image2.png"/></Relationships>
</file>

<file path=xl/drawings/_rels/drawing7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4.gif"/><Relationship Id="rId1" Type="http://schemas.openxmlformats.org/officeDocument/2006/relationships/chart" Target="../charts/chart31.xml"/></Relationships>
</file>

<file path=xl/drawings/_rels/drawing78.xml.rels><?xml version="1.0" encoding="UTF-8" standalone="yes"?>
<Relationships xmlns="http://schemas.openxmlformats.org/package/2006/relationships"><Relationship Id="rId1" Type="http://schemas.openxmlformats.org/officeDocument/2006/relationships/image" Target="../media/image2.png"/></Relationships>
</file>

<file path=xl/drawings/_rels/drawing79.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80.xml.rels><?xml version="1.0" encoding="UTF-8" standalone="yes"?>
<Relationships xmlns="http://schemas.openxmlformats.org/package/2006/relationships"><Relationship Id="rId1" Type="http://schemas.openxmlformats.org/officeDocument/2006/relationships/image" Target="../media/image2.png"/></Relationships>
</file>

<file path=xl/drawings/_rels/drawing81.xml.rels><?xml version="1.0" encoding="UTF-8" standalone="yes"?>
<Relationships xmlns="http://schemas.openxmlformats.org/package/2006/relationships"><Relationship Id="rId1" Type="http://schemas.openxmlformats.org/officeDocument/2006/relationships/image" Target="../media/image2.png"/></Relationships>
</file>

<file path=xl/drawings/_rels/drawing82.xml.rels><?xml version="1.0" encoding="UTF-8" standalone="yes"?>
<Relationships xmlns="http://schemas.openxmlformats.org/package/2006/relationships"><Relationship Id="rId1" Type="http://schemas.openxmlformats.org/officeDocument/2006/relationships/image" Target="../media/image2.png"/></Relationships>
</file>

<file path=xl/drawings/_rels/drawing83.xml.rels><?xml version="1.0" encoding="UTF-8" standalone="yes"?>
<Relationships xmlns="http://schemas.openxmlformats.org/package/2006/relationships"><Relationship Id="rId1" Type="http://schemas.openxmlformats.org/officeDocument/2006/relationships/image" Target="../media/image2.png"/></Relationships>
</file>

<file path=xl/drawings/_rels/drawing84.xml.rels><?xml version="1.0" encoding="UTF-8" standalone="yes"?>
<Relationships xmlns="http://schemas.openxmlformats.org/package/2006/relationships"><Relationship Id="rId1" Type="http://schemas.openxmlformats.org/officeDocument/2006/relationships/image" Target="../media/image2.png"/></Relationships>
</file>

<file path=xl/drawings/_rels/drawing85.xml.rels><?xml version="1.0" encoding="UTF-8" standalone="yes"?>
<Relationships xmlns="http://schemas.openxmlformats.org/package/2006/relationships"><Relationship Id="rId1" Type="http://schemas.openxmlformats.org/officeDocument/2006/relationships/image" Target="../media/image2.png"/></Relationships>
</file>

<file path=xl/drawings/_rels/drawing86.xml.rels><?xml version="1.0" encoding="UTF-8" standalone="yes"?>
<Relationships xmlns="http://schemas.openxmlformats.org/package/2006/relationships"><Relationship Id="rId1" Type="http://schemas.openxmlformats.org/officeDocument/2006/relationships/image" Target="../media/image2.png"/></Relationships>
</file>

<file path=xl/drawings/_rels/drawing8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8.xml.rels><?xml version="1.0" encoding="UTF-8" standalone="yes"?>
<Relationships xmlns="http://schemas.openxmlformats.org/package/2006/relationships"><Relationship Id="rId1" Type="http://schemas.openxmlformats.org/officeDocument/2006/relationships/image" Target="../media/image2.png"/></Relationships>
</file>

<file path=xl/drawings/_rels/drawing89.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_rels/drawing90.xml.rels><?xml version="1.0" encoding="UTF-8" standalone="yes"?>
<Relationships xmlns="http://schemas.openxmlformats.org/package/2006/relationships"><Relationship Id="rId1" Type="http://schemas.openxmlformats.org/officeDocument/2006/relationships/image" Target="../media/image2.png"/></Relationships>
</file>

<file path=xl/drawings/_rels/drawing91.xml.rels><?xml version="1.0" encoding="UTF-8" standalone="yes"?>
<Relationships xmlns="http://schemas.openxmlformats.org/package/2006/relationships"><Relationship Id="rId1" Type="http://schemas.openxmlformats.org/officeDocument/2006/relationships/image" Target="../media/image2.png"/></Relationships>
</file>

<file path=xl/drawings/_rels/drawing92.xml.rels><?xml version="1.0" encoding="UTF-8" standalone="yes"?>
<Relationships xmlns="http://schemas.openxmlformats.org/package/2006/relationships"><Relationship Id="rId1" Type="http://schemas.openxmlformats.org/officeDocument/2006/relationships/image" Target="../media/image2.png"/></Relationships>
</file>

<file path=xl/drawings/_rels/drawing93.xml.rels><?xml version="1.0" encoding="UTF-8" standalone="yes"?>
<Relationships xmlns="http://schemas.openxmlformats.org/package/2006/relationships"><Relationship Id="rId1" Type="http://schemas.openxmlformats.org/officeDocument/2006/relationships/image" Target="../media/image2.png"/></Relationships>
</file>

<file path=xl/drawings/_rels/drawing94.xml.rels><?xml version="1.0" encoding="UTF-8" standalone="yes"?>
<Relationships xmlns="http://schemas.openxmlformats.org/package/2006/relationships"><Relationship Id="rId1" Type="http://schemas.openxmlformats.org/officeDocument/2006/relationships/image" Target="../media/image2.png"/></Relationships>
</file>

<file path=xl/drawings/_rels/drawing95.xml.rels><?xml version="1.0" encoding="UTF-8" standalone="yes"?>
<Relationships xmlns="http://schemas.openxmlformats.org/package/2006/relationships"><Relationship Id="rId1" Type="http://schemas.openxmlformats.org/officeDocument/2006/relationships/image" Target="../media/image2.png"/></Relationships>
</file>

<file path=xl/drawings/_rels/drawing96.xml.rels><?xml version="1.0" encoding="UTF-8" standalone="yes"?>
<Relationships xmlns="http://schemas.openxmlformats.org/package/2006/relationships"><Relationship Id="rId1" Type="http://schemas.openxmlformats.org/officeDocument/2006/relationships/image" Target="../media/image2.png"/></Relationships>
</file>

<file path=xl/drawings/_rels/drawing97.xml.rels><?xml version="1.0" encoding="UTF-8" standalone="yes"?>
<Relationships xmlns="http://schemas.openxmlformats.org/package/2006/relationships"><Relationship Id="rId1" Type="http://schemas.openxmlformats.org/officeDocument/2006/relationships/image" Target="../media/image2.png"/></Relationships>
</file>

<file path=xl/drawings/_rels/drawing9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15</xdr:colOff>
      <xdr:row>0</xdr:row>
      <xdr:rowOff>8</xdr:rowOff>
    </xdr:from>
    <xdr:to>
      <xdr:col>6</xdr:col>
      <xdr:colOff>150586</xdr:colOff>
      <xdr:row>32</xdr:row>
      <xdr:rowOff>48928</xdr:rowOff>
    </xdr:to>
    <xdr:pic>
      <xdr:nvPicPr>
        <xdr:cNvPr id="3" name="Imagen 2">
          <a:extLst>
            <a:ext uri="{FF2B5EF4-FFF2-40B4-BE49-F238E27FC236}">
              <a16:creationId xmlns:a16="http://schemas.microsoft.com/office/drawing/2014/main" id="{7F28D2A7-B052-46D4-BDEF-65F6503867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 y="8"/>
          <a:ext cx="4722571" cy="614492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CDD8DD28-83DE-4414-8387-D4535010EB65}"/>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181454</xdr:rowOff>
    </xdr:to>
    <xdr:pic>
      <xdr:nvPicPr>
        <xdr:cNvPr id="3" name="Imagen 2">
          <a:extLst>
            <a:ext uri="{FF2B5EF4-FFF2-40B4-BE49-F238E27FC236}">
              <a16:creationId xmlns:a16="http://schemas.microsoft.com/office/drawing/2014/main" id="{607AEBD9-4DB9-4D13-9390-AF804CAAB227}"/>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139121</xdr:rowOff>
    </xdr:to>
    <xdr:pic>
      <xdr:nvPicPr>
        <xdr:cNvPr id="3" name="Imagen 2">
          <a:extLst>
            <a:ext uri="{FF2B5EF4-FFF2-40B4-BE49-F238E27FC236}">
              <a16:creationId xmlns:a16="http://schemas.microsoft.com/office/drawing/2014/main" id="{AA57C86B-968D-48B7-8824-39877B74F45A}"/>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181454</xdr:rowOff>
    </xdr:to>
    <xdr:pic>
      <xdr:nvPicPr>
        <xdr:cNvPr id="3" name="Imagen 2">
          <a:extLst>
            <a:ext uri="{FF2B5EF4-FFF2-40B4-BE49-F238E27FC236}">
              <a16:creationId xmlns:a16="http://schemas.microsoft.com/office/drawing/2014/main" id="{DFAA0899-536B-4AD6-A538-325E366B68F4}"/>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33287</xdr:rowOff>
    </xdr:to>
    <xdr:pic>
      <xdr:nvPicPr>
        <xdr:cNvPr id="3" name="Imagen 2">
          <a:extLst>
            <a:ext uri="{FF2B5EF4-FFF2-40B4-BE49-F238E27FC236}">
              <a16:creationId xmlns:a16="http://schemas.microsoft.com/office/drawing/2014/main" id="{9E837865-F09E-4207-8223-B8A5DB35E6CB}"/>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160287</xdr:rowOff>
    </xdr:to>
    <xdr:pic>
      <xdr:nvPicPr>
        <xdr:cNvPr id="3" name="Imagen 2">
          <a:extLst>
            <a:ext uri="{FF2B5EF4-FFF2-40B4-BE49-F238E27FC236}">
              <a16:creationId xmlns:a16="http://schemas.microsoft.com/office/drawing/2014/main" id="{479B4EA1-FF44-41D3-B04C-CC6699683B69}"/>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181454</xdr:rowOff>
    </xdr:to>
    <xdr:pic>
      <xdr:nvPicPr>
        <xdr:cNvPr id="4" name="Imagen 3">
          <a:extLst>
            <a:ext uri="{FF2B5EF4-FFF2-40B4-BE49-F238E27FC236}">
              <a16:creationId xmlns:a16="http://schemas.microsoft.com/office/drawing/2014/main" id="{62EFB62D-3A7A-4AA7-87EF-EF7349E1F028}"/>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117954</xdr:rowOff>
    </xdr:to>
    <xdr:pic>
      <xdr:nvPicPr>
        <xdr:cNvPr id="3" name="Imagen 2">
          <a:extLst>
            <a:ext uri="{FF2B5EF4-FFF2-40B4-BE49-F238E27FC236}">
              <a16:creationId xmlns:a16="http://schemas.microsoft.com/office/drawing/2014/main" id="{DC5C23DD-9D15-4DB2-BE69-EB98FD10C6FA}"/>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65037</xdr:rowOff>
    </xdr:to>
    <xdr:pic>
      <xdr:nvPicPr>
        <xdr:cNvPr id="3" name="Imagen 2">
          <a:extLst>
            <a:ext uri="{FF2B5EF4-FFF2-40B4-BE49-F238E27FC236}">
              <a16:creationId xmlns:a16="http://schemas.microsoft.com/office/drawing/2014/main" id="{EDC8F315-4518-45BE-A899-EC2F8DAB7EF5}"/>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96787</xdr:rowOff>
    </xdr:to>
    <xdr:pic>
      <xdr:nvPicPr>
        <xdr:cNvPr id="3" name="Imagen 2">
          <a:extLst>
            <a:ext uri="{FF2B5EF4-FFF2-40B4-BE49-F238E27FC236}">
              <a16:creationId xmlns:a16="http://schemas.microsoft.com/office/drawing/2014/main" id="{DF86341A-0141-4434-80F3-53F2E53C61AB}"/>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0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149704</xdr:rowOff>
    </xdr:to>
    <xdr:pic>
      <xdr:nvPicPr>
        <xdr:cNvPr id="3" name="Imagen 2">
          <a:extLst>
            <a:ext uri="{FF2B5EF4-FFF2-40B4-BE49-F238E27FC236}">
              <a16:creationId xmlns:a16="http://schemas.microsoft.com/office/drawing/2014/main" id="{08C14EA7-639C-4D09-8AA3-A7745A7353E4}"/>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2A888462-0DE9-46AE-AFFF-8279E70AA266}"/>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170871</xdr:rowOff>
    </xdr:to>
    <xdr:pic>
      <xdr:nvPicPr>
        <xdr:cNvPr id="3" name="Imagen 2">
          <a:extLst>
            <a:ext uri="{FF2B5EF4-FFF2-40B4-BE49-F238E27FC236}">
              <a16:creationId xmlns:a16="http://schemas.microsoft.com/office/drawing/2014/main" id="{00F82270-1144-4501-ACE3-02DD83BF95F7}"/>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117954</xdr:rowOff>
    </xdr:to>
    <xdr:pic>
      <xdr:nvPicPr>
        <xdr:cNvPr id="4" name="Imagen 3">
          <a:extLst>
            <a:ext uri="{FF2B5EF4-FFF2-40B4-BE49-F238E27FC236}">
              <a16:creationId xmlns:a16="http://schemas.microsoft.com/office/drawing/2014/main" id="{220AFE07-870C-41A7-A82A-F296ABFED427}"/>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107371</xdr:rowOff>
    </xdr:to>
    <xdr:pic>
      <xdr:nvPicPr>
        <xdr:cNvPr id="3" name="Imagen 2">
          <a:extLst>
            <a:ext uri="{FF2B5EF4-FFF2-40B4-BE49-F238E27FC236}">
              <a16:creationId xmlns:a16="http://schemas.microsoft.com/office/drawing/2014/main" id="{0B9E74BD-6544-40A5-B286-51A168D94CA2}"/>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96787</xdr:rowOff>
    </xdr:to>
    <xdr:pic>
      <xdr:nvPicPr>
        <xdr:cNvPr id="2" name="Imagen 1">
          <a:extLst>
            <a:ext uri="{FF2B5EF4-FFF2-40B4-BE49-F238E27FC236}">
              <a16:creationId xmlns:a16="http://schemas.microsoft.com/office/drawing/2014/main" id="{263A3FCB-94A4-43FE-82B4-1AFFECC24C1A}"/>
            </a:ext>
          </a:extLst>
        </xdr:cNvPr>
        <xdr:cNvPicPr>
          <a:picLocks noChangeAspect="1"/>
        </xdr:cNvPicPr>
      </xdr:nvPicPr>
      <xdr:blipFill>
        <a:blip xmlns:r="http://schemas.openxmlformats.org/officeDocument/2006/relationships" r:embed="rId1"/>
        <a:stretch>
          <a:fillRect/>
        </a:stretch>
      </xdr:blipFill>
      <xdr:spPr>
        <a:xfrm>
          <a:off x="0" y="0"/>
          <a:ext cx="1243692" cy="1125487"/>
        </a:xfrm>
        <a:prstGeom prst="rect">
          <a:avLst/>
        </a:prstGeom>
      </xdr:spPr>
    </xdr:pic>
    <xdr:clientData/>
  </xdr:twoCellAnchor>
</xdr:wsDr>
</file>

<file path=xl/drawings/drawing1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202621</xdr:rowOff>
    </xdr:to>
    <xdr:pic>
      <xdr:nvPicPr>
        <xdr:cNvPr id="3" name="Imagen 2">
          <a:extLst>
            <a:ext uri="{FF2B5EF4-FFF2-40B4-BE49-F238E27FC236}">
              <a16:creationId xmlns:a16="http://schemas.microsoft.com/office/drawing/2014/main" id="{C62659AD-EE57-4FD0-BBCF-FDC13081473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647121</xdr:rowOff>
    </xdr:to>
    <xdr:pic>
      <xdr:nvPicPr>
        <xdr:cNvPr id="3" name="Imagen 2">
          <a:extLst>
            <a:ext uri="{FF2B5EF4-FFF2-40B4-BE49-F238E27FC236}">
              <a16:creationId xmlns:a16="http://schemas.microsoft.com/office/drawing/2014/main" id="{F11767DB-C65C-455C-B6CC-FB8FB7B845E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139121</xdr:rowOff>
    </xdr:to>
    <xdr:pic>
      <xdr:nvPicPr>
        <xdr:cNvPr id="2" name="Imagen 1">
          <a:extLst>
            <a:ext uri="{FF2B5EF4-FFF2-40B4-BE49-F238E27FC236}">
              <a16:creationId xmlns:a16="http://schemas.microsoft.com/office/drawing/2014/main" id="{1A874D20-1CB6-42EE-8188-3368CD2A4473}"/>
            </a:ext>
          </a:extLst>
        </xdr:cNvPr>
        <xdr:cNvPicPr>
          <a:picLocks noChangeAspect="1"/>
        </xdr:cNvPicPr>
      </xdr:nvPicPr>
      <xdr:blipFill>
        <a:blip xmlns:r="http://schemas.openxmlformats.org/officeDocument/2006/relationships" r:embed="rId1"/>
        <a:stretch>
          <a:fillRect/>
        </a:stretch>
      </xdr:blipFill>
      <xdr:spPr>
        <a:xfrm>
          <a:off x="0" y="0"/>
          <a:ext cx="1243692" cy="1129721"/>
        </a:xfrm>
        <a:prstGeom prst="rect">
          <a:avLst/>
        </a:prstGeom>
      </xdr:spPr>
    </xdr:pic>
    <xdr:clientData/>
  </xdr:twoCellAnchor>
</xdr:wsDr>
</file>

<file path=xl/drawings/drawing1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33287</xdr:rowOff>
    </xdr:to>
    <xdr:pic>
      <xdr:nvPicPr>
        <xdr:cNvPr id="3" name="Imagen 2">
          <a:extLst>
            <a:ext uri="{FF2B5EF4-FFF2-40B4-BE49-F238E27FC236}">
              <a16:creationId xmlns:a16="http://schemas.microsoft.com/office/drawing/2014/main" id="{0C0240FE-4EA6-4277-8AAC-10513BA45AE1}"/>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149704</xdr:rowOff>
    </xdr:to>
    <xdr:pic>
      <xdr:nvPicPr>
        <xdr:cNvPr id="3" name="Imagen 2">
          <a:extLst>
            <a:ext uri="{FF2B5EF4-FFF2-40B4-BE49-F238E27FC236}">
              <a16:creationId xmlns:a16="http://schemas.microsoft.com/office/drawing/2014/main" id="{E999A64B-FCC7-41CC-9783-9D8FE87B46E9}"/>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149704</xdr:rowOff>
    </xdr:to>
    <xdr:pic>
      <xdr:nvPicPr>
        <xdr:cNvPr id="3" name="Imagen 2">
          <a:extLst>
            <a:ext uri="{FF2B5EF4-FFF2-40B4-BE49-F238E27FC236}">
              <a16:creationId xmlns:a16="http://schemas.microsoft.com/office/drawing/2014/main" id="{F228321C-81A5-4CE6-85CA-F63D75CD345B}"/>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3E5A58DA-0CD7-40F7-92A4-589F62EE4E9E}"/>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181454</xdr:rowOff>
    </xdr:to>
    <xdr:pic>
      <xdr:nvPicPr>
        <xdr:cNvPr id="3" name="Imagen 2">
          <a:extLst>
            <a:ext uri="{FF2B5EF4-FFF2-40B4-BE49-F238E27FC236}">
              <a16:creationId xmlns:a16="http://schemas.microsoft.com/office/drawing/2014/main" id="{846B5C2B-E756-4C5F-8440-F631DBD7C704}"/>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21.xml><?xml version="1.0" encoding="utf-8"?>
<xdr:wsDr xmlns:xdr="http://schemas.openxmlformats.org/drawingml/2006/spreadsheetDrawing" xmlns:a="http://schemas.openxmlformats.org/drawingml/2006/main">
  <xdr:twoCellAnchor editAs="oneCell">
    <xdr:from>
      <xdr:col>0</xdr:col>
      <xdr:colOff>10584</xdr:colOff>
      <xdr:row>0</xdr:row>
      <xdr:rowOff>21166</xdr:rowOff>
    </xdr:from>
    <xdr:to>
      <xdr:col>0</xdr:col>
      <xdr:colOff>1254276</xdr:colOff>
      <xdr:row>3</xdr:row>
      <xdr:rowOff>202620</xdr:rowOff>
    </xdr:to>
    <xdr:pic>
      <xdr:nvPicPr>
        <xdr:cNvPr id="3" name="Imagen 2">
          <a:extLst>
            <a:ext uri="{FF2B5EF4-FFF2-40B4-BE49-F238E27FC236}">
              <a16:creationId xmlns:a16="http://schemas.microsoft.com/office/drawing/2014/main" id="{DCA37B77-F5BA-4A0F-817C-3CB248C7A617}"/>
            </a:ext>
          </a:extLst>
        </xdr:cNvPr>
        <xdr:cNvPicPr>
          <a:picLocks noChangeAspect="1"/>
        </xdr:cNvPicPr>
      </xdr:nvPicPr>
      <xdr:blipFill>
        <a:blip xmlns:r="http://schemas.openxmlformats.org/officeDocument/2006/relationships" r:embed="rId1"/>
        <a:stretch>
          <a:fillRect/>
        </a:stretch>
      </xdr:blipFill>
      <xdr:spPr>
        <a:xfrm>
          <a:off x="10584" y="21166"/>
          <a:ext cx="1243692" cy="1133954"/>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65037</xdr:rowOff>
    </xdr:to>
    <xdr:pic>
      <xdr:nvPicPr>
        <xdr:cNvPr id="3" name="Imagen 2">
          <a:extLst>
            <a:ext uri="{FF2B5EF4-FFF2-40B4-BE49-F238E27FC236}">
              <a16:creationId xmlns:a16="http://schemas.microsoft.com/office/drawing/2014/main" id="{A58A6BE7-4EC4-4233-BA3C-D3AB58B0D909}"/>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96787</xdr:rowOff>
    </xdr:to>
    <xdr:pic>
      <xdr:nvPicPr>
        <xdr:cNvPr id="2" name="Imagen 1">
          <a:extLst>
            <a:ext uri="{FF2B5EF4-FFF2-40B4-BE49-F238E27FC236}">
              <a16:creationId xmlns:a16="http://schemas.microsoft.com/office/drawing/2014/main" id="{040B4122-C97C-46BA-9CCC-CFF62B3A6DFD}"/>
            </a:ext>
          </a:extLst>
        </xdr:cNvPr>
        <xdr:cNvPicPr>
          <a:picLocks noChangeAspect="1"/>
        </xdr:cNvPicPr>
      </xdr:nvPicPr>
      <xdr:blipFill>
        <a:blip xmlns:r="http://schemas.openxmlformats.org/officeDocument/2006/relationships" r:embed="rId1"/>
        <a:stretch>
          <a:fillRect/>
        </a:stretch>
      </xdr:blipFill>
      <xdr:spPr>
        <a:xfrm>
          <a:off x="0" y="0"/>
          <a:ext cx="1243692" cy="1125487"/>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3" name="Imagen 2">
          <a:extLst>
            <a:ext uri="{FF2B5EF4-FFF2-40B4-BE49-F238E27FC236}">
              <a16:creationId xmlns:a16="http://schemas.microsoft.com/office/drawing/2014/main" id="{922A00C4-99A4-4529-826A-EAC0499EB00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192037</xdr:rowOff>
    </xdr:to>
    <xdr:pic>
      <xdr:nvPicPr>
        <xdr:cNvPr id="3" name="Imagen 2">
          <a:extLst>
            <a:ext uri="{FF2B5EF4-FFF2-40B4-BE49-F238E27FC236}">
              <a16:creationId xmlns:a16="http://schemas.microsoft.com/office/drawing/2014/main" id="{DCECF5AA-61AA-4F75-B307-EC9794938958}"/>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75621</xdr:rowOff>
    </xdr:to>
    <xdr:pic>
      <xdr:nvPicPr>
        <xdr:cNvPr id="2" name="Imagen 1">
          <a:extLst>
            <a:ext uri="{FF2B5EF4-FFF2-40B4-BE49-F238E27FC236}">
              <a16:creationId xmlns:a16="http://schemas.microsoft.com/office/drawing/2014/main" id="{F2D2E5BD-A150-4212-8B65-9B7266B2C4A0}"/>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1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6</xdr:row>
      <xdr:rowOff>86204</xdr:rowOff>
    </xdr:to>
    <xdr:pic>
      <xdr:nvPicPr>
        <xdr:cNvPr id="2" name="Imagen 1">
          <a:extLst>
            <a:ext uri="{FF2B5EF4-FFF2-40B4-BE49-F238E27FC236}">
              <a16:creationId xmlns:a16="http://schemas.microsoft.com/office/drawing/2014/main" id="{3D93D810-91FB-4506-95E3-6E1017411C07}"/>
            </a:ext>
          </a:extLst>
        </xdr:cNvPr>
        <xdr:cNvPicPr>
          <a:picLocks noChangeAspect="1"/>
        </xdr:cNvPicPr>
      </xdr:nvPicPr>
      <xdr:blipFill>
        <a:blip xmlns:r="http://schemas.openxmlformats.org/officeDocument/2006/relationships" r:embed="rId1"/>
        <a:stretch>
          <a:fillRect/>
        </a:stretch>
      </xdr:blipFill>
      <xdr:spPr>
        <a:xfrm>
          <a:off x="0" y="0"/>
          <a:ext cx="1243692" cy="1143479"/>
        </a:xfrm>
        <a:prstGeom prst="rect">
          <a:avLst/>
        </a:prstGeom>
      </xdr:spPr>
    </xdr:pic>
    <xdr:clientData/>
  </xdr:twoCellAnchor>
</xdr:wsDr>
</file>

<file path=xl/drawings/drawing1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22704</xdr:rowOff>
    </xdr:to>
    <xdr:pic>
      <xdr:nvPicPr>
        <xdr:cNvPr id="2" name="Imagen 1">
          <a:extLst>
            <a:ext uri="{FF2B5EF4-FFF2-40B4-BE49-F238E27FC236}">
              <a16:creationId xmlns:a16="http://schemas.microsoft.com/office/drawing/2014/main" id="{9EB53A8F-4591-4AE6-BED4-E83D41EEA3AC}"/>
            </a:ext>
          </a:extLst>
        </xdr:cNvPr>
        <xdr:cNvPicPr>
          <a:picLocks noChangeAspect="1"/>
        </xdr:cNvPicPr>
      </xdr:nvPicPr>
      <xdr:blipFill>
        <a:blip xmlns:r="http://schemas.openxmlformats.org/officeDocument/2006/relationships" r:embed="rId1"/>
        <a:stretch>
          <a:fillRect/>
        </a:stretch>
      </xdr:blipFill>
      <xdr:spPr>
        <a:xfrm>
          <a:off x="0" y="0"/>
          <a:ext cx="1243692" cy="1137129"/>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12121</xdr:rowOff>
    </xdr:to>
    <xdr:pic>
      <xdr:nvPicPr>
        <xdr:cNvPr id="2" name="Imagen 1">
          <a:extLst>
            <a:ext uri="{FF2B5EF4-FFF2-40B4-BE49-F238E27FC236}">
              <a16:creationId xmlns:a16="http://schemas.microsoft.com/office/drawing/2014/main" id="{A32E9C16-9EE1-4B5B-B443-249598FF3FFF}"/>
            </a:ext>
          </a:extLst>
        </xdr:cNvPr>
        <xdr:cNvPicPr>
          <a:picLocks noChangeAspect="1"/>
        </xdr:cNvPicPr>
      </xdr:nvPicPr>
      <xdr:blipFill>
        <a:blip xmlns:r="http://schemas.openxmlformats.org/officeDocument/2006/relationships" r:embed="rId1"/>
        <a:stretch>
          <a:fillRect/>
        </a:stretch>
      </xdr:blipFill>
      <xdr:spPr>
        <a:xfrm>
          <a:off x="0" y="0"/>
          <a:ext cx="1243692" cy="112654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CD4E7004-4656-4797-B8AE-FD28B08AEFB8}"/>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117954</xdr:rowOff>
    </xdr:to>
    <xdr:pic>
      <xdr:nvPicPr>
        <xdr:cNvPr id="2" name="Imagen 1">
          <a:extLst>
            <a:ext uri="{FF2B5EF4-FFF2-40B4-BE49-F238E27FC236}">
              <a16:creationId xmlns:a16="http://schemas.microsoft.com/office/drawing/2014/main" id="{D84A4C43-3C6E-439E-8A0A-720B58C05838}"/>
            </a:ext>
          </a:extLst>
        </xdr:cNvPr>
        <xdr:cNvPicPr>
          <a:picLocks noChangeAspect="1"/>
        </xdr:cNvPicPr>
      </xdr:nvPicPr>
      <xdr:blipFill>
        <a:blip xmlns:r="http://schemas.openxmlformats.org/officeDocument/2006/relationships" r:embed="rId1"/>
        <a:stretch>
          <a:fillRect/>
        </a:stretch>
      </xdr:blipFill>
      <xdr:spPr>
        <a:xfrm>
          <a:off x="0" y="0"/>
          <a:ext cx="1243692" cy="1127604"/>
        </a:xfrm>
        <a:prstGeom prst="rect">
          <a:avLst/>
        </a:prstGeom>
      </xdr:spPr>
    </xdr:pic>
    <xdr:clientData/>
  </xdr:twoCellAnchor>
</xdr:wsDr>
</file>

<file path=xl/drawings/drawing1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65037</xdr:rowOff>
    </xdr:to>
    <xdr:pic>
      <xdr:nvPicPr>
        <xdr:cNvPr id="2" name="Imagen 1">
          <a:extLst>
            <a:ext uri="{FF2B5EF4-FFF2-40B4-BE49-F238E27FC236}">
              <a16:creationId xmlns:a16="http://schemas.microsoft.com/office/drawing/2014/main" id="{0841A929-3EA2-4997-B213-40B4CFC52183}"/>
            </a:ext>
          </a:extLst>
        </xdr:cNvPr>
        <xdr:cNvPicPr>
          <a:picLocks noChangeAspect="1"/>
        </xdr:cNvPicPr>
      </xdr:nvPicPr>
      <xdr:blipFill>
        <a:blip xmlns:r="http://schemas.openxmlformats.org/officeDocument/2006/relationships" r:embed="rId1" cstate="print"/>
        <a:stretch>
          <a:fillRect/>
        </a:stretch>
      </xdr:blipFill>
      <xdr:spPr>
        <a:xfrm>
          <a:off x="0" y="0"/>
          <a:ext cx="1243692" cy="1140304"/>
        </a:xfrm>
        <a:prstGeom prst="rect">
          <a:avLst/>
        </a:prstGeom>
      </xdr:spPr>
    </xdr:pic>
    <xdr:clientData/>
  </xdr:twoCellAnchor>
</xdr:wsDr>
</file>

<file path=xl/drawings/drawing1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192037</xdr:rowOff>
    </xdr:to>
    <xdr:pic>
      <xdr:nvPicPr>
        <xdr:cNvPr id="2" name="Imagen 1">
          <a:extLst>
            <a:ext uri="{FF2B5EF4-FFF2-40B4-BE49-F238E27FC236}">
              <a16:creationId xmlns:a16="http://schemas.microsoft.com/office/drawing/2014/main" id="{F8142ED5-2F7E-4A09-A6FA-F32D0253B851}"/>
            </a:ext>
          </a:extLst>
        </xdr:cNvPr>
        <xdr:cNvPicPr>
          <a:picLocks noChangeAspect="1"/>
        </xdr:cNvPicPr>
      </xdr:nvPicPr>
      <xdr:blipFill>
        <a:blip xmlns:r="http://schemas.openxmlformats.org/officeDocument/2006/relationships" r:embed="rId1" cstate="print"/>
        <a:stretch>
          <a:fillRect/>
        </a:stretch>
      </xdr:blipFill>
      <xdr:spPr>
        <a:xfrm>
          <a:off x="0" y="0"/>
          <a:ext cx="1243692" cy="1135012"/>
        </a:xfrm>
        <a:prstGeom prst="rect">
          <a:avLst/>
        </a:prstGeom>
      </xdr:spPr>
    </xdr:pic>
    <xdr:clientData/>
  </xdr:twoCellAnchor>
</xdr:wsDr>
</file>

<file path=xl/drawings/drawing1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2" name="Imagen 1">
          <a:extLst>
            <a:ext uri="{FF2B5EF4-FFF2-40B4-BE49-F238E27FC236}">
              <a16:creationId xmlns:a16="http://schemas.microsoft.com/office/drawing/2014/main" id="{7CB11AD0-C2AA-4C45-821A-D66DA0763537}"/>
            </a:ext>
          </a:extLst>
        </xdr:cNvPr>
        <xdr:cNvPicPr>
          <a:picLocks noChangeAspect="1"/>
        </xdr:cNvPicPr>
      </xdr:nvPicPr>
      <xdr:blipFill>
        <a:blip xmlns:r="http://schemas.openxmlformats.org/officeDocument/2006/relationships" r:embed="rId1" cstate="print"/>
        <a:stretch>
          <a:fillRect/>
        </a:stretch>
      </xdr:blipFill>
      <xdr:spPr>
        <a:xfrm>
          <a:off x="0" y="0"/>
          <a:ext cx="1243692" cy="1131837"/>
        </a:xfrm>
        <a:prstGeom prst="rect">
          <a:avLst/>
        </a:prstGeom>
      </xdr:spPr>
    </xdr:pic>
    <xdr:clientData/>
  </xdr:twoCellAnchor>
</xdr:wsDr>
</file>

<file path=xl/drawings/drawing1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8ED3E729-0EF6-45D2-8727-38420B584C75}"/>
            </a:ext>
          </a:extLst>
        </xdr:cNvPr>
        <xdr:cNvPicPr>
          <a:picLocks noChangeAspect="1"/>
        </xdr:cNvPicPr>
      </xdr:nvPicPr>
      <xdr:blipFill>
        <a:blip xmlns:r="http://schemas.openxmlformats.org/officeDocument/2006/relationships" r:embed="rId1" cstate="print"/>
        <a:stretch>
          <a:fillRect/>
        </a:stretch>
      </xdr:blipFill>
      <xdr:spPr>
        <a:xfrm>
          <a:off x="0" y="0"/>
          <a:ext cx="1243692" cy="1132896"/>
        </a:xfrm>
        <a:prstGeom prst="rect">
          <a:avLst/>
        </a:prstGeom>
      </xdr:spPr>
    </xdr:pic>
    <xdr:clientData/>
  </xdr:twoCellAnchor>
</xdr:wsDr>
</file>

<file path=xl/drawings/drawing1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9D9C4109-688E-40B9-A77C-B6A856F12D69}"/>
            </a:ext>
          </a:extLst>
        </xdr:cNvPr>
        <xdr:cNvPicPr>
          <a:picLocks noChangeAspect="1"/>
        </xdr:cNvPicPr>
      </xdr:nvPicPr>
      <xdr:blipFill>
        <a:blip xmlns:r="http://schemas.openxmlformats.org/officeDocument/2006/relationships" r:embed="rId1" cstate="print"/>
        <a:stretch>
          <a:fillRect/>
        </a:stretch>
      </xdr:blipFill>
      <xdr:spPr>
        <a:xfrm>
          <a:off x="0" y="0"/>
          <a:ext cx="1243692" cy="1132896"/>
        </a:xfrm>
        <a:prstGeom prst="rect">
          <a:avLst/>
        </a:prstGeom>
      </xdr:spPr>
    </xdr:pic>
    <xdr:clientData/>
  </xdr:twoCellAnchor>
</xdr:wsDr>
</file>

<file path=xl/drawings/drawing1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BD4BC4D5-0582-4DDA-A82D-52617DCDC6C2}"/>
            </a:ext>
          </a:extLst>
        </xdr:cNvPr>
        <xdr:cNvPicPr>
          <a:picLocks noChangeAspect="1"/>
        </xdr:cNvPicPr>
      </xdr:nvPicPr>
      <xdr:blipFill>
        <a:blip xmlns:r="http://schemas.openxmlformats.org/officeDocument/2006/relationships" r:embed="rId1" cstate="print"/>
        <a:stretch>
          <a:fillRect/>
        </a:stretch>
      </xdr:blipFill>
      <xdr:spPr>
        <a:xfrm>
          <a:off x="0" y="0"/>
          <a:ext cx="1243692" cy="1132896"/>
        </a:xfrm>
        <a:prstGeom prst="rect">
          <a:avLst/>
        </a:prstGeom>
      </xdr:spPr>
    </xdr:pic>
    <xdr:clientData/>
  </xdr:twoCellAnchor>
</xdr:wsDr>
</file>

<file path=xl/drawings/drawing1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9CAFC473-1016-40A2-BC1F-B7BC982F0EEA}"/>
            </a:ext>
          </a:extLst>
        </xdr:cNvPr>
        <xdr:cNvPicPr>
          <a:picLocks noChangeAspect="1"/>
        </xdr:cNvPicPr>
      </xdr:nvPicPr>
      <xdr:blipFill>
        <a:blip xmlns:r="http://schemas.openxmlformats.org/officeDocument/2006/relationships" r:embed="rId1" cstate="print"/>
        <a:stretch>
          <a:fillRect/>
        </a:stretch>
      </xdr:blipFill>
      <xdr:spPr>
        <a:xfrm>
          <a:off x="0" y="0"/>
          <a:ext cx="1243692" cy="1132896"/>
        </a:xfrm>
        <a:prstGeom prst="rect">
          <a:avLst/>
        </a:prstGeom>
      </xdr:spPr>
    </xdr:pic>
    <xdr:clientData/>
  </xdr:twoCellAnchor>
</xdr:wsDr>
</file>

<file path=xl/drawings/drawing1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208350</xdr:rowOff>
    </xdr:to>
    <xdr:pic>
      <xdr:nvPicPr>
        <xdr:cNvPr id="2" name="Imagen 1">
          <a:extLst>
            <a:ext uri="{FF2B5EF4-FFF2-40B4-BE49-F238E27FC236}">
              <a16:creationId xmlns:a16="http://schemas.microsoft.com/office/drawing/2014/main" id="{430ECEA7-2F1F-48B9-92C3-853359020C3A}"/>
            </a:ext>
          </a:extLst>
        </xdr:cNvPr>
        <xdr:cNvPicPr>
          <a:picLocks noChangeAspect="1"/>
        </xdr:cNvPicPr>
      </xdr:nvPicPr>
      <xdr:blipFill>
        <a:blip xmlns:r="http://schemas.openxmlformats.org/officeDocument/2006/relationships" r:embed="rId1"/>
        <a:stretch>
          <a:fillRect/>
        </a:stretch>
      </xdr:blipFill>
      <xdr:spPr>
        <a:xfrm>
          <a:off x="0" y="0"/>
          <a:ext cx="1247619" cy="1141800"/>
        </a:xfrm>
        <a:prstGeom prst="rect">
          <a:avLst/>
        </a:prstGeom>
      </xdr:spPr>
    </xdr:pic>
    <xdr:clientData/>
  </xdr:twoCellAnchor>
</xdr:wsDr>
</file>

<file path=xl/drawings/drawing139.xml><?xml version="1.0" encoding="utf-8"?>
<xdr:wsDr xmlns:xdr="http://schemas.openxmlformats.org/drawingml/2006/spreadsheetDrawing" xmlns:a="http://schemas.openxmlformats.org/drawingml/2006/main">
  <xdr:twoCellAnchor editAs="oneCell">
    <xdr:from>
      <xdr:col>0</xdr:col>
      <xdr:colOff>42333</xdr:colOff>
      <xdr:row>0</xdr:row>
      <xdr:rowOff>31750</xdr:rowOff>
    </xdr:from>
    <xdr:to>
      <xdr:col>0</xdr:col>
      <xdr:colOff>1318260</xdr:colOff>
      <xdr:row>3</xdr:row>
      <xdr:rowOff>28433</xdr:rowOff>
    </xdr:to>
    <xdr:pic>
      <xdr:nvPicPr>
        <xdr:cNvPr id="2" name="Imagen 1">
          <a:extLst>
            <a:ext uri="{FF2B5EF4-FFF2-40B4-BE49-F238E27FC236}">
              <a16:creationId xmlns:a16="http://schemas.microsoft.com/office/drawing/2014/main" id="{A9730B91-44B8-48DA-BE03-6523655F1C6A}"/>
            </a:ext>
          </a:extLst>
        </xdr:cNvPr>
        <xdr:cNvPicPr>
          <a:picLocks noChangeAspect="1"/>
        </xdr:cNvPicPr>
      </xdr:nvPicPr>
      <xdr:blipFill>
        <a:blip xmlns:r="http://schemas.openxmlformats.org/officeDocument/2006/relationships" r:embed="rId1"/>
        <a:stretch>
          <a:fillRect/>
        </a:stretch>
      </xdr:blipFill>
      <xdr:spPr>
        <a:xfrm>
          <a:off x="42333" y="31750"/>
          <a:ext cx="1275927" cy="113121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305279</xdr:rowOff>
    </xdr:to>
    <xdr:pic>
      <xdr:nvPicPr>
        <xdr:cNvPr id="2" name="Imagen 1">
          <a:extLst>
            <a:ext uri="{FF2B5EF4-FFF2-40B4-BE49-F238E27FC236}">
              <a16:creationId xmlns:a16="http://schemas.microsoft.com/office/drawing/2014/main" id="{9304832F-C6C3-4956-9992-5798989CDF36}"/>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1275927</xdr:colOff>
      <xdr:row>3</xdr:row>
      <xdr:rowOff>166016</xdr:rowOff>
    </xdr:to>
    <xdr:pic>
      <xdr:nvPicPr>
        <xdr:cNvPr id="2" name="Imagen 1">
          <a:extLst>
            <a:ext uri="{FF2B5EF4-FFF2-40B4-BE49-F238E27FC236}">
              <a16:creationId xmlns:a16="http://schemas.microsoft.com/office/drawing/2014/main" id="{CB7E46C1-D9DF-415C-8DC7-5480DC6748E2}"/>
            </a:ext>
          </a:extLst>
        </xdr:cNvPr>
        <xdr:cNvPicPr>
          <a:picLocks noChangeAspect="1"/>
        </xdr:cNvPicPr>
      </xdr:nvPicPr>
      <xdr:blipFill>
        <a:blip xmlns:r="http://schemas.openxmlformats.org/officeDocument/2006/relationships" r:embed="rId1"/>
        <a:stretch>
          <a:fillRect/>
        </a:stretch>
      </xdr:blipFill>
      <xdr:spPr>
        <a:xfrm>
          <a:off x="0" y="0"/>
          <a:ext cx="1275927" cy="1131216"/>
        </a:xfrm>
        <a:prstGeom prst="rect">
          <a:avLst/>
        </a:prstGeom>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155433</xdr:rowOff>
    </xdr:to>
    <xdr:pic>
      <xdr:nvPicPr>
        <xdr:cNvPr id="2" name="Imagen 1">
          <a:extLst>
            <a:ext uri="{FF2B5EF4-FFF2-40B4-BE49-F238E27FC236}">
              <a16:creationId xmlns:a16="http://schemas.microsoft.com/office/drawing/2014/main" id="{43E69EB8-FBE8-441C-B2CE-9E3D54578745}"/>
            </a:ext>
          </a:extLst>
        </xdr:cNvPr>
        <xdr:cNvPicPr>
          <a:picLocks noChangeAspect="1"/>
        </xdr:cNvPicPr>
      </xdr:nvPicPr>
      <xdr:blipFill>
        <a:blip xmlns:r="http://schemas.openxmlformats.org/officeDocument/2006/relationships" r:embed="rId1"/>
        <a:stretch>
          <a:fillRect/>
        </a:stretch>
      </xdr:blipFill>
      <xdr:spPr>
        <a:xfrm>
          <a:off x="0" y="0"/>
          <a:ext cx="1247619" cy="1136508"/>
        </a:xfrm>
        <a:prstGeom prst="rect">
          <a:avLst/>
        </a:prstGeom>
      </xdr:spPr>
    </xdr:pic>
    <xdr:clientData/>
  </xdr:twoCellAnchor>
</xdr:wsDr>
</file>

<file path=xl/drawings/drawing1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3</xdr:row>
      <xdr:rowOff>166016</xdr:rowOff>
    </xdr:to>
    <xdr:pic>
      <xdr:nvPicPr>
        <xdr:cNvPr id="2" name="Imagen 1">
          <a:extLst>
            <a:ext uri="{FF2B5EF4-FFF2-40B4-BE49-F238E27FC236}">
              <a16:creationId xmlns:a16="http://schemas.microsoft.com/office/drawing/2014/main" id="{95E93F20-9A07-40E1-A2EB-1B229D5D5E34}"/>
            </a:ext>
          </a:extLst>
        </xdr:cNvPr>
        <xdr:cNvPicPr>
          <a:picLocks noChangeAspect="1"/>
        </xdr:cNvPicPr>
      </xdr:nvPicPr>
      <xdr:blipFill>
        <a:blip xmlns:r="http://schemas.openxmlformats.org/officeDocument/2006/relationships" r:embed="rId1"/>
        <a:stretch>
          <a:fillRect/>
        </a:stretch>
      </xdr:blipFill>
      <xdr:spPr>
        <a:xfrm>
          <a:off x="0" y="0"/>
          <a:ext cx="1247619" cy="1137566"/>
        </a:xfrm>
        <a:prstGeom prst="rect">
          <a:avLst/>
        </a:prstGeom>
      </xdr:spPr>
    </xdr:pic>
    <xdr:clientData/>
  </xdr:twoCellAnchor>
</xdr:wsDr>
</file>

<file path=xl/drawings/drawing1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229516</xdr:rowOff>
    </xdr:to>
    <xdr:pic>
      <xdr:nvPicPr>
        <xdr:cNvPr id="2" name="Imagen 1">
          <a:extLst>
            <a:ext uri="{FF2B5EF4-FFF2-40B4-BE49-F238E27FC236}">
              <a16:creationId xmlns:a16="http://schemas.microsoft.com/office/drawing/2014/main" id="{5BD426F9-2D0E-4AB7-A5AA-399430FC45E9}"/>
            </a:ext>
          </a:extLst>
        </xdr:cNvPr>
        <xdr:cNvPicPr>
          <a:picLocks noChangeAspect="1"/>
        </xdr:cNvPicPr>
      </xdr:nvPicPr>
      <xdr:blipFill>
        <a:blip xmlns:r="http://schemas.openxmlformats.org/officeDocument/2006/relationships" r:embed="rId1"/>
        <a:stretch>
          <a:fillRect/>
        </a:stretch>
      </xdr:blipFill>
      <xdr:spPr>
        <a:xfrm>
          <a:off x="0" y="0"/>
          <a:ext cx="1247619" cy="1143916"/>
        </a:xfrm>
        <a:prstGeom prst="rect">
          <a:avLst/>
        </a:prstGeom>
      </xdr:spPr>
    </xdr:pic>
    <xdr:clientData/>
  </xdr:twoCellAnchor>
</xdr:wsDr>
</file>

<file path=xl/drawings/drawing1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367100</xdr:rowOff>
    </xdr:to>
    <xdr:pic>
      <xdr:nvPicPr>
        <xdr:cNvPr id="2" name="Imagen 1">
          <a:extLst>
            <a:ext uri="{FF2B5EF4-FFF2-40B4-BE49-F238E27FC236}">
              <a16:creationId xmlns:a16="http://schemas.microsoft.com/office/drawing/2014/main" id="{0321650E-8A58-49CA-80A1-59A8D1A1C854}"/>
            </a:ext>
          </a:extLst>
        </xdr:cNvPr>
        <xdr:cNvPicPr>
          <a:picLocks noChangeAspect="1"/>
        </xdr:cNvPicPr>
      </xdr:nvPicPr>
      <xdr:blipFill>
        <a:blip xmlns:r="http://schemas.openxmlformats.org/officeDocument/2006/relationships" r:embed="rId1"/>
        <a:stretch>
          <a:fillRect/>
        </a:stretch>
      </xdr:blipFill>
      <xdr:spPr>
        <a:xfrm>
          <a:off x="0" y="0"/>
          <a:ext cx="1247619" cy="1138625"/>
        </a:xfrm>
        <a:prstGeom prst="rect">
          <a:avLst/>
        </a:prstGeom>
      </xdr:spPr>
    </xdr:pic>
    <xdr:clientData/>
  </xdr:twoCellAnchor>
</xdr:wsDr>
</file>

<file path=xl/drawings/drawing1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1247619</xdr:colOff>
      <xdr:row>2</xdr:row>
      <xdr:rowOff>367100</xdr:rowOff>
    </xdr:to>
    <xdr:pic>
      <xdr:nvPicPr>
        <xdr:cNvPr id="2" name="Imagen 1">
          <a:extLst>
            <a:ext uri="{FF2B5EF4-FFF2-40B4-BE49-F238E27FC236}">
              <a16:creationId xmlns:a16="http://schemas.microsoft.com/office/drawing/2014/main" id="{9ABDEDA4-C836-48C1-B1C6-F5D6F2A98941}"/>
            </a:ext>
          </a:extLst>
        </xdr:cNvPr>
        <xdr:cNvPicPr>
          <a:picLocks noChangeAspect="1"/>
        </xdr:cNvPicPr>
      </xdr:nvPicPr>
      <xdr:blipFill>
        <a:blip xmlns:r="http://schemas.openxmlformats.org/officeDocument/2006/relationships" r:embed="rId1"/>
        <a:stretch>
          <a:fillRect/>
        </a:stretch>
      </xdr:blipFill>
      <xdr:spPr>
        <a:xfrm>
          <a:off x="0" y="0"/>
          <a:ext cx="1247619" cy="11386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CF6F5F65-92A1-48E9-A314-E32FAC4333EA}"/>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5AB21A71-16C9-43FD-8923-DA31F4A4878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D2B09CDA-7189-4BA5-BC14-5A91836E6339}"/>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FDAB8C10-0F1C-4F72-8001-442098D8228C}"/>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a:extLst>
            <a:ext uri="{FF2B5EF4-FFF2-40B4-BE49-F238E27FC236}">
              <a16:creationId xmlns:a16="http://schemas.microsoft.com/office/drawing/2014/main" id="{C38521D1-2E98-4F18-9FFA-E547A3A9394F}"/>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255537</xdr:rowOff>
    </xdr:to>
    <xdr:pic>
      <xdr:nvPicPr>
        <xdr:cNvPr id="2" name="Imagen 1">
          <a:extLst>
            <a:ext uri="{FF2B5EF4-FFF2-40B4-BE49-F238E27FC236}">
              <a16:creationId xmlns:a16="http://schemas.microsoft.com/office/drawing/2014/main" id="{CDB53282-B904-454A-93A2-AB70A2E13617}"/>
            </a:ext>
          </a:extLst>
        </xdr:cNvPr>
        <xdr:cNvPicPr>
          <a:picLocks noChangeAspect="1"/>
        </xdr:cNvPicPr>
      </xdr:nvPicPr>
      <xdr:blipFill>
        <a:blip xmlns:r="http://schemas.openxmlformats.org/officeDocument/2006/relationships" r:embed="rId1"/>
        <a:stretch>
          <a:fillRect/>
        </a:stretch>
      </xdr:blipFill>
      <xdr:spPr>
        <a:xfrm>
          <a:off x="0" y="0"/>
          <a:ext cx="1243692" cy="1131837"/>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a:extLst>
            <a:ext uri="{FF2B5EF4-FFF2-40B4-BE49-F238E27FC236}">
              <a16:creationId xmlns:a16="http://schemas.microsoft.com/office/drawing/2014/main" id="{8AB84A0E-7EDB-4BE1-B6BF-0029DF072BA4}"/>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295754</xdr:rowOff>
    </xdr:to>
    <xdr:pic>
      <xdr:nvPicPr>
        <xdr:cNvPr id="2" name="Imagen 1">
          <a:extLst>
            <a:ext uri="{FF2B5EF4-FFF2-40B4-BE49-F238E27FC236}">
              <a16:creationId xmlns:a16="http://schemas.microsoft.com/office/drawing/2014/main" id="{4CD88775-D45E-4206-9F24-4AB673C844F8}"/>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295754</xdr:rowOff>
    </xdr:to>
    <xdr:pic>
      <xdr:nvPicPr>
        <xdr:cNvPr id="2" name="Imagen 1">
          <a:extLst>
            <a:ext uri="{FF2B5EF4-FFF2-40B4-BE49-F238E27FC236}">
              <a16:creationId xmlns:a16="http://schemas.microsoft.com/office/drawing/2014/main" id="{69571DA7-9D33-47CB-91F4-C102EA41CBC8}"/>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343379</xdr:rowOff>
    </xdr:to>
    <xdr:pic>
      <xdr:nvPicPr>
        <xdr:cNvPr id="2" name="Imagen 1">
          <a:extLst>
            <a:ext uri="{FF2B5EF4-FFF2-40B4-BE49-F238E27FC236}">
              <a16:creationId xmlns:a16="http://schemas.microsoft.com/office/drawing/2014/main" id="{7074D8BA-2CA4-441D-8DB0-4331A2F6F854}"/>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305279</xdr:rowOff>
    </xdr:to>
    <xdr:pic>
      <xdr:nvPicPr>
        <xdr:cNvPr id="2" name="Imagen 1">
          <a:extLst>
            <a:ext uri="{FF2B5EF4-FFF2-40B4-BE49-F238E27FC236}">
              <a16:creationId xmlns:a16="http://schemas.microsoft.com/office/drawing/2014/main" id="{35D15FA1-AC53-4BCB-B915-DEB1BFBFDC9E}"/>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44D7E5FB-D12D-4562-9838-CA688AC6912B}"/>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FF25EF9-E77D-43F7-81BF-7B08215D0BDD}"/>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5DACE0F9-12AC-41F0-8A20-C29DFE04A54E}"/>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343379</xdr:rowOff>
    </xdr:to>
    <xdr:pic>
      <xdr:nvPicPr>
        <xdr:cNvPr id="2" name="Imagen 1">
          <a:extLst>
            <a:ext uri="{FF2B5EF4-FFF2-40B4-BE49-F238E27FC236}">
              <a16:creationId xmlns:a16="http://schemas.microsoft.com/office/drawing/2014/main" id="{B882726A-2455-4225-B9A4-46604B6218BC}"/>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1</xdr:col>
      <xdr:colOff>0</xdr:colOff>
      <xdr:row>23</xdr:row>
      <xdr:rowOff>0</xdr:rowOff>
    </xdr:from>
    <xdr:to>
      <xdr:col>7</xdr:col>
      <xdr:colOff>0</xdr:colOff>
      <xdr:row>23</xdr:row>
      <xdr:rowOff>0</xdr:rowOff>
    </xdr:to>
    <xdr:graphicFrame macro="">
      <xdr:nvGraphicFramePr>
        <xdr:cNvPr id="2" name="Chart 2">
          <a:extLst>
            <a:ext uri="{FF2B5EF4-FFF2-40B4-BE49-F238E27FC236}">
              <a16:creationId xmlns:a16="http://schemas.microsoft.com/office/drawing/2014/main" id="{70954FBA-1713-41C7-9D8B-67376B7197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3" name="Chart 3">
          <a:extLst>
            <a:ext uri="{FF2B5EF4-FFF2-40B4-BE49-F238E27FC236}">
              <a16:creationId xmlns:a16="http://schemas.microsoft.com/office/drawing/2014/main" id="{BA84F1E2-80D7-41E8-BC5C-B68560BF87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23</xdr:row>
      <xdr:rowOff>0</xdr:rowOff>
    </xdr:from>
    <xdr:to>
      <xdr:col>7</xdr:col>
      <xdr:colOff>0</xdr:colOff>
      <xdr:row>23</xdr:row>
      <xdr:rowOff>0</xdr:rowOff>
    </xdr:to>
    <xdr:graphicFrame macro="">
      <xdr:nvGraphicFramePr>
        <xdr:cNvPr id="4" name="Chart 2">
          <a:extLst>
            <a:ext uri="{FF2B5EF4-FFF2-40B4-BE49-F238E27FC236}">
              <a16:creationId xmlns:a16="http://schemas.microsoft.com/office/drawing/2014/main" id="{D0ED948C-2054-4134-855B-18324640A4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5" name="Chart 3">
          <a:extLst>
            <a:ext uri="{FF2B5EF4-FFF2-40B4-BE49-F238E27FC236}">
              <a16:creationId xmlns:a16="http://schemas.microsoft.com/office/drawing/2014/main" id="{9BEA8933-F28D-4A10-AA5D-CB6AE3A63E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23</xdr:row>
      <xdr:rowOff>0</xdr:rowOff>
    </xdr:from>
    <xdr:to>
      <xdr:col>7</xdr:col>
      <xdr:colOff>0</xdr:colOff>
      <xdr:row>23</xdr:row>
      <xdr:rowOff>0</xdr:rowOff>
    </xdr:to>
    <xdr:graphicFrame macro="">
      <xdr:nvGraphicFramePr>
        <xdr:cNvPr id="6" name="Chart 2">
          <a:extLst>
            <a:ext uri="{FF2B5EF4-FFF2-40B4-BE49-F238E27FC236}">
              <a16:creationId xmlns:a16="http://schemas.microsoft.com/office/drawing/2014/main" id="{41C6804A-EFF3-4C35-A628-A983997A3B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23</xdr:row>
      <xdr:rowOff>0</xdr:rowOff>
    </xdr:from>
    <xdr:to>
      <xdr:col>7</xdr:col>
      <xdr:colOff>0</xdr:colOff>
      <xdr:row>23</xdr:row>
      <xdr:rowOff>0</xdr:rowOff>
    </xdr:to>
    <xdr:graphicFrame macro="">
      <xdr:nvGraphicFramePr>
        <xdr:cNvPr id="7" name="Chart 3">
          <a:extLst>
            <a:ext uri="{FF2B5EF4-FFF2-40B4-BE49-F238E27FC236}">
              <a16:creationId xmlns:a16="http://schemas.microsoft.com/office/drawing/2014/main" id="{D5DC8F63-13FA-40AC-8F6B-7E84F6AAB9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0</xdr:col>
      <xdr:colOff>0</xdr:colOff>
      <xdr:row>0</xdr:row>
      <xdr:rowOff>0</xdr:rowOff>
    </xdr:from>
    <xdr:to>
      <xdr:col>0</xdr:col>
      <xdr:colOff>1243692</xdr:colOff>
      <xdr:row>2</xdr:row>
      <xdr:rowOff>352904</xdr:rowOff>
    </xdr:to>
    <xdr:pic>
      <xdr:nvPicPr>
        <xdr:cNvPr id="8" name="Imagen 7">
          <a:extLst>
            <a:ext uri="{FF2B5EF4-FFF2-40B4-BE49-F238E27FC236}">
              <a16:creationId xmlns:a16="http://schemas.microsoft.com/office/drawing/2014/main" id="{DDD2F5B3-422D-481E-8C2F-F6ACB8BEE756}"/>
            </a:ext>
          </a:extLst>
        </xdr:cNvPr>
        <xdr:cNvPicPr>
          <a:picLocks noChangeAspect="1"/>
        </xdr:cNvPicPr>
      </xdr:nvPicPr>
      <xdr:blipFill>
        <a:blip xmlns:r="http://schemas.openxmlformats.org/officeDocument/2006/relationships" r:embed="rId7"/>
        <a:stretch>
          <a:fillRect/>
        </a:stretch>
      </xdr:blipFill>
      <xdr:spPr>
        <a:xfrm>
          <a:off x="0" y="0"/>
          <a:ext cx="1243692" cy="113395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26609</xdr:colOff>
      <xdr:row>1</xdr:row>
      <xdr:rowOff>22704</xdr:rowOff>
    </xdr:to>
    <xdr:pic>
      <xdr:nvPicPr>
        <xdr:cNvPr id="3" name="Imagen 2">
          <a:extLst>
            <a:ext uri="{FF2B5EF4-FFF2-40B4-BE49-F238E27FC236}">
              <a16:creationId xmlns:a16="http://schemas.microsoft.com/office/drawing/2014/main" id="{CEF99A02-79BD-49F6-9DAD-C418A7F9E22B}"/>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25</xdr:row>
      <xdr:rowOff>0</xdr:rowOff>
    </xdr:from>
    <xdr:to>
      <xdr:col>6</xdr:col>
      <xdr:colOff>0</xdr:colOff>
      <xdr:row>25</xdr:row>
      <xdr:rowOff>0</xdr:rowOff>
    </xdr:to>
    <xdr:graphicFrame macro="">
      <xdr:nvGraphicFramePr>
        <xdr:cNvPr id="2" name="Chart 2">
          <a:extLst>
            <a:ext uri="{FF2B5EF4-FFF2-40B4-BE49-F238E27FC236}">
              <a16:creationId xmlns:a16="http://schemas.microsoft.com/office/drawing/2014/main" id="{F443BA65-8D88-4B12-A239-59DC040E66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3" name="Chart 3">
          <a:extLst>
            <a:ext uri="{FF2B5EF4-FFF2-40B4-BE49-F238E27FC236}">
              <a16:creationId xmlns:a16="http://schemas.microsoft.com/office/drawing/2014/main" id="{E5BBE49F-E289-4751-BFD5-411D3FFFCE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4" name="Chart 2">
          <a:extLst>
            <a:ext uri="{FF2B5EF4-FFF2-40B4-BE49-F238E27FC236}">
              <a16:creationId xmlns:a16="http://schemas.microsoft.com/office/drawing/2014/main" id="{974F5DED-E235-4058-A1EC-C2178EE8F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5" name="Chart 3">
          <a:extLst>
            <a:ext uri="{FF2B5EF4-FFF2-40B4-BE49-F238E27FC236}">
              <a16:creationId xmlns:a16="http://schemas.microsoft.com/office/drawing/2014/main" id="{3071ACC6-7C4F-470E-B09C-C18177C00F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6" name="Chart 2">
          <a:extLst>
            <a:ext uri="{FF2B5EF4-FFF2-40B4-BE49-F238E27FC236}">
              <a16:creationId xmlns:a16="http://schemas.microsoft.com/office/drawing/2014/main" id="{90355F74-94EC-4CFB-AEAF-35C57D7888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7" name="Chart 3">
          <a:extLst>
            <a:ext uri="{FF2B5EF4-FFF2-40B4-BE49-F238E27FC236}">
              <a16:creationId xmlns:a16="http://schemas.microsoft.com/office/drawing/2014/main" id="{E067BDFB-9B16-40B0-B482-AF6D925577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8" name="Chart 2">
          <a:extLst>
            <a:ext uri="{FF2B5EF4-FFF2-40B4-BE49-F238E27FC236}">
              <a16:creationId xmlns:a16="http://schemas.microsoft.com/office/drawing/2014/main" id="{05F10496-F3C3-42B5-901A-31505800F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9" name="Chart 3">
          <a:extLst>
            <a:ext uri="{FF2B5EF4-FFF2-40B4-BE49-F238E27FC236}">
              <a16:creationId xmlns:a16="http://schemas.microsoft.com/office/drawing/2014/main" id="{16724559-D661-471C-9611-DE698CD1B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0" name="Chart 2">
          <a:extLst>
            <a:ext uri="{FF2B5EF4-FFF2-40B4-BE49-F238E27FC236}">
              <a16:creationId xmlns:a16="http://schemas.microsoft.com/office/drawing/2014/main" id="{48E40FD8-BDBC-4859-B471-2687B1FACA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1" name="Chart 3">
          <a:extLst>
            <a:ext uri="{FF2B5EF4-FFF2-40B4-BE49-F238E27FC236}">
              <a16:creationId xmlns:a16="http://schemas.microsoft.com/office/drawing/2014/main" id="{EFB87BA8-1570-4B9E-A994-E1BB08CAD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2" name="Chart 2">
          <a:extLst>
            <a:ext uri="{FF2B5EF4-FFF2-40B4-BE49-F238E27FC236}">
              <a16:creationId xmlns:a16="http://schemas.microsoft.com/office/drawing/2014/main" id="{AE8B4565-D15C-4BE9-B551-44B795ED1E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3" name="Chart 3">
          <a:extLst>
            <a:ext uri="{FF2B5EF4-FFF2-40B4-BE49-F238E27FC236}">
              <a16:creationId xmlns:a16="http://schemas.microsoft.com/office/drawing/2014/main" id="{DFC1D0E8-0068-4DB1-80E2-6428B883E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4" name="Chart 2">
          <a:extLst>
            <a:ext uri="{FF2B5EF4-FFF2-40B4-BE49-F238E27FC236}">
              <a16:creationId xmlns:a16="http://schemas.microsoft.com/office/drawing/2014/main" id="{4A99DBD8-EA43-4131-B48C-18F4B2E079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5" name="Chart 3">
          <a:extLst>
            <a:ext uri="{FF2B5EF4-FFF2-40B4-BE49-F238E27FC236}">
              <a16:creationId xmlns:a16="http://schemas.microsoft.com/office/drawing/2014/main" id="{6D0E5224-8701-4C2E-8E0C-AB4972D70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6" name="Chart 2">
          <a:extLst>
            <a:ext uri="{FF2B5EF4-FFF2-40B4-BE49-F238E27FC236}">
              <a16:creationId xmlns:a16="http://schemas.microsoft.com/office/drawing/2014/main" id="{3EF97B2F-5768-4D38-8805-60E54E33F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7" name="Chart 3">
          <a:extLst>
            <a:ext uri="{FF2B5EF4-FFF2-40B4-BE49-F238E27FC236}">
              <a16:creationId xmlns:a16="http://schemas.microsoft.com/office/drawing/2014/main" id="{4BC4CAD4-62ED-4590-8755-450CB6CF54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18" name="Chart 2">
          <a:extLst>
            <a:ext uri="{FF2B5EF4-FFF2-40B4-BE49-F238E27FC236}">
              <a16:creationId xmlns:a16="http://schemas.microsoft.com/office/drawing/2014/main" id="{F9BB674A-4804-4E58-87A6-2EC71CDF9B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19" name="Chart 3">
          <a:extLst>
            <a:ext uri="{FF2B5EF4-FFF2-40B4-BE49-F238E27FC236}">
              <a16:creationId xmlns:a16="http://schemas.microsoft.com/office/drawing/2014/main" id="{F19B1DE7-6FA0-47C1-B8EE-03182DDCAB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0" name="Chart 2">
          <a:extLst>
            <a:ext uri="{FF2B5EF4-FFF2-40B4-BE49-F238E27FC236}">
              <a16:creationId xmlns:a16="http://schemas.microsoft.com/office/drawing/2014/main" id="{BFEF7510-94D0-4B96-B3F7-1C59BAD5EA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1" name="Chart 3">
          <a:extLst>
            <a:ext uri="{FF2B5EF4-FFF2-40B4-BE49-F238E27FC236}">
              <a16:creationId xmlns:a16="http://schemas.microsoft.com/office/drawing/2014/main" id="{3DAAEA83-B723-4F26-B67F-76A4B3F76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2" name="Chart 2">
          <a:extLst>
            <a:ext uri="{FF2B5EF4-FFF2-40B4-BE49-F238E27FC236}">
              <a16:creationId xmlns:a16="http://schemas.microsoft.com/office/drawing/2014/main" id="{8C19B223-12DA-4E8B-9C80-27314B5F35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3" name="Chart 3">
          <a:extLst>
            <a:ext uri="{FF2B5EF4-FFF2-40B4-BE49-F238E27FC236}">
              <a16:creationId xmlns:a16="http://schemas.microsoft.com/office/drawing/2014/main" id="{440261C3-7403-47BB-A4F2-70484F21EE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0</xdr:colOff>
      <xdr:row>25</xdr:row>
      <xdr:rowOff>0</xdr:rowOff>
    </xdr:from>
    <xdr:to>
      <xdr:col>6</xdr:col>
      <xdr:colOff>0</xdr:colOff>
      <xdr:row>25</xdr:row>
      <xdr:rowOff>0</xdr:rowOff>
    </xdr:to>
    <xdr:graphicFrame macro="">
      <xdr:nvGraphicFramePr>
        <xdr:cNvPr id="24" name="Chart 2">
          <a:extLst>
            <a:ext uri="{FF2B5EF4-FFF2-40B4-BE49-F238E27FC236}">
              <a16:creationId xmlns:a16="http://schemas.microsoft.com/office/drawing/2014/main" id="{FE2AF419-773A-4FDC-992C-5077AAFEAE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19050</xdr:colOff>
      <xdr:row>25</xdr:row>
      <xdr:rowOff>0</xdr:rowOff>
    </xdr:from>
    <xdr:to>
      <xdr:col>6</xdr:col>
      <xdr:colOff>0</xdr:colOff>
      <xdr:row>25</xdr:row>
      <xdr:rowOff>0</xdr:rowOff>
    </xdr:to>
    <xdr:graphicFrame macro="">
      <xdr:nvGraphicFramePr>
        <xdr:cNvPr id="25" name="Chart 3">
          <a:extLst>
            <a:ext uri="{FF2B5EF4-FFF2-40B4-BE49-F238E27FC236}">
              <a16:creationId xmlns:a16="http://schemas.microsoft.com/office/drawing/2014/main" id="{91E55F8F-C5DF-4EB4-A825-3B6BC391BC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editAs="oneCell">
    <xdr:from>
      <xdr:col>0</xdr:col>
      <xdr:colOff>0</xdr:colOff>
      <xdr:row>0</xdr:row>
      <xdr:rowOff>0</xdr:rowOff>
    </xdr:from>
    <xdr:to>
      <xdr:col>0</xdr:col>
      <xdr:colOff>1243692</xdr:colOff>
      <xdr:row>2</xdr:row>
      <xdr:rowOff>362429</xdr:rowOff>
    </xdr:to>
    <xdr:pic>
      <xdr:nvPicPr>
        <xdr:cNvPr id="26" name="Imagen 25">
          <a:extLst>
            <a:ext uri="{FF2B5EF4-FFF2-40B4-BE49-F238E27FC236}">
              <a16:creationId xmlns:a16="http://schemas.microsoft.com/office/drawing/2014/main" id="{E7788B09-AC5A-4214-BFD5-F2A2DCC7DD0F}"/>
            </a:ext>
          </a:extLst>
        </xdr:cNvPr>
        <xdr:cNvPicPr>
          <a:picLocks noChangeAspect="1"/>
        </xdr:cNvPicPr>
      </xdr:nvPicPr>
      <xdr:blipFill>
        <a:blip xmlns:r="http://schemas.openxmlformats.org/officeDocument/2006/relationships" r:embed="rId25"/>
        <a:stretch>
          <a:fillRect/>
        </a:stretch>
      </xdr:blipFill>
      <xdr:spPr>
        <a:xfrm>
          <a:off x="0" y="0"/>
          <a:ext cx="1243692" cy="113395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6747C470-000E-458C-9DB5-10C4940639E7}"/>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353A43DD-1844-4930-B94C-B6F2218A4614}"/>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821270E5-9BCD-4A29-9F67-4A12056152F4}"/>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33F12C9B-0835-4B18-AE1F-996C39F89C12}"/>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219554</xdr:rowOff>
    </xdr:to>
    <xdr:pic>
      <xdr:nvPicPr>
        <xdr:cNvPr id="2" name="Imagen 1">
          <a:extLst>
            <a:ext uri="{FF2B5EF4-FFF2-40B4-BE49-F238E27FC236}">
              <a16:creationId xmlns:a16="http://schemas.microsoft.com/office/drawing/2014/main" id="{A411F47A-4FCA-493C-A2E0-9D8587350DF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219554</xdr:rowOff>
    </xdr:to>
    <xdr:pic>
      <xdr:nvPicPr>
        <xdr:cNvPr id="2" name="Imagen 1">
          <a:extLst>
            <a:ext uri="{FF2B5EF4-FFF2-40B4-BE49-F238E27FC236}">
              <a16:creationId xmlns:a16="http://schemas.microsoft.com/office/drawing/2014/main" id="{0A356791-519B-4042-8065-647025A77929}"/>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09037AAB-4AE9-4EE1-A0DA-D27EC882E68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a:extLst>
            <a:ext uri="{FF2B5EF4-FFF2-40B4-BE49-F238E27FC236}">
              <a16:creationId xmlns:a16="http://schemas.microsoft.com/office/drawing/2014/main" id="{79C49072-E325-4B4A-B007-DD203BCC5F1A}"/>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a:extLst>
            <a:ext uri="{FF2B5EF4-FFF2-40B4-BE49-F238E27FC236}">
              <a16:creationId xmlns:a16="http://schemas.microsoft.com/office/drawing/2014/main" id="{99200D74-3220-44D7-9579-68D563932D36}"/>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26609</xdr:colOff>
      <xdr:row>2</xdr:row>
      <xdr:rowOff>207431</xdr:rowOff>
    </xdr:to>
    <xdr:pic>
      <xdr:nvPicPr>
        <xdr:cNvPr id="2" name="Imagen 1">
          <a:extLst>
            <a:ext uri="{FF2B5EF4-FFF2-40B4-BE49-F238E27FC236}">
              <a16:creationId xmlns:a16="http://schemas.microsoft.com/office/drawing/2014/main" id="{E0986B41-1D1C-4190-BE84-3211161D05E9}"/>
            </a:ext>
          </a:extLst>
        </xdr:cNvPr>
        <xdr:cNvPicPr>
          <a:picLocks noChangeAspect="1"/>
        </xdr:cNvPicPr>
      </xdr:nvPicPr>
      <xdr:blipFill>
        <a:blip xmlns:r="http://schemas.openxmlformats.org/officeDocument/2006/relationships" r:embed="rId1"/>
        <a:stretch>
          <a:fillRect/>
        </a:stretch>
      </xdr:blipFill>
      <xdr:spPr>
        <a:xfrm>
          <a:off x="0" y="0"/>
          <a:ext cx="1243692" cy="113135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314804</xdr:rowOff>
    </xdr:to>
    <xdr:pic>
      <xdr:nvPicPr>
        <xdr:cNvPr id="2" name="Imagen 1">
          <a:extLst>
            <a:ext uri="{FF2B5EF4-FFF2-40B4-BE49-F238E27FC236}">
              <a16:creationId xmlns:a16="http://schemas.microsoft.com/office/drawing/2014/main" id="{502CEE5D-E22F-4EEE-9774-A78625F868F7}"/>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AF97DB4C-7DCF-4533-8C52-039CBE4C33F1}"/>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95729</xdr:rowOff>
    </xdr:to>
    <xdr:pic>
      <xdr:nvPicPr>
        <xdr:cNvPr id="2" name="Imagen 1">
          <a:extLst>
            <a:ext uri="{FF2B5EF4-FFF2-40B4-BE49-F238E27FC236}">
              <a16:creationId xmlns:a16="http://schemas.microsoft.com/office/drawing/2014/main" id="{4C089035-401F-47BA-A270-BEDA6152238D}"/>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51BE8A52-8858-4ABE-AEEB-F38A176DF7F1}"/>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341A71D7-8708-49BF-8974-5515B6C7E947}"/>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6A3787F8-C645-438D-A4CE-F5070A676577}"/>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362429</xdr:rowOff>
    </xdr:to>
    <xdr:pic>
      <xdr:nvPicPr>
        <xdr:cNvPr id="2" name="Imagen 1">
          <a:extLst>
            <a:ext uri="{FF2B5EF4-FFF2-40B4-BE49-F238E27FC236}">
              <a16:creationId xmlns:a16="http://schemas.microsoft.com/office/drawing/2014/main" id="{D5B74099-3242-47F7-A5D0-6B59D7C0472E}"/>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93610537-8E41-4EE2-B9FA-AE0AB45973CC}"/>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73133C22-DA65-4A0F-B53E-7FBA48398E8B}"/>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F3A36EBB-5BFC-4670-ADCF-AF2FE95B158B}"/>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xdr:colOff>
      <xdr:row>0</xdr:row>
      <xdr:rowOff>0</xdr:rowOff>
    </xdr:from>
    <xdr:to>
      <xdr:col>0</xdr:col>
      <xdr:colOff>1253217</xdr:colOff>
      <xdr:row>2</xdr:row>
      <xdr:rowOff>362429</xdr:rowOff>
    </xdr:to>
    <xdr:pic>
      <xdr:nvPicPr>
        <xdr:cNvPr id="2" name="Imagen 1">
          <a:extLst>
            <a:ext uri="{FF2B5EF4-FFF2-40B4-BE49-F238E27FC236}">
              <a16:creationId xmlns:a16="http://schemas.microsoft.com/office/drawing/2014/main" id="{484EE836-CBD6-4EAB-A959-C9D774DD8899}"/>
            </a:ext>
          </a:extLst>
        </xdr:cNvPr>
        <xdr:cNvPicPr>
          <a:picLocks noChangeAspect="1"/>
        </xdr:cNvPicPr>
      </xdr:nvPicPr>
      <xdr:blipFill>
        <a:blip xmlns:r="http://schemas.openxmlformats.org/officeDocument/2006/relationships" r:embed="rId1"/>
        <a:stretch>
          <a:fillRect/>
        </a:stretch>
      </xdr:blipFill>
      <xdr:spPr>
        <a:xfrm>
          <a:off x="9525" y="0"/>
          <a:ext cx="1243692" cy="113395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19529</xdr:rowOff>
    </xdr:to>
    <xdr:pic>
      <xdr:nvPicPr>
        <xdr:cNvPr id="2" name="Imagen 1">
          <a:extLst>
            <a:ext uri="{FF2B5EF4-FFF2-40B4-BE49-F238E27FC236}">
              <a16:creationId xmlns:a16="http://schemas.microsoft.com/office/drawing/2014/main" id="{050E4B0C-8488-46AC-BF46-E838FF247A8A}"/>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8D525FF0-53F7-4F19-AFD0-839867E37D37}"/>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19529</xdr:rowOff>
    </xdr:to>
    <xdr:pic>
      <xdr:nvPicPr>
        <xdr:cNvPr id="2" name="Imagen 1">
          <a:extLst>
            <a:ext uri="{FF2B5EF4-FFF2-40B4-BE49-F238E27FC236}">
              <a16:creationId xmlns:a16="http://schemas.microsoft.com/office/drawing/2014/main" id="{8208AA13-FFFE-4943-879E-B41AB89AC293}"/>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1CBED607-6B80-46FF-ADA2-461787AC4C97}"/>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1837"/>
    <xdr:pic>
      <xdr:nvPicPr>
        <xdr:cNvPr id="2" name="Imagen 1">
          <a:extLst>
            <a:ext uri="{FF2B5EF4-FFF2-40B4-BE49-F238E27FC236}">
              <a16:creationId xmlns:a16="http://schemas.microsoft.com/office/drawing/2014/main" id="{9EB81B63-23ED-4BFE-9CF9-631F13409AEA}"/>
            </a:ext>
          </a:extLst>
        </xdr:cNvPr>
        <xdr:cNvPicPr>
          <a:picLocks noChangeAspect="1"/>
        </xdr:cNvPicPr>
      </xdr:nvPicPr>
      <xdr:blipFill>
        <a:blip xmlns:r="http://schemas.openxmlformats.org/officeDocument/2006/relationships" r:embed="rId1"/>
        <a:stretch>
          <a:fillRect/>
        </a:stretch>
      </xdr:blipFill>
      <xdr:spPr>
        <a:xfrm>
          <a:off x="0" y="0"/>
          <a:ext cx="1243692" cy="1131837"/>
        </a:xfrm>
        <a:prstGeom prst="rect">
          <a:avLst/>
        </a:prstGeom>
      </xdr:spPr>
    </xdr:pic>
    <xdr:clientData/>
  </xdr:one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48104</xdr:rowOff>
    </xdr:to>
    <xdr:pic>
      <xdr:nvPicPr>
        <xdr:cNvPr id="2" name="Imagen 1">
          <a:extLst>
            <a:ext uri="{FF2B5EF4-FFF2-40B4-BE49-F238E27FC236}">
              <a16:creationId xmlns:a16="http://schemas.microsoft.com/office/drawing/2014/main" id="{50B0C2AB-3F71-4090-8CB3-9169C95969E0}"/>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8AAD44E1-7C93-4C74-8D3E-CD47C4060133}"/>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12121</xdr:rowOff>
    </xdr:to>
    <xdr:pic>
      <xdr:nvPicPr>
        <xdr:cNvPr id="2" name="Imagen 1">
          <a:extLst>
            <a:ext uri="{FF2B5EF4-FFF2-40B4-BE49-F238E27FC236}">
              <a16:creationId xmlns:a16="http://schemas.microsoft.com/office/drawing/2014/main" id="{B782FDD9-3557-4442-99BD-AEC12E91E26C}"/>
            </a:ext>
          </a:extLst>
        </xdr:cNvPr>
        <xdr:cNvPicPr>
          <a:picLocks noChangeAspect="1"/>
        </xdr:cNvPicPr>
      </xdr:nvPicPr>
      <xdr:blipFill>
        <a:blip xmlns:r="http://schemas.openxmlformats.org/officeDocument/2006/relationships" r:embed="rId1"/>
        <a:stretch>
          <a:fillRect/>
        </a:stretch>
      </xdr:blipFill>
      <xdr:spPr>
        <a:xfrm>
          <a:off x="0" y="0"/>
          <a:ext cx="1243692" cy="113607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48104</xdr:rowOff>
    </xdr:to>
    <xdr:pic>
      <xdr:nvPicPr>
        <xdr:cNvPr id="2" name="Imagen 1">
          <a:extLst>
            <a:ext uri="{FF2B5EF4-FFF2-40B4-BE49-F238E27FC236}">
              <a16:creationId xmlns:a16="http://schemas.microsoft.com/office/drawing/2014/main" id="{0635A39D-522A-4135-8C3D-95D4CC0A1997}"/>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48104</xdr:rowOff>
    </xdr:to>
    <xdr:pic>
      <xdr:nvPicPr>
        <xdr:cNvPr id="2" name="Imagen 1">
          <a:extLst>
            <a:ext uri="{FF2B5EF4-FFF2-40B4-BE49-F238E27FC236}">
              <a16:creationId xmlns:a16="http://schemas.microsoft.com/office/drawing/2014/main" id="{C877A1DB-AE29-4B19-820D-27431C8BEB65}"/>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0</xdr:col>
      <xdr:colOff>1262742</xdr:colOff>
      <xdr:row>2</xdr:row>
      <xdr:rowOff>371954</xdr:rowOff>
    </xdr:to>
    <xdr:pic>
      <xdr:nvPicPr>
        <xdr:cNvPr id="2" name="Imagen 1">
          <a:extLst>
            <a:ext uri="{FF2B5EF4-FFF2-40B4-BE49-F238E27FC236}">
              <a16:creationId xmlns:a16="http://schemas.microsoft.com/office/drawing/2014/main" id="{ECCA3DEC-22F8-4ECD-BE96-CC663C154541}"/>
            </a:ext>
          </a:extLst>
        </xdr:cNvPr>
        <xdr:cNvPicPr>
          <a:picLocks noChangeAspect="1"/>
        </xdr:cNvPicPr>
      </xdr:nvPicPr>
      <xdr:blipFill>
        <a:blip xmlns:r="http://schemas.openxmlformats.org/officeDocument/2006/relationships" r:embed="rId1"/>
        <a:stretch>
          <a:fillRect/>
        </a:stretch>
      </xdr:blipFill>
      <xdr:spPr>
        <a:xfrm>
          <a:off x="19050" y="9525"/>
          <a:ext cx="1243692" cy="1133954"/>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57629</xdr:rowOff>
    </xdr:to>
    <xdr:pic>
      <xdr:nvPicPr>
        <xdr:cNvPr id="2" name="Imagen 1">
          <a:extLst>
            <a:ext uri="{FF2B5EF4-FFF2-40B4-BE49-F238E27FC236}">
              <a16:creationId xmlns:a16="http://schemas.microsoft.com/office/drawing/2014/main" id="{A8D52F41-DF15-4544-A3A4-6F4F701EB86C}"/>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324329</xdr:rowOff>
    </xdr:to>
    <xdr:pic>
      <xdr:nvPicPr>
        <xdr:cNvPr id="2" name="Imagen 1">
          <a:extLst>
            <a:ext uri="{FF2B5EF4-FFF2-40B4-BE49-F238E27FC236}">
              <a16:creationId xmlns:a16="http://schemas.microsoft.com/office/drawing/2014/main" id="{2C2876B3-5511-40E7-B659-E9107E9E8C92}"/>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3CEFEC2D-5EAD-45E5-9446-D044EAA1A00B}"/>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63.xml><?xml version="1.0" encoding="utf-8"?>
<xdr:wsDr xmlns:xdr="http://schemas.openxmlformats.org/drawingml/2006/spreadsheetDrawing" xmlns:a="http://schemas.openxmlformats.org/drawingml/2006/main">
  <xdr:oneCellAnchor>
    <xdr:from>
      <xdr:col>2</xdr:col>
      <xdr:colOff>0</xdr:colOff>
      <xdr:row>45</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1E5C2F27-5368-4F7F-A7C7-D845612CAB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FA9447D1-0089-462F-8A5D-C41DE77CF7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AB98C043-2F4D-447A-9092-E8F3587296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E0D4D11B-EDF4-4CAF-AC11-D6481C7B12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D05888F1-A6D7-45BA-B33D-B6ABADDF57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D8BADEDA-47E6-42CA-8E4A-1C6ECD1C95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sp macro="" textlink="">
      <xdr:nvSpPr>
        <xdr:cNvPr id="8" name="Picture 1" hidden="1">
          <a:extLst>
            <a:ext uri="{63B3BB69-23CF-44E3-9099-C40C66FF867C}">
              <a14:compatExt xmlns:a14="http://schemas.microsoft.com/office/drawing/2010/main" spid="_x0000_s3073"/>
            </a:ext>
            <a:ext uri="{FF2B5EF4-FFF2-40B4-BE49-F238E27FC236}">
              <a16:creationId xmlns:a16="http://schemas.microsoft.com/office/drawing/2014/main" id="{56F9E775-A940-47B5-ABC6-C58D555962FF}"/>
            </a:ext>
          </a:extLst>
        </xdr:cNvPr>
        <xdr:cNvSpPr/>
      </xdr:nvSpPr>
      <xdr:spPr>
        <a:xfrm>
          <a:off x="4324350" y="12068175"/>
          <a:ext cx="85725" cy="85725"/>
        </a:xfrm>
        <a:prstGeom prst="rect">
          <a:avLst/>
        </a:prstGeom>
      </xdr:spPr>
    </xdr:sp>
    <xdr:clientData/>
  </xdr:oneCellAnchor>
  <xdr:oneCellAnchor>
    <xdr:from>
      <xdr:col>2</xdr:col>
      <xdr:colOff>0</xdr:colOff>
      <xdr:row>45</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41AAAC25-C6CA-499A-8BAF-43B00ECA2C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sp macro="" textlink="">
      <xdr:nvSpPr>
        <xdr:cNvPr id="10" name="Picture 2" hidden="1">
          <a:extLst>
            <a:ext uri="{63B3BB69-23CF-44E3-9099-C40C66FF867C}">
              <a14:compatExt xmlns:a14="http://schemas.microsoft.com/office/drawing/2010/main" spid="_x0000_s3074"/>
            </a:ext>
            <a:ext uri="{FF2B5EF4-FFF2-40B4-BE49-F238E27FC236}">
              <a16:creationId xmlns:a16="http://schemas.microsoft.com/office/drawing/2014/main" id="{71ED9196-D9E6-4DE2-83DE-733839EF30B8}"/>
            </a:ext>
          </a:extLst>
        </xdr:cNvPr>
        <xdr:cNvSpPr/>
      </xdr:nvSpPr>
      <xdr:spPr>
        <a:xfrm>
          <a:off x="4324350" y="12068175"/>
          <a:ext cx="85725" cy="85725"/>
        </a:xfrm>
        <a:prstGeom prst="rect">
          <a:avLst/>
        </a:prstGeom>
      </xdr:spPr>
    </xdr:sp>
    <xdr:clientData/>
  </xdr:oneCellAnchor>
  <xdr:oneCellAnchor>
    <xdr:from>
      <xdr:col>2</xdr:col>
      <xdr:colOff>9525</xdr:colOff>
      <xdr:row>45</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1AF1E263-4963-4001-A815-CEC0F87123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387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sp macro="" textlink="">
      <xdr:nvSpPr>
        <xdr:cNvPr id="12" name="Picture 3" hidden="1">
          <a:extLst>
            <a:ext uri="{63B3BB69-23CF-44E3-9099-C40C66FF867C}">
              <a14:compatExt xmlns:a14="http://schemas.microsoft.com/office/drawing/2010/main" spid="_x0000_s3075"/>
            </a:ext>
            <a:ext uri="{FF2B5EF4-FFF2-40B4-BE49-F238E27FC236}">
              <a16:creationId xmlns:a16="http://schemas.microsoft.com/office/drawing/2014/main" id="{1F65856D-4B1A-4733-9924-3FD60B4BC5FB}"/>
            </a:ext>
          </a:extLst>
        </xdr:cNvPr>
        <xdr:cNvSpPr/>
      </xdr:nvSpPr>
      <xdr:spPr>
        <a:xfrm>
          <a:off x="4324350" y="12068175"/>
          <a:ext cx="85725" cy="85725"/>
        </a:xfrm>
        <a:prstGeom prst="rect">
          <a:avLst/>
        </a:prstGeom>
      </xdr:spPr>
    </xdr:sp>
    <xdr:clientData/>
  </xdr:oneCellAnchor>
  <xdr:oneCellAnchor>
    <xdr:from>
      <xdr:col>3</xdr:col>
      <xdr:colOff>9525</xdr:colOff>
      <xdr:row>45</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4B4BFDA9-E9C6-463F-81AC-13B1E03453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6257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45</xdr:row>
      <xdr:rowOff>0</xdr:rowOff>
    </xdr:from>
    <xdr:ext cx="85725" cy="85725"/>
    <xdr:sp macro="" textlink="">
      <xdr:nvSpPr>
        <xdr:cNvPr id="14" name="Picture 4" hidden="1">
          <a:extLst>
            <a:ext uri="{63B3BB69-23CF-44E3-9099-C40C66FF867C}">
              <a14:compatExt xmlns:a14="http://schemas.microsoft.com/office/drawing/2010/main" spid="_x0000_s3076"/>
            </a:ext>
            <a:ext uri="{FF2B5EF4-FFF2-40B4-BE49-F238E27FC236}">
              <a16:creationId xmlns:a16="http://schemas.microsoft.com/office/drawing/2014/main" id="{1357867C-2E1C-4CAC-B525-BA36BDE5BF98}"/>
            </a:ext>
          </a:extLst>
        </xdr:cNvPr>
        <xdr:cNvSpPr/>
      </xdr:nvSpPr>
      <xdr:spPr>
        <a:xfrm>
          <a:off x="5353050" y="12068175"/>
          <a:ext cx="85725" cy="85725"/>
        </a:xfrm>
        <a:prstGeom prst="rect">
          <a:avLst/>
        </a:prstGeom>
      </xdr:spPr>
    </xdr:sp>
    <xdr:clientData/>
  </xdr:oneCellAnchor>
  <xdr:oneCellAnchor>
    <xdr:from>
      <xdr:col>4</xdr:col>
      <xdr:colOff>9525</xdr:colOff>
      <xdr:row>45</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45CA328F-D345-4E13-8176-5C3CC13CBA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98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45</xdr:row>
      <xdr:rowOff>0</xdr:rowOff>
    </xdr:from>
    <xdr:ext cx="85725" cy="85725"/>
    <xdr:sp macro="" textlink="">
      <xdr:nvSpPr>
        <xdr:cNvPr id="16" name="Picture 5" hidden="1">
          <a:extLst>
            <a:ext uri="{63B3BB69-23CF-44E3-9099-C40C66FF867C}">
              <a14:compatExt xmlns:a14="http://schemas.microsoft.com/office/drawing/2010/main" spid="_x0000_s3077"/>
            </a:ext>
            <a:ext uri="{FF2B5EF4-FFF2-40B4-BE49-F238E27FC236}">
              <a16:creationId xmlns:a16="http://schemas.microsoft.com/office/drawing/2014/main" id="{417F4C03-6778-4D90-BBC9-3D60C2E5E119}"/>
            </a:ext>
          </a:extLst>
        </xdr:cNvPr>
        <xdr:cNvSpPr/>
      </xdr:nvSpPr>
      <xdr:spPr>
        <a:xfrm>
          <a:off x="6410325" y="12068175"/>
          <a:ext cx="85725" cy="85725"/>
        </a:xfrm>
        <a:prstGeom prst="rect">
          <a:avLst/>
        </a:prstGeom>
      </xdr:spPr>
    </xdr:sp>
    <xdr:clientData/>
  </xdr:oneCellAnchor>
  <xdr:oneCellAnchor>
    <xdr:from>
      <xdr:col>5</xdr:col>
      <xdr:colOff>0</xdr:colOff>
      <xdr:row>45</xdr:row>
      <xdr:rowOff>0</xdr:rowOff>
    </xdr:from>
    <xdr:ext cx="85725" cy="85725"/>
    <xdr:sp macro="" textlink="">
      <xdr:nvSpPr>
        <xdr:cNvPr id="17" name="Picture 6" hidden="1">
          <a:extLst>
            <a:ext uri="{63B3BB69-23CF-44E3-9099-C40C66FF867C}">
              <a14:compatExt xmlns:a14="http://schemas.microsoft.com/office/drawing/2010/main" spid="_x0000_s3078"/>
            </a:ext>
            <a:ext uri="{FF2B5EF4-FFF2-40B4-BE49-F238E27FC236}">
              <a16:creationId xmlns:a16="http://schemas.microsoft.com/office/drawing/2014/main" id="{DD112ACB-0407-4C1A-B88B-BC22C40C92D2}"/>
            </a:ext>
          </a:extLst>
        </xdr:cNvPr>
        <xdr:cNvSpPr/>
      </xdr:nvSpPr>
      <xdr:spPr>
        <a:xfrm>
          <a:off x="7467600" y="12068175"/>
          <a:ext cx="85725" cy="85725"/>
        </a:xfrm>
        <a:prstGeom prst="rect">
          <a:avLst/>
        </a:prstGeom>
      </xdr:spPr>
    </xdr:sp>
    <xdr:clientData/>
  </xdr:oneCellAnchor>
  <xdr:oneCellAnchor>
    <xdr:from>
      <xdr:col>6</xdr:col>
      <xdr:colOff>9525</xdr:colOff>
      <xdr:row>45</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66230138-5D2F-4D37-A64B-CBAB6904DB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45</xdr:row>
      <xdr:rowOff>0</xdr:rowOff>
    </xdr:from>
    <xdr:ext cx="85725" cy="85725"/>
    <xdr:sp macro="" textlink="">
      <xdr:nvSpPr>
        <xdr:cNvPr id="19" name="Picture 7" hidden="1">
          <a:extLst>
            <a:ext uri="{63B3BB69-23CF-44E3-9099-C40C66FF867C}">
              <a14:compatExt xmlns:a14="http://schemas.microsoft.com/office/drawing/2010/main" spid="_x0000_s3079"/>
            </a:ext>
            <a:ext uri="{FF2B5EF4-FFF2-40B4-BE49-F238E27FC236}">
              <a16:creationId xmlns:a16="http://schemas.microsoft.com/office/drawing/2014/main" id="{B6FA9676-2C4A-439B-BA25-DD5B6D765745}"/>
            </a:ext>
          </a:extLst>
        </xdr:cNvPr>
        <xdr:cNvSpPr/>
      </xdr:nvSpPr>
      <xdr:spPr>
        <a:xfrm>
          <a:off x="8524875" y="12068175"/>
          <a:ext cx="85725" cy="85725"/>
        </a:xfrm>
        <a:prstGeom prst="rect">
          <a:avLst/>
        </a:prstGeom>
      </xdr:spPr>
    </xdr:sp>
    <xdr:clientData/>
  </xdr:oneCellAnchor>
  <xdr:oneCellAnchor>
    <xdr:from>
      <xdr:col>7</xdr:col>
      <xdr:colOff>9525</xdr:colOff>
      <xdr:row>45</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E782A8CC-260B-431C-94A6-2F43BB59B5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45</xdr:row>
      <xdr:rowOff>0</xdr:rowOff>
    </xdr:from>
    <xdr:ext cx="85725" cy="85725"/>
    <xdr:sp macro="" textlink="">
      <xdr:nvSpPr>
        <xdr:cNvPr id="21" name="Picture 8" hidden="1">
          <a:extLst>
            <a:ext uri="{63B3BB69-23CF-44E3-9099-C40C66FF867C}">
              <a14:compatExt xmlns:a14="http://schemas.microsoft.com/office/drawing/2010/main" spid="_x0000_s3080"/>
            </a:ext>
            <a:ext uri="{FF2B5EF4-FFF2-40B4-BE49-F238E27FC236}">
              <a16:creationId xmlns:a16="http://schemas.microsoft.com/office/drawing/2014/main" id="{A9091615-56E0-4B39-BFAA-BCBB365060B8}"/>
            </a:ext>
          </a:extLst>
        </xdr:cNvPr>
        <xdr:cNvSpPr/>
      </xdr:nvSpPr>
      <xdr:spPr>
        <a:xfrm>
          <a:off x="9582150" y="12068175"/>
          <a:ext cx="85725" cy="85725"/>
        </a:xfrm>
        <a:prstGeom prst="rect">
          <a:avLst/>
        </a:prstGeom>
      </xdr:spPr>
    </xdr:sp>
    <xdr:clientData/>
  </xdr:oneCellAnchor>
  <xdr:oneCellAnchor>
    <xdr:from>
      <xdr:col>9</xdr:col>
      <xdr:colOff>9525</xdr:colOff>
      <xdr:row>45</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910023C3-2A53-4769-B4A7-82E096F0DF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0620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45</xdr:row>
      <xdr:rowOff>0</xdr:rowOff>
    </xdr:from>
    <xdr:ext cx="85725" cy="85725"/>
    <xdr:sp macro="" textlink="">
      <xdr:nvSpPr>
        <xdr:cNvPr id="23" name="Picture 9" hidden="1">
          <a:extLst>
            <a:ext uri="{63B3BB69-23CF-44E3-9099-C40C66FF867C}">
              <a14:compatExt xmlns:a14="http://schemas.microsoft.com/office/drawing/2010/main" spid="_x0000_s3081"/>
            </a:ext>
            <a:ext uri="{FF2B5EF4-FFF2-40B4-BE49-F238E27FC236}">
              <a16:creationId xmlns:a16="http://schemas.microsoft.com/office/drawing/2014/main" id="{A0E197F3-513D-470B-9176-B8F73D0CF602}"/>
            </a:ext>
          </a:extLst>
        </xdr:cNvPr>
        <xdr:cNvSpPr/>
      </xdr:nvSpPr>
      <xdr:spPr>
        <a:xfrm>
          <a:off x="11496675" y="12068175"/>
          <a:ext cx="85725" cy="85725"/>
        </a:xfrm>
        <a:prstGeom prst="rect">
          <a:avLst/>
        </a:prstGeom>
      </xdr:spPr>
    </xdr:sp>
    <xdr:clientData/>
  </xdr:oneCellAnchor>
  <xdr:oneCellAnchor>
    <xdr:from>
      <xdr:col>10</xdr:col>
      <xdr:colOff>9525</xdr:colOff>
      <xdr:row>45</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51EEF248-921B-41B0-9CF0-2034B04909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3487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45</xdr:row>
      <xdr:rowOff>0</xdr:rowOff>
    </xdr:from>
    <xdr:ext cx="85725" cy="85725"/>
    <xdr:sp macro="" textlink="">
      <xdr:nvSpPr>
        <xdr:cNvPr id="25" name="Picture 10" hidden="1">
          <a:extLst>
            <a:ext uri="{63B3BB69-23CF-44E3-9099-C40C66FF867C}">
              <a14:compatExt xmlns:a14="http://schemas.microsoft.com/office/drawing/2010/main" spid="_x0000_s3082"/>
            </a:ext>
            <a:ext uri="{FF2B5EF4-FFF2-40B4-BE49-F238E27FC236}">
              <a16:creationId xmlns:a16="http://schemas.microsoft.com/office/drawing/2014/main" id="{6D4B54B7-5379-4543-AF7F-091FC1D40C33}"/>
            </a:ext>
          </a:extLst>
        </xdr:cNvPr>
        <xdr:cNvSpPr/>
      </xdr:nvSpPr>
      <xdr:spPr>
        <a:xfrm>
          <a:off x="12325350" y="12068175"/>
          <a:ext cx="85725" cy="85725"/>
        </a:xfrm>
        <a:prstGeom prst="rect">
          <a:avLst/>
        </a:prstGeom>
      </xdr:spPr>
    </xdr:sp>
    <xdr:clientData/>
  </xdr:oneCellAnchor>
  <xdr:oneCellAnchor>
    <xdr:from>
      <xdr:col>11</xdr:col>
      <xdr:colOff>9525</xdr:colOff>
      <xdr:row>45</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9490F58D-BBBD-434D-8400-7A840EB198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635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45</xdr:row>
      <xdr:rowOff>0</xdr:rowOff>
    </xdr:from>
    <xdr:ext cx="85725" cy="85725"/>
    <xdr:sp macro="" textlink="">
      <xdr:nvSpPr>
        <xdr:cNvPr id="27" name="Picture 11" hidden="1">
          <a:extLst>
            <a:ext uri="{63B3BB69-23CF-44E3-9099-C40C66FF867C}">
              <a14:compatExt xmlns:a14="http://schemas.microsoft.com/office/drawing/2010/main" spid="_x0000_s3083"/>
            </a:ext>
            <a:ext uri="{FF2B5EF4-FFF2-40B4-BE49-F238E27FC236}">
              <a16:creationId xmlns:a16="http://schemas.microsoft.com/office/drawing/2014/main" id="{8C6AF861-152B-41A0-934D-D046F20543AC}"/>
            </a:ext>
          </a:extLst>
        </xdr:cNvPr>
        <xdr:cNvSpPr/>
      </xdr:nvSpPr>
      <xdr:spPr>
        <a:xfrm>
          <a:off x="13154025" y="12068175"/>
          <a:ext cx="85725" cy="85725"/>
        </a:xfrm>
        <a:prstGeom prst="rect">
          <a:avLst/>
        </a:prstGeom>
      </xdr:spPr>
    </xdr:sp>
    <xdr:clientData/>
  </xdr:oneCellAnchor>
  <xdr:oneCellAnchor>
    <xdr:from>
      <xdr:col>12</xdr:col>
      <xdr:colOff>9525</xdr:colOff>
      <xdr:row>45</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4F68F313-A639-4FF7-86AA-8FBFFFD75F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922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45</xdr:row>
      <xdr:rowOff>0</xdr:rowOff>
    </xdr:from>
    <xdr:ext cx="85725" cy="85725"/>
    <xdr:sp macro="" textlink="">
      <xdr:nvSpPr>
        <xdr:cNvPr id="29" name="Picture 12" hidden="1">
          <a:extLst>
            <a:ext uri="{63B3BB69-23CF-44E3-9099-C40C66FF867C}">
              <a14:compatExt xmlns:a14="http://schemas.microsoft.com/office/drawing/2010/main" spid="_x0000_s3084"/>
            </a:ext>
            <a:ext uri="{FF2B5EF4-FFF2-40B4-BE49-F238E27FC236}">
              <a16:creationId xmlns:a16="http://schemas.microsoft.com/office/drawing/2014/main" id="{70124660-479C-46ED-9246-C76317542264}"/>
            </a:ext>
          </a:extLst>
        </xdr:cNvPr>
        <xdr:cNvSpPr/>
      </xdr:nvSpPr>
      <xdr:spPr>
        <a:xfrm>
          <a:off x="13982700" y="12068175"/>
          <a:ext cx="85725" cy="85725"/>
        </a:xfrm>
        <a:prstGeom prst="rect">
          <a:avLst/>
        </a:prstGeom>
      </xdr:spPr>
    </xdr:sp>
    <xdr:clientData/>
  </xdr:oneCellAnchor>
  <xdr:oneCellAnchor>
    <xdr:from>
      <xdr:col>13</xdr:col>
      <xdr:colOff>9525</xdr:colOff>
      <xdr:row>45</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34BE3C6F-4505-47AB-8B74-541A2C811D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2090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152400" cy="152400"/>
    <xdr:sp macro="" textlink="">
      <xdr:nvSpPr>
        <xdr:cNvPr id="31" name="Picture 13" hidden="1">
          <a:extLst>
            <a:ext uri="{63B3BB69-23CF-44E3-9099-C40C66FF867C}">
              <a14:compatExt xmlns:a14="http://schemas.microsoft.com/office/drawing/2010/main" spid="_x0000_s3085"/>
            </a:ext>
            <a:ext uri="{FF2B5EF4-FFF2-40B4-BE49-F238E27FC236}">
              <a16:creationId xmlns:a16="http://schemas.microsoft.com/office/drawing/2014/main" id="{3F2BE9E1-BADF-43B7-8CFC-C42CEB17E322}"/>
            </a:ext>
          </a:extLst>
        </xdr:cNvPr>
        <xdr:cNvSpPr/>
      </xdr:nvSpPr>
      <xdr:spPr>
        <a:xfrm>
          <a:off x="1581150" y="12068175"/>
          <a:ext cx="152400" cy="152400"/>
        </a:xfrm>
        <a:prstGeom prst="rect">
          <a:avLst/>
        </a:prstGeom>
      </xdr:spPr>
    </xdr:sp>
    <xdr:clientData/>
  </xdr:oneCellAnchor>
  <xdr:oneCellAnchor>
    <xdr:from>
      <xdr:col>1</xdr:col>
      <xdr:colOff>0</xdr:colOff>
      <xdr:row>45</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466EF813-AA64-4793-87AC-0B553D4C5B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886CC204-B8C6-4F1E-85CD-0D2AF3C923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405E8EC7-3A7A-40D1-9787-C7A516FD3E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54813C9C-0314-4717-B0D6-438C93D709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0F0F3C48-A3F4-40CC-B26E-46059E5554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6220E4F0-F56E-439D-BAB1-80E5E6F129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687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3D0CBEBB-B659-40BF-9C2F-FF0197331D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687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D9F4A01B-7315-410C-A633-72282AB5A8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687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0C5CB4B5-8CB0-4AA4-AC73-8ECC7978B7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687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41" name="40 Imagen" descr="http://200.29.3.6:8080/pentaho/jpivot/table/drill-position-other.gif">
          <a:extLst>
            <a:ext uri="{FF2B5EF4-FFF2-40B4-BE49-F238E27FC236}">
              <a16:creationId xmlns:a16="http://schemas.microsoft.com/office/drawing/2014/main" id="{935379C6-5136-4E92-A7CE-FA00674769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687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B47E15BE-0ABD-46FD-B12A-98F69BB816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84A64D44-2442-47E9-BB3C-627EB1B69D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68160235-7C3A-4DCF-9637-94138BD84D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E0104BFE-3C5E-4C4E-8F89-8CB858841A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ABDEE685-2811-4B9B-BC3C-AC421856CD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AEFD7C84-A2B0-40AA-8D63-2C83DC9398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13D7BF8D-939E-4E78-B314-2344DE5A70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9525</xdr:colOff>
      <xdr:row>45</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D4CB2054-DBAA-4165-8A14-2EAE783D4A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3387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9525</xdr:colOff>
      <xdr:row>45</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26BF9D6C-5A68-4DC0-B582-606658ACBC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36257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45</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7D9F12A6-A469-46A6-8B15-D695E11F5A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198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9525</xdr:colOff>
      <xdr:row>45</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1D306B43-F2E4-4C1A-BD05-379C49B324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3440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9525</xdr:colOff>
      <xdr:row>45</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A8CBA012-C960-4BFE-B3E5-78A6DC0A8F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9167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9525</xdr:colOff>
      <xdr:row>45</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E597012D-614C-447D-8BC0-F1BD84BAD9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0620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9525</xdr:colOff>
      <xdr:row>45</xdr:row>
      <xdr:rowOff>0</xdr:rowOff>
    </xdr:from>
    <xdr:ext cx="85725" cy="85725"/>
    <xdr:pic>
      <xdr:nvPicPr>
        <xdr:cNvPr id="55" name="54 Imagen" descr="http://200.29.3.6:8080/pentaho/jpivot/table/drill-position-other.gif">
          <a:extLst>
            <a:ext uri="{FF2B5EF4-FFF2-40B4-BE49-F238E27FC236}">
              <a16:creationId xmlns:a16="http://schemas.microsoft.com/office/drawing/2014/main" id="{71CE2A99-A399-4FCD-A679-5454167319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3487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9525</xdr:colOff>
      <xdr:row>45</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55CB1A6F-8137-450B-BC7E-A0AC17EA62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1635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9525</xdr:colOff>
      <xdr:row>45</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82760AC5-00DC-4D0C-8629-9BD3F1DD08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922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9525</xdr:colOff>
      <xdr:row>45</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E234322B-B0F0-4693-9CFB-7D6166C1D0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2090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472E3D66-4695-4C29-96E1-EC4AD87C54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194C49EF-8E46-49E7-8FEF-62E2B7E492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D0C84E97-5DDB-43F6-95B6-95DD6A7F75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45</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7B6C2D5F-1995-4241-B25F-C75E89E143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6DC65B7F-1073-44AB-AAF8-497B4DB68B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687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8D6EAECC-764D-4EDF-BF5C-60F0B97A8A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687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D7013487-AC60-4EE6-8FC7-092CCE1CFB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687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9764C767-535C-4A26-966F-DC875CA386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687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45</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12956F70-8B8E-4480-A1C0-60BCFE7091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68725" y="12068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45</xdr:row>
      <xdr:rowOff>0</xdr:rowOff>
    </xdr:from>
    <xdr:ext cx="85725" cy="85725"/>
    <xdr:pic>
      <xdr:nvPicPr>
        <xdr:cNvPr id="68" name="Picture 1">
          <a:extLst>
            <a:ext uri="{FF2B5EF4-FFF2-40B4-BE49-F238E27FC236}">
              <a16:creationId xmlns:a16="http://schemas.microsoft.com/office/drawing/2014/main" id="{AAE389CD-E763-4592-BDAB-672163547B78}"/>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ln w="9525">
          <a:miter lim="800000"/>
          <a:headEnd/>
          <a:tailEnd/>
        </a:ln>
      </xdr:spPr>
    </xdr:pic>
    <xdr:clientData/>
  </xdr:oneCellAnchor>
  <xdr:oneCellAnchor>
    <xdr:from>
      <xdr:col>2</xdr:col>
      <xdr:colOff>0</xdr:colOff>
      <xdr:row>45</xdr:row>
      <xdr:rowOff>0</xdr:rowOff>
    </xdr:from>
    <xdr:ext cx="85725" cy="85725"/>
    <xdr:pic>
      <xdr:nvPicPr>
        <xdr:cNvPr id="69" name="Picture 2">
          <a:extLst>
            <a:ext uri="{FF2B5EF4-FFF2-40B4-BE49-F238E27FC236}">
              <a16:creationId xmlns:a16="http://schemas.microsoft.com/office/drawing/2014/main" id="{0912ACAA-DE67-45E2-B6AA-F7A5B9A418A5}"/>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ln w="9525">
          <a:miter lim="800000"/>
          <a:headEnd/>
          <a:tailEnd/>
        </a:ln>
      </xdr:spPr>
    </xdr:pic>
    <xdr:clientData/>
  </xdr:oneCellAnchor>
  <xdr:oneCellAnchor>
    <xdr:from>
      <xdr:col>2</xdr:col>
      <xdr:colOff>0</xdr:colOff>
      <xdr:row>45</xdr:row>
      <xdr:rowOff>0</xdr:rowOff>
    </xdr:from>
    <xdr:ext cx="85725" cy="85725"/>
    <xdr:pic>
      <xdr:nvPicPr>
        <xdr:cNvPr id="70" name="Picture 3">
          <a:extLst>
            <a:ext uri="{FF2B5EF4-FFF2-40B4-BE49-F238E27FC236}">
              <a16:creationId xmlns:a16="http://schemas.microsoft.com/office/drawing/2014/main" id="{822B5DE8-4441-47B9-955D-7273DA322F4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24350" y="12068175"/>
          <a:ext cx="85725" cy="85725"/>
        </a:xfrm>
        <a:prstGeom prst="rect">
          <a:avLst/>
        </a:prstGeom>
        <a:noFill/>
        <a:ln w="9525">
          <a:miter lim="800000"/>
          <a:headEnd/>
          <a:tailEnd/>
        </a:ln>
      </xdr:spPr>
    </xdr:pic>
    <xdr:clientData/>
  </xdr:oneCellAnchor>
  <xdr:oneCellAnchor>
    <xdr:from>
      <xdr:col>3</xdr:col>
      <xdr:colOff>0</xdr:colOff>
      <xdr:row>45</xdr:row>
      <xdr:rowOff>0</xdr:rowOff>
    </xdr:from>
    <xdr:ext cx="85725" cy="85725"/>
    <xdr:pic>
      <xdr:nvPicPr>
        <xdr:cNvPr id="71" name="Picture 4">
          <a:extLst>
            <a:ext uri="{FF2B5EF4-FFF2-40B4-BE49-F238E27FC236}">
              <a16:creationId xmlns:a16="http://schemas.microsoft.com/office/drawing/2014/main" id="{1C423C22-8B99-4A30-A86A-37E27FAA6E1B}"/>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53050" y="12068175"/>
          <a:ext cx="85725" cy="85725"/>
        </a:xfrm>
        <a:prstGeom prst="rect">
          <a:avLst/>
        </a:prstGeom>
        <a:noFill/>
        <a:ln w="9525">
          <a:miter lim="800000"/>
          <a:headEnd/>
          <a:tailEnd/>
        </a:ln>
      </xdr:spPr>
    </xdr:pic>
    <xdr:clientData/>
  </xdr:oneCellAnchor>
  <xdr:oneCellAnchor>
    <xdr:from>
      <xdr:col>4</xdr:col>
      <xdr:colOff>0</xdr:colOff>
      <xdr:row>45</xdr:row>
      <xdr:rowOff>0</xdr:rowOff>
    </xdr:from>
    <xdr:ext cx="85725" cy="85725"/>
    <xdr:pic>
      <xdr:nvPicPr>
        <xdr:cNvPr id="72" name="Picture 5">
          <a:extLst>
            <a:ext uri="{FF2B5EF4-FFF2-40B4-BE49-F238E27FC236}">
              <a16:creationId xmlns:a16="http://schemas.microsoft.com/office/drawing/2014/main" id="{58BA30AB-8948-409B-9B1C-A0AEC2F0FB1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410325" y="12068175"/>
          <a:ext cx="85725" cy="85725"/>
        </a:xfrm>
        <a:prstGeom prst="rect">
          <a:avLst/>
        </a:prstGeom>
        <a:noFill/>
        <a:ln w="9525">
          <a:miter lim="800000"/>
          <a:headEnd/>
          <a:tailEnd/>
        </a:ln>
      </xdr:spPr>
    </xdr:pic>
    <xdr:clientData/>
  </xdr:oneCellAnchor>
  <xdr:oneCellAnchor>
    <xdr:from>
      <xdr:col>5</xdr:col>
      <xdr:colOff>0</xdr:colOff>
      <xdr:row>45</xdr:row>
      <xdr:rowOff>0</xdr:rowOff>
    </xdr:from>
    <xdr:ext cx="85725" cy="85725"/>
    <xdr:pic>
      <xdr:nvPicPr>
        <xdr:cNvPr id="73" name="Picture 6">
          <a:extLst>
            <a:ext uri="{FF2B5EF4-FFF2-40B4-BE49-F238E27FC236}">
              <a16:creationId xmlns:a16="http://schemas.microsoft.com/office/drawing/2014/main" id="{4991C70C-41A3-46F8-BC73-3474A86A3856}"/>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67600" y="12068175"/>
          <a:ext cx="85725" cy="85725"/>
        </a:xfrm>
        <a:prstGeom prst="rect">
          <a:avLst/>
        </a:prstGeom>
        <a:noFill/>
        <a:ln w="9525">
          <a:miter lim="800000"/>
          <a:headEnd/>
          <a:tailEnd/>
        </a:ln>
      </xdr:spPr>
    </xdr:pic>
    <xdr:clientData/>
  </xdr:oneCellAnchor>
  <xdr:oneCellAnchor>
    <xdr:from>
      <xdr:col>6</xdr:col>
      <xdr:colOff>0</xdr:colOff>
      <xdr:row>45</xdr:row>
      <xdr:rowOff>0</xdr:rowOff>
    </xdr:from>
    <xdr:ext cx="85725" cy="85725"/>
    <xdr:pic>
      <xdr:nvPicPr>
        <xdr:cNvPr id="74" name="Picture 7">
          <a:extLst>
            <a:ext uri="{FF2B5EF4-FFF2-40B4-BE49-F238E27FC236}">
              <a16:creationId xmlns:a16="http://schemas.microsoft.com/office/drawing/2014/main" id="{FA0BFC46-EA95-4D28-B239-28896BEA082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24875" y="12068175"/>
          <a:ext cx="85725" cy="85725"/>
        </a:xfrm>
        <a:prstGeom prst="rect">
          <a:avLst/>
        </a:prstGeom>
        <a:noFill/>
        <a:ln w="9525">
          <a:miter lim="800000"/>
          <a:headEnd/>
          <a:tailEnd/>
        </a:ln>
      </xdr:spPr>
    </xdr:pic>
    <xdr:clientData/>
  </xdr:oneCellAnchor>
  <xdr:oneCellAnchor>
    <xdr:from>
      <xdr:col>7</xdr:col>
      <xdr:colOff>0</xdr:colOff>
      <xdr:row>45</xdr:row>
      <xdr:rowOff>0</xdr:rowOff>
    </xdr:from>
    <xdr:ext cx="85725" cy="85725"/>
    <xdr:pic>
      <xdr:nvPicPr>
        <xdr:cNvPr id="75" name="Picture 8">
          <a:extLst>
            <a:ext uri="{FF2B5EF4-FFF2-40B4-BE49-F238E27FC236}">
              <a16:creationId xmlns:a16="http://schemas.microsoft.com/office/drawing/2014/main" id="{2A03C290-F772-429A-A1BE-FAD317D0C2C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582150" y="12068175"/>
          <a:ext cx="85725" cy="85725"/>
        </a:xfrm>
        <a:prstGeom prst="rect">
          <a:avLst/>
        </a:prstGeom>
        <a:noFill/>
        <a:ln w="9525">
          <a:miter lim="800000"/>
          <a:headEnd/>
          <a:tailEnd/>
        </a:ln>
      </xdr:spPr>
    </xdr:pic>
    <xdr:clientData/>
  </xdr:oneCellAnchor>
  <xdr:oneCellAnchor>
    <xdr:from>
      <xdr:col>9</xdr:col>
      <xdr:colOff>0</xdr:colOff>
      <xdr:row>45</xdr:row>
      <xdr:rowOff>0</xdr:rowOff>
    </xdr:from>
    <xdr:ext cx="85725" cy="85725"/>
    <xdr:pic>
      <xdr:nvPicPr>
        <xdr:cNvPr id="76" name="Picture 9">
          <a:extLst>
            <a:ext uri="{FF2B5EF4-FFF2-40B4-BE49-F238E27FC236}">
              <a16:creationId xmlns:a16="http://schemas.microsoft.com/office/drawing/2014/main" id="{1F4FC0AB-07E8-4332-8888-FC985CA83E6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496675" y="12068175"/>
          <a:ext cx="85725" cy="85725"/>
        </a:xfrm>
        <a:prstGeom prst="rect">
          <a:avLst/>
        </a:prstGeom>
        <a:noFill/>
        <a:ln w="9525">
          <a:miter lim="800000"/>
          <a:headEnd/>
          <a:tailEnd/>
        </a:ln>
      </xdr:spPr>
    </xdr:pic>
    <xdr:clientData/>
  </xdr:oneCellAnchor>
  <xdr:oneCellAnchor>
    <xdr:from>
      <xdr:col>10</xdr:col>
      <xdr:colOff>0</xdr:colOff>
      <xdr:row>45</xdr:row>
      <xdr:rowOff>0</xdr:rowOff>
    </xdr:from>
    <xdr:ext cx="85725" cy="85725"/>
    <xdr:pic>
      <xdr:nvPicPr>
        <xdr:cNvPr id="77" name="Picture 10">
          <a:extLst>
            <a:ext uri="{FF2B5EF4-FFF2-40B4-BE49-F238E27FC236}">
              <a16:creationId xmlns:a16="http://schemas.microsoft.com/office/drawing/2014/main" id="{9FE76758-BAD3-4EFB-BAB8-C9A0B71A6533}"/>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25350" y="12068175"/>
          <a:ext cx="85725" cy="85725"/>
        </a:xfrm>
        <a:prstGeom prst="rect">
          <a:avLst/>
        </a:prstGeom>
        <a:noFill/>
        <a:ln w="9525">
          <a:miter lim="800000"/>
          <a:headEnd/>
          <a:tailEnd/>
        </a:ln>
      </xdr:spPr>
    </xdr:pic>
    <xdr:clientData/>
  </xdr:oneCellAnchor>
  <xdr:oneCellAnchor>
    <xdr:from>
      <xdr:col>11</xdr:col>
      <xdr:colOff>0</xdr:colOff>
      <xdr:row>45</xdr:row>
      <xdr:rowOff>0</xdr:rowOff>
    </xdr:from>
    <xdr:ext cx="85725" cy="85725"/>
    <xdr:pic>
      <xdr:nvPicPr>
        <xdr:cNvPr id="78" name="Picture 11">
          <a:extLst>
            <a:ext uri="{FF2B5EF4-FFF2-40B4-BE49-F238E27FC236}">
              <a16:creationId xmlns:a16="http://schemas.microsoft.com/office/drawing/2014/main" id="{4D28F266-ECF6-400C-ACC7-744D4F0E8D8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54025" y="12068175"/>
          <a:ext cx="85725" cy="85725"/>
        </a:xfrm>
        <a:prstGeom prst="rect">
          <a:avLst/>
        </a:prstGeom>
        <a:noFill/>
        <a:ln w="9525">
          <a:miter lim="800000"/>
          <a:headEnd/>
          <a:tailEnd/>
        </a:ln>
      </xdr:spPr>
    </xdr:pic>
    <xdr:clientData/>
  </xdr:oneCellAnchor>
  <xdr:oneCellAnchor>
    <xdr:from>
      <xdr:col>12</xdr:col>
      <xdr:colOff>0</xdr:colOff>
      <xdr:row>45</xdr:row>
      <xdr:rowOff>0</xdr:rowOff>
    </xdr:from>
    <xdr:ext cx="85725" cy="85725"/>
    <xdr:pic>
      <xdr:nvPicPr>
        <xdr:cNvPr id="79" name="Picture 12">
          <a:extLst>
            <a:ext uri="{FF2B5EF4-FFF2-40B4-BE49-F238E27FC236}">
              <a16:creationId xmlns:a16="http://schemas.microsoft.com/office/drawing/2014/main" id="{E639D8DC-134F-462C-84C2-873586A9759E}"/>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982700" y="12068175"/>
          <a:ext cx="85725" cy="85725"/>
        </a:xfrm>
        <a:prstGeom prst="rect">
          <a:avLst/>
        </a:prstGeom>
        <a:noFill/>
        <a:ln w="9525">
          <a:miter lim="800000"/>
          <a:headEnd/>
          <a:tailEnd/>
        </a:ln>
      </xdr:spPr>
    </xdr:pic>
    <xdr:clientData/>
  </xdr:oneCellAnchor>
  <xdr:oneCellAnchor>
    <xdr:from>
      <xdr:col>1</xdr:col>
      <xdr:colOff>0</xdr:colOff>
      <xdr:row>45</xdr:row>
      <xdr:rowOff>0</xdr:rowOff>
    </xdr:from>
    <xdr:ext cx="152400" cy="152400"/>
    <xdr:pic>
      <xdr:nvPicPr>
        <xdr:cNvPr id="80" name="Picture 13">
          <a:extLst>
            <a:ext uri="{FF2B5EF4-FFF2-40B4-BE49-F238E27FC236}">
              <a16:creationId xmlns:a16="http://schemas.microsoft.com/office/drawing/2014/main" id="{45A8C22D-EC2E-43F0-B440-7A1AEDA5ED26}"/>
            </a:ext>
          </a:extLst>
        </xdr:cNvPr>
        <xdr:cNvPicPr preferRelativeResize="0">
          <a:picLocks noChangeArrowheads="1" noChangeShapeType="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81150" y="12068175"/>
          <a:ext cx="152400" cy="152400"/>
        </a:xfrm>
        <a:prstGeom prst="rect">
          <a:avLst/>
        </a:prstGeom>
        <a:noFill/>
        <a:ln w="9525">
          <a:miter lim="800000"/>
          <a:headEnd/>
          <a:tailEnd/>
        </a:ln>
      </xdr:spPr>
    </xdr:pic>
    <xdr:clientData/>
  </xdr:oneCellAnchor>
  <xdr:oneCellAnchor>
    <xdr:from>
      <xdr:col>6</xdr:col>
      <xdr:colOff>0</xdr:colOff>
      <xdr:row>45</xdr:row>
      <xdr:rowOff>0</xdr:rowOff>
    </xdr:from>
    <xdr:ext cx="85725" cy="85725"/>
    <xdr:sp macro="" textlink="">
      <xdr:nvSpPr>
        <xdr:cNvPr id="81" name="Picture 6" hidden="1">
          <a:extLst>
            <a:ext uri="{63B3BB69-23CF-44E3-9099-C40C66FF867C}">
              <a14:compatExt xmlns:a14="http://schemas.microsoft.com/office/drawing/2010/main" spid="_x0000_s3078"/>
            </a:ext>
            <a:ext uri="{FF2B5EF4-FFF2-40B4-BE49-F238E27FC236}">
              <a16:creationId xmlns:a16="http://schemas.microsoft.com/office/drawing/2014/main" id="{D58AA735-6295-488A-9A63-1FC316E29935}"/>
            </a:ext>
          </a:extLst>
        </xdr:cNvPr>
        <xdr:cNvSpPr/>
      </xdr:nvSpPr>
      <xdr:spPr>
        <a:xfrm>
          <a:off x="8524875" y="12068175"/>
          <a:ext cx="85725" cy="85725"/>
        </a:xfrm>
        <a:prstGeom prst="rect">
          <a:avLst/>
        </a:prstGeom>
      </xdr:spPr>
    </xdr:sp>
    <xdr:clientData/>
  </xdr:oneCellAnchor>
  <xdr:oneCellAnchor>
    <xdr:from>
      <xdr:col>6</xdr:col>
      <xdr:colOff>0</xdr:colOff>
      <xdr:row>45</xdr:row>
      <xdr:rowOff>0</xdr:rowOff>
    </xdr:from>
    <xdr:ext cx="85725" cy="85725"/>
    <xdr:pic>
      <xdr:nvPicPr>
        <xdr:cNvPr id="82" name="Picture 6">
          <a:extLst>
            <a:ext uri="{FF2B5EF4-FFF2-40B4-BE49-F238E27FC236}">
              <a16:creationId xmlns:a16="http://schemas.microsoft.com/office/drawing/2014/main" id="{82E8A320-9B80-4A09-B941-E3E6B48B766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24875" y="12068175"/>
          <a:ext cx="85725" cy="85725"/>
        </a:xfrm>
        <a:prstGeom prst="rect">
          <a:avLst/>
        </a:prstGeom>
        <a:noFill/>
        <a:ln w="9525">
          <a:miter lim="800000"/>
          <a:headEnd/>
          <a:tailEnd/>
        </a:ln>
      </xdr:spPr>
    </xdr:pic>
    <xdr:clientData/>
  </xdr:oneCellAnchor>
  <xdr:oneCellAnchor>
    <xdr:from>
      <xdr:col>0</xdr:col>
      <xdr:colOff>0</xdr:colOff>
      <xdr:row>0</xdr:row>
      <xdr:rowOff>0</xdr:rowOff>
    </xdr:from>
    <xdr:ext cx="1243692" cy="1136978"/>
    <xdr:pic>
      <xdr:nvPicPr>
        <xdr:cNvPr id="83" name="Imagen 82">
          <a:extLst>
            <a:ext uri="{FF2B5EF4-FFF2-40B4-BE49-F238E27FC236}">
              <a16:creationId xmlns:a16="http://schemas.microsoft.com/office/drawing/2014/main" id="{8F5A4641-83DD-4A82-857D-8EEFC7965030}"/>
            </a:ext>
          </a:extLst>
        </xdr:cNvPr>
        <xdr:cNvPicPr>
          <a:picLocks noChangeAspect="1"/>
        </xdr:cNvPicPr>
      </xdr:nvPicPr>
      <xdr:blipFill>
        <a:blip xmlns:r="http://schemas.openxmlformats.org/officeDocument/2006/relationships" r:embed="rId4"/>
        <a:stretch>
          <a:fillRect/>
        </a:stretch>
      </xdr:blipFill>
      <xdr:spPr>
        <a:xfrm>
          <a:off x="0" y="0"/>
          <a:ext cx="1243692" cy="1136978"/>
        </a:xfrm>
        <a:prstGeom prst="rect">
          <a:avLst/>
        </a:prstGeom>
      </xdr:spPr>
    </xdr:pic>
    <xdr:clientData/>
  </xdr:oneCellAnchor>
</xdr:wsDr>
</file>

<file path=xl/drawings/drawing64.xml><?xml version="1.0" encoding="utf-8"?>
<xdr:wsDr xmlns:xdr="http://schemas.openxmlformats.org/drawingml/2006/spreadsheetDrawing" xmlns:a="http://schemas.openxmlformats.org/drawingml/2006/main">
  <xdr:oneCellAnchor>
    <xdr:from>
      <xdr:col>5</xdr:col>
      <xdr:colOff>0</xdr:colOff>
      <xdr:row>59</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B8BC1F43-86B1-40EA-ADD0-7A69F9317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152400" cy="152400"/>
    <xdr:sp macro="" textlink="">
      <xdr:nvSpPr>
        <xdr:cNvPr id="3" name="Picture 1" hidden="1">
          <a:extLst>
            <a:ext uri="{63B3BB69-23CF-44E3-9099-C40C66FF867C}">
              <a14:compatExt xmlns:a14="http://schemas.microsoft.com/office/drawing/2010/main" spid="_x0000_s4097"/>
            </a:ext>
            <a:ext uri="{FF2B5EF4-FFF2-40B4-BE49-F238E27FC236}">
              <a16:creationId xmlns:a16="http://schemas.microsoft.com/office/drawing/2014/main" id="{3F64614F-922A-43FF-9F78-22D28C277808}"/>
            </a:ext>
          </a:extLst>
        </xdr:cNvPr>
        <xdr:cNvSpPr/>
      </xdr:nvSpPr>
      <xdr:spPr>
        <a:xfrm>
          <a:off x="8886825" y="14020800"/>
          <a:ext cx="152400" cy="152400"/>
        </a:xfrm>
        <a:prstGeom prst="rect">
          <a:avLst/>
        </a:prstGeom>
      </xdr:spPr>
    </xdr:sp>
    <xdr:clientData/>
  </xdr:oneCellAnchor>
  <xdr:oneCellAnchor>
    <xdr:from>
      <xdr:col>5</xdr:col>
      <xdr:colOff>0</xdr:colOff>
      <xdr:row>59</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53AA0C9F-CEB4-41CB-89EE-73667C4150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946C36C4-B09B-485A-A93F-4A9CBF0650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59</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AC0BF97A-7489-438A-B71D-E1796C944E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97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1E0EC800-0356-42C2-A70A-8635479C5E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55B97586-F877-4A77-BAD5-52648A0318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152400" cy="152400"/>
    <xdr:sp macro="" textlink="">
      <xdr:nvSpPr>
        <xdr:cNvPr id="9" name="Picture 2" hidden="1">
          <a:extLst>
            <a:ext uri="{63B3BB69-23CF-44E3-9099-C40C66FF867C}">
              <a14:compatExt xmlns:a14="http://schemas.microsoft.com/office/drawing/2010/main" spid="_x0000_s4098"/>
            </a:ext>
            <a:ext uri="{FF2B5EF4-FFF2-40B4-BE49-F238E27FC236}">
              <a16:creationId xmlns:a16="http://schemas.microsoft.com/office/drawing/2014/main" id="{CB8AB8DF-C9F1-4890-B369-6F995099E001}"/>
            </a:ext>
          </a:extLst>
        </xdr:cNvPr>
        <xdr:cNvSpPr/>
      </xdr:nvSpPr>
      <xdr:spPr>
        <a:xfrm>
          <a:off x="8886825" y="14020800"/>
          <a:ext cx="152400" cy="152400"/>
        </a:xfrm>
        <a:prstGeom prst="rect">
          <a:avLst/>
        </a:prstGeom>
      </xdr:spPr>
    </xdr:sp>
    <xdr:clientData/>
  </xdr:oneCellAnchor>
  <xdr:oneCellAnchor>
    <xdr:from>
      <xdr:col>6</xdr:col>
      <xdr:colOff>0</xdr:colOff>
      <xdr:row>59</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B7D9F8F8-E0FF-40AF-B074-916B5F7255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CED36607-D7ED-446F-BDFF-101791A83C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DA99C581-5154-4847-BD53-DDBBBF558F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3AB43010-C587-4D78-A914-B13FE6F179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2D677E56-4F2E-4D5E-8A6F-4B78AC0323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06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59</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87730AD0-414C-4500-809F-2661F0CD22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44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59</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30CE581A-8400-425D-83FB-7B4BDA13FC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59</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5DB65E0E-B330-44A7-9801-9C93CD3F35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162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59</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D9FD1986-10B9-4537-9D3D-3914057920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022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59</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95A58B86-E5F6-46F3-853E-0954A360ED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309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59</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E05DE6F4-042D-47BF-8289-B6B6051CA7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6405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7F2134C9-8068-4CE3-8C36-D7F094B02E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59</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969A2F20-AE04-4AC2-A508-D2F195AD9A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97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152400" cy="152400"/>
    <xdr:sp macro="" textlink="">
      <xdr:nvSpPr>
        <xdr:cNvPr id="23" name="Picture 3" hidden="1">
          <a:extLst>
            <a:ext uri="{63B3BB69-23CF-44E3-9099-C40C66FF867C}">
              <a14:compatExt xmlns:a14="http://schemas.microsoft.com/office/drawing/2010/main" spid="_x0000_s4099"/>
            </a:ext>
            <a:ext uri="{FF2B5EF4-FFF2-40B4-BE49-F238E27FC236}">
              <a16:creationId xmlns:a16="http://schemas.microsoft.com/office/drawing/2014/main" id="{DC3F763E-64F0-4B62-9147-035AC15F33A3}"/>
            </a:ext>
          </a:extLst>
        </xdr:cNvPr>
        <xdr:cNvSpPr/>
      </xdr:nvSpPr>
      <xdr:spPr>
        <a:xfrm>
          <a:off x="6505575" y="14020800"/>
          <a:ext cx="152400" cy="152400"/>
        </a:xfrm>
        <a:prstGeom prst="rect">
          <a:avLst/>
        </a:prstGeom>
      </xdr:spPr>
    </xdr:sp>
    <xdr:clientData/>
  </xdr:oneCellAnchor>
  <xdr:oneCellAnchor>
    <xdr:from>
      <xdr:col>4</xdr:col>
      <xdr:colOff>0</xdr:colOff>
      <xdr:row>59</xdr:row>
      <xdr:rowOff>0</xdr:rowOff>
    </xdr:from>
    <xdr:ext cx="152400" cy="152400"/>
    <xdr:sp macro="" textlink="">
      <xdr:nvSpPr>
        <xdr:cNvPr id="24" name="Picture 4" hidden="1">
          <a:extLst>
            <a:ext uri="{63B3BB69-23CF-44E3-9099-C40C66FF867C}">
              <a14:compatExt xmlns:a14="http://schemas.microsoft.com/office/drawing/2010/main" spid="_x0000_s4100"/>
            </a:ext>
            <a:ext uri="{FF2B5EF4-FFF2-40B4-BE49-F238E27FC236}">
              <a16:creationId xmlns:a16="http://schemas.microsoft.com/office/drawing/2014/main" id="{63CA7322-86B0-4233-8232-F7AD6A350E6D}"/>
            </a:ext>
          </a:extLst>
        </xdr:cNvPr>
        <xdr:cNvSpPr/>
      </xdr:nvSpPr>
      <xdr:spPr>
        <a:xfrm>
          <a:off x="7762875" y="14020800"/>
          <a:ext cx="152400" cy="152400"/>
        </a:xfrm>
        <a:prstGeom prst="rect">
          <a:avLst/>
        </a:prstGeom>
      </xdr:spPr>
    </xdr:sp>
    <xdr:clientData/>
  </xdr:oneCellAnchor>
  <xdr:oneCellAnchor>
    <xdr:from>
      <xdr:col>4</xdr:col>
      <xdr:colOff>0</xdr:colOff>
      <xdr:row>59</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43475546-E0B3-475D-B2A1-A659672FF8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1EE019CF-002C-4740-B5A4-BE876F051A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7FCB9064-B6F4-44E5-BCAC-BBD638746B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0FBB278B-DF3C-41AA-AAFE-D6D30D94B2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C5D79A61-96CD-4113-8F34-3DA9E78962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FC76A9D2-D1D8-499C-BA38-463C023FEB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0BFBD986-9074-4CE2-8147-8135B63796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9A200646-9B54-4157-A0A8-EBF45BC84B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4ED46042-FA6A-4E98-B274-467921C4CA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30C9A0A0-657F-411D-9380-4BA6AAA172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5D425841-9A9E-4719-A7D0-C1658BFFE2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9D0DD4EB-971C-446E-852A-5FF20CC2FE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BEBFB288-BC38-4280-A734-5178F68DCA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1E415A09-EF19-4A01-9E37-C17E8CFCDA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80062F56-DC13-403E-B28D-C77A95CF3E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53E018C1-A34C-4693-8F60-1FCB755F7E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41" name="40 Imagen" descr="http://200.29.3.6:8080/pentaho/jpivot/table/drill-position-other.gif">
          <a:extLst>
            <a:ext uri="{FF2B5EF4-FFF2-40B4-BE49-F238E27FC236}">
              <a16:creationId xmlns:a16="http://schemas.microsoft.com/office/drawing/2014/main" id="{B8FD9D81-43A4-40B5-8783-46CF8FA0E4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931005E9-DDC7-4F1D-8F85-CA45F66635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59</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0D0A55C0-AF0A-4634-B129-5BB5727373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97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E364AF80-4BDB-4139-97B7-97DA8D127D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6BF9966A-AFD3-4DA2-9054-6BEB6B78A6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152400" cy="152400"/>
    <xdr:sp macro="" textlink="">
      <xdr:nvSpPr>
        <xdr:cNvPr id="46" name="Picture 5" hidden="1">
          <a:extLst>
            <a:ext uri="{63B3BB69-23CF-44E3-9099-C40C66FF867C}">
              <a14:compatExt xmlns:a14="http://schemas.microsoft.com/office/drawing/2010/main" spid="_x0000_s4101"/>
            </a:ext>
            <a:ext uri="{FF2B5EF4-FFF2-40B4-BE49-F238E27FC236}">
              <a16:creationId xmlns:a16="http://schemas.microsoft.com/office/drawing/2014/main" id="{3F85AF2E-0B23-40F8-B88C-94E8D452EB0D}"/>
            </a:ext>
          </a:extLst>
        </xdr:cNvPr>
        <xdr:cNvSpPr/>
      </xdr:nvSpPr>
      <xdr:spPr>
        <a:xfrm>
          <a:off x="8886825" y="14020800"/>
          <a:ext cx="152400" cy="152400"/>
        </a:xfrm>
        <a:prstGeom prst="rect">
          <a:avLst/>
        </a:prstGeom>
      </xdr:spPr>
    </xdr:sp>
    <xdr:clientData/>
  </xdr:oneCellAnchor>
  <xdr:oneCellAnchor>
    <xdr:from>
      <xdr:col>6</xdr:col>
      <xdr:colOff>0</xdr:colOff>
      <xdr:row>59</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4AC5C59E-C884-4080-BE83-AC11A9CFB8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A9169F6F-65AD-4658-8B58-4AC5D9BD54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D3C9F55D-B9A2-4706-A05F-A6624DC32E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FA373E2E-34A9-469A-9349-BAF2765C4D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4DD212E5-4819-4C37-B854-E812A026EB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06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C190B0A1-7303-477D-80FF-A17F1FCA6B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59</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FC29C5CD-3978-4E6D-83C4-B036CCCF68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197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152400" cy="152400"/>
    <xdr:sp macro="" textlink="">
      <xdr:nvSpPr>
        <xdr:cNvPr id="54" name="Picture 6" hidden="1">
          <a:extLst>
            <a:ext uri="{63B3BB69-23CF-44E3-9099-C40C66FF867C}">
              <a14:compatExt xmlns:a14="http://schemas.microsoft.com/office/drawing/2010/main" spid="_x0000_s4102"/>
            </a:ext>
            <a:ext uri="{FF2B5EF4-FFF2-40B4-BE49-F238E27FC236}">
              <a16:creationId xmlns:a16="http://schemas.microsoft.com/office/drawing/2014/main" id="{9D1A06D2-7F05-47B0-8214-318FCD1EF204}"/>
            </a:ext>
          </a:extLst>
        </xdr:cNvPr>
        <xdr:cNvSpPr/>
      </xdr:nvSpPr>
      <xdr:spPr>
        <a:xfrm>
          <a:off x="6505575" y="14020800"/>
          <a:ext cx="152400" cy="152400"/>
        </a:xfrm>
        <a:prstGeom prst="rect">
          <a:avLst/>
        </a:prstGeom>
      </xdr:spPr>
    </xdr:sp>
    <xdr:clientData/>
  </xdr:oneCellAnchor>
  <xdr:oneCellAnchor>
    <xdr:from>
      <xdr:col>4</xdr:col>
      <xdr:colOff>0</xdr:colOff>
      <xdr:row>59</xdr:row>
      <xdr:rowOff>0</xdr:rowOff>
    </xdr:from>
    <xdr:ext cx="152400" cy="152400"/>
    <xdr:sp macro="" textlink="">
      <xdr:nvSpPr>
        <xdr:cNvPr id="55" name="Picture 7" hidden="1">
          <a:extLst>
            <a:ext uri="{63B3BB69-23CF-44E3-9099-C40C66FF867C}">
              <a14:compatExt xmlns:a14="http://schemas.microsoft.com/office/drawing/2010/main" spid="_x0000_s4103"/>
            </a:ext>
            <a:ext uri="{FF2B5EF4-FFF2-40B4-BE49-F238E27FC236}">
              <a16:creationId xmlns:a16="http://schemas.microsoft.com/office/drawing/2014/main" id="{FA332302-E343-4B44-BDE0-EF7BAEA6A158}"/>
            </a:ext>
          </a:extLst>
        </xdr:cNvPr>
        <xdr:cNvSpPr/>
      </xdr:nvSpPr>
      <xdr:spPr>
        <a:xfrm>
          <a:off x="7762875" y="14020800"/>
          <a:ext cx="152400" cy="152400"/>
        </a:xfrm>
        <a:prstGeom prst="rect">
          <a:avLst/>
        </a:prstGeom>
      </xdr:spPr>
    </xdr:sp>
    <xdr:clientData/>
  </xdr:oneCellAnchor>
  <xdr:oneCellAnchor>
    <xdr:from>
      <xdr:col>4</xdr:col>
      <xdr:colOff>0</xdr:colOff>
      <xdr:row>59</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D355E045-9C6E-46DB-8075-D978E189D1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486BF036-A13A-473E-BD44-3440F52479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5DBD1349-B9F3-4A5D-B382-42EA8C22C2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B83AC26E-21EF-4D28-87A2-6FBD6D0049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BFAE3C80-B5FC-492D-9443-8F0B0A052B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708E94B4-DF88-4881-845A-4A1297C311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BDAEE8C2-A692-44E7-8D2D-0364F4389D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FADAB61D-A1A0-45A9-A407-C8397B2314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F41CF8D7-9B22-44D9-9159-D362D8D345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6FC8DA86-2CB3-4ED8-A1AC-18321AC9A1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BF8A0A78-DA98-4063-9C01-712B3595D3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0C392127-B794-40B7-BA9F-109F828BFA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53093164-0534-4CEC-92F3-3FFEB3EE61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7ED487AE-AFC2-4155-A55D-DCBB4D4FC4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19817F20-7B87-4955-98DE-3BFC930E3C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06CC6495-1F10-43D4-BBAA-DCC194984C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D98529DA-3DD8-4402-BBE1-E4B264F4D2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C7913901-B532-4583-9036-4487E61DFD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723F8BD4-003D-4070-9E97-CBC23A584A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654D6CCD-EF51-47B8-849D-3A3A201347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6" name="75 Imagen" descr="http://200.29.3.6:8080/pentaho/jpivot/table/drill-position-other.gif">
          <a:extLst>
            <a:ext uri="{FF2B5EF4-FFF2-40B4-BE49-F238E27FC236}">
              <a16:creationId xmlns:a16="http://schemas.microsoft.com/office/drawing/2014/main" id="{5A6DFADF-53EC-4E9E-B6C2-FD3BC67C0D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ABF53D21-329C-4885-A822-CC829B04B9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8" name="77 Imagen" descr="http://200.29.3.6:8080/pentaho/jpivot/table/drill-position-other.gif">
          <a:extLst>
            <a:ext uri="{FF2B5EF4-FFF2-40B4-BE49-F238E27FC236}">
              <a16:creationId xmlns:a16="http://schemas.microsoft.com/office/drawing/2014/main" id="{4FB37B4A-B87A-48AE-B6C5-69F3D106C9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AA8C08FC-2D50-4923-AAA7-981C53BE77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A46EE083-EF18-40F1-8336-A49945263D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5F9EC401-ED22-43A8-8870-BE816B53EC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2" name="81 Imagen" descr="http://200.29.3.6:8080/pentaho/jpivot/table/drill-position-other.gif">
          <a:extLst>
            <a:ext uri="{FF2B5EF4-FFF2-40B4-BE49-F238E27FC236}">
              <a16:creationId xmlns:a16="http://schemas.microsoft.com/office/drawing/2014/main" id="{23C73E5F-5BEA-4A48-BB3E-B6769A2363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3" name="82 Imagen" descr="http://200.29.3.6:8080/pentaho/jpivot/table/drill-position-other.gif">
          <a:extLst>
            <a:ext uri="{FF2B5EF4-FFF2-40B4-BE49-F238E27FC236}">
              <a16:creationId xmlns:a16="http://schemas.microsoft.com/office/drawing/2014/main" id="{68398512-4D46-4E22-AC50-778E5C5BD9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2EB7F985-BE93-41A7-B2ED-705ED196BD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DCE5700D-F0A1-4AD9-8397-6DFA842B29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D6588BEE-A8C0-4050-8031-9753CBB3A6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87" name="86 Imagen" descr="http://200.29.3.6:8080/pentaho/jpivot/table/drill-position-other.gif">
          <a:extLst>
            <a:ext uri="{FF2B5EF4-FFF2-40B4-BE49-F238E27FC236}">
              <a16:creationId xmlns:a16="http://schemas.microsoft.com/office/drawing/2014/main" id="{41A2A49D-50F2-48A4-874B-0DB57EE15C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59</xdr:row>
      <xdr:rowOff>0</xdr:rowOff>
    </xdr:from>
    <xdr:ext cx="152400" cy="152400"/>
    <xdr:sp macro="" textlink="">
      <xdr:nvSpPr>
        <xdr:cNvPr id="88" name="Picture 8" hidden="1">
          <a:extLst>
            <a:ext uri="{63B3BB69-23CF-44E3-9099-C40C66FF867C}">
              <a14:compatExt xmlns:a14="http://schemas.microsoft.com/office/drawing/2010/main" spid="_x0000_s4104"/>
            </a:ext>
            <a:ext uri="{FF2B5EF4-FFF2-40B4-BE49-F238E27FC236}">
              <a16:creationId xmlns:a16="http://schemas.microsoft.com/office/drawing/2014/main" id="{25437712-45AF-4778-B45A-FECFA808F53C}"/>
            </a:ext>
          </a:extLst>
        </xdr:cNvPr>
        <xdr:cNvSpPr/>
      </xdr:nvSpPr>
      <xdr:spPr>
        <a:xfrm>
          <a:off x="5219700" y="14020800"/>
          <a:ext cx="152400" cy="152400"/>
        </a:xfrm>
        <a:prstGeom prst="rect">
          <a:avLst/>
        </a:prstGeom>
      </xdr:spPr>
    </xdr:sp>
    <xdr:clientData/>
  </xdr:oneCellAnchor>
  <xdr:oneCellAnchor>
    <xdr:from>
      <xdr:col>3</xdr:col>
      <xdr:colOff>0</xdr:colOff>
      <xdr:row>59</xdr:row>
      <xdr:rowOff>0</xdr:rowOff>
    </xdr:from>
    <xdr:ext cx="85725" cy="85725"/>
    <xdr:pic>
      <xdr:nvPicPr>
        <xdr:cNvPr id="89" name="88 Imagen" descr="http://200.29.3.6:8080/pentaho/jpivot/table/drill-position-other.gif">
          <a:extLst>
            <a:ext uri="{FF2B5EF4-FFF2-40B4-BE49-F238E27FC236}">
              <a16:creationId xmlns:a16="http://schemas.microsoft.com/office/drawing/2014/main" id="{AB04B0D3-C339-46CB-AD21-915C6743A9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842EB850-068F-4015-9FB4-E3AE2D9B60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179AA513-083B-47CA-82EF-8408DA91EE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92" name="91 Imagen" descr="http://200.29.3.6:8080/pentaho/jpivot/table/drill-position-other.gif">
          <a:extLst>
            <a:ext uri="{FF2B5EF4-FFF2-40B4-BE49-F238E27FC236}">
              <a16:creationId xmlns:a16="http://schemas.microsoft.com/office/drawing/2014/main" id="{2E3FF2D7-D510-483A-91B3-A6D28552A0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F21893CB-0D23-450B-AB3D-28BC143E78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4" name="93 Imagen" descr="http://200.29.3.6:8080/pentaho/jpivot/table/drill-position-other.gif">
          <a:extLst>
            <a:ext uri="{FF2B5EF4-FFF2-40B4-BE49-F238E27FC236}">
              <a16:creationId xmlns:a16="http://schemas.microsoft.com/office/drawing/2014/main" id="{A184BCC6-3C03-4391-A9C2-19DC8BDD1E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5" name="94 Imagen" descr="http://200.29.3.6:8080/pentaho/jpivot/table/drill-position-other.gif">
          <a:extLst>
            <a:ext uri="{FF2B5EF4-FFF2-40B4-BE49-F238E27FC236}">
              <a16:creationId xmlns:a16="http://schemas.microsoft.com/office/drawing/2014/main" id="{B12C61FA-FDE0-45EE-A723-199051A50F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E7D478B5-F8A0-46DC-9734-8462F6384E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7" name="96 Imagen" descr="http://200.29.3.6:8080/pentaho/jpivot/table/drill-position-other.gif">
          <a:extLst>
            <a:ext uri="{FF2B5EF4-FFF2-40B4-BE49-F238E27FC236}">
              <a16:creationId xmlns:a16="http://schemas.microsoft.com/office/drawing/2014/main" id="{0BE4F1C9-32AE-4BEF-91CD-DEBCA8B762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5428859E-AA20-4C7C-9F5D-E10763C139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99" name="98 Imagen" descr="http://200.29.3.6:8080/pentaho/jpivot/table/drill-position-other.gif">
          <a:extLst>
            <a:ext uri="{FF2B5EF4-FFF2-40B4-BE49-F238E27FC236}">
              <a16:creationId xmlns:a16="http://schemas.microsoft.com/office/drawing/2014/main" id="{2A57DCD6-9981-4A0A-A43D-D7753F2F01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D80565B0-BE24-4A13-BDD5-71AED93E45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1" name="100 Imagen" descr="http://200.29.3.6:8080/pentaho/jpivot/table/drill-position-other.gif">
          <a:extLst>
            <a:ext uri="{FF2B5EF4-FFF2-40B4-BE49-F238E27FC236}">
              <a16:creationId xmlns:a16="http://schemas.microsoft.com/office/drawing/2014/main" id="{50EF0B7C-6943-46CA-9FF7-08B252A045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2" name="101 Imagen" descr="http://200.29.3.6:8080/pentaho/jpivot/table/drill-position-other.gif">
          <a:extLst>
            <a:ext uri="{FF2B5EF4-FFF2-40B4-BE49-F238E27FC236}">
              <a16:creationId xmlns:a16="http://schemas.microsoft.com/office/drawing/2014/main" id="{0D7F8D87-AD52-4CFD-987B-64C26B9042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3" name="102 Imagen" descr="http://200.29.3.6:8080/pentaho/jpivot/table/drill-position-other.gif">
          <a:extLst>
            <a:ext uri="{FF2B5EF4-FFF2-40B4-BE49-F238E27FC236}">
              <a16:creationId xmlns:a16="http://schemas.microsoft.com/office/drawing/2014/main" id="{08862BC8-C0F3-486D-8D31-9EE5E21E69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4" name="103 Imagen" descr="http://200.29.3.6:8080/pentaho/jpivot/table/drill-position-other.gif">
          <a:extLst>
            <a:ext uri="{FF2B5EF4-FFF2-40B4-BE49-F238E27FC236}">
              <a16:creationId xmlns:a16="http://schemas.microsoft.com/office/drawing/2014/main" id="{0282890E-01D9-43AA-9FEC-62513B3F9E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5" name="104 Imagen" descr="http://200.29.3.6:8080/pentaho/jpivot/table/drill-position-other.gif">
          <a:extLst>
            <a:ext uri="{FF2B5EF4-FFF2-40B4-BE49-F238E27FC236}">
              <a16:creationId xmlns:a16="http://schemas.microsoft.com/office/drawing/2014/main" id="{B246C175-059E-46C2-94A5-2133652740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6" name="105 Imagen" descr="http://200.29.3.6:8080/pentaho/jpivot/table/drill-position-other.gif">
          <a:extLst>
            <a:ext uri="{FF2B5EF4-FFF2-40B4-BE49-F238E27FC236}">
              <a16:creationId xmlns:a16="http://schemas.microsoft.com/office/drawing/2014/main" id="{6CA9A4CD-3491-4582-957E-1D0094E6A1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77367D83-DB26-461E-B696-1041A550B9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93A64E04-CB71-46F7-85B5-7A861D9E13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09" name="108 Imagen" descr="http://200.29.3.6:8080/pentaho/jpivot/table/drill-position-other.gif">
          <a:extLst>
            <a:ext uri="{FF2B5EF4-FFF2-40B4-BE49-F238E27FC236}">
              <a16:creationId xmlns:a16="http://schemas.microsoft.com/office/drawing/2014/main" id="{6B5C4E59-F084-47F1-976F-E52FBBB0BF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EA9C3E0C-E98F-4516-81F2-2B0D9353BB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06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59</xdr:row>
      <xdr:rowOff>0</xdr:rowOff>
    </xdr:from>
    <xdr:ext cx="85725" cy="85725"/>
    <xdr:pic>
      <xdr:nvPicPr>
        <xdr:cNvPr id="111" name="110 Imagen" descr="http://200.29.3.6:8080/pentaho/jpivot/table/drill-position-other.gif">
          <a:extLst>
            <a:ext uri="{FF2B5EF4-FFF2-40B4-BE49-F238E27FC236}">
              <a16:creationId xmlns:a16="http://schemas.microsoft.com/office/drawing/2014/main" id="{D9F92029-6D6F-4F64-8129-1C0B76D55F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44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59</xdr:row>
      <xdr:rowOff>0</xdr:rowOff>
    </xdr:from>
    <xdr:ext cx="85725" cy="85725"/>
    <xdr:pic>
      <xdr:nvPicPr>
        <xdr:cNvPr id="112" name="111 Imagen" descr="http://200.29.3.6:8080/pentaho/jpivot/table/drill-position-other.gif">
          <a:extLst>
            <a:ext uri="{FF2B5EF4-FFF2-40B4-BE49-F238E27FC236}">
              <a16:creationId xmlns:a16="http://schemas.microsoft.com/office/drawing/2014/main" id="{93B0E3C8-D646-4B94-BB33-3BD21CC35C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59</xdr:row>
      <xdr:rowOff>0</xdr:rowOff>
    </xdr:from>
    <xdr:ext cx="85725" cy="85725"/>
    <xdr:pic>
      <xdr:nvPicPr>
        <xdr:cNvPr id="113" name="112 Imagen" descr="http://200.29.3.6:8080/pentaho/jpivot/table/drill-position-other.gif">
          <a:extLst>
            <a:ext uri="{FF2B5EF4-FFF2-40B4-BE49-F238E27FC236}">
              <a16:creationId xmlns:a16="http://schemas.microsoft.com/office/drawing/2014/main" id="{4C6930ED-C20D-4DCF-8C1E-8B0DEA12FA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162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59</xdr:row>
      <xdr:rowOff>0</xdr:rowOff>
    </xdr:from>
    <xdr:ext cx="85725" cy="85725"/>
    <xdr:pic>
      <xdr:nvPicPr>
        <xdr:cNvPr id="114" name="113 Imagen" descr="http://200.29.3.6:8080/pentaho/jpivot/table/drill-position-other.gif">
          <a:extLst>
            <a:ext uri="{FF2B5EF4-FFF2-40B4-BE49-F238E27FC236}">
              <a16:creationId xmlns:a16="http://schemas.microsoft.com/office/drawing/2014/main" id="{D259982E-F8A9-4C0D-8ED5-F2C3532483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022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15" name="114 Imagen" descr="http://200.29.3.6:8080/pentaho/jpivot/table/drill-position-other.gif">
          <a:extLst>
            <a:ext uri="{FF2B5EF4-FFF2-40B4-BE49-F238E27FC236}">
              <a16:creationId xmlns:a16="http://schemas.microsoft.com/office/drawing/2014/main" id="{57BD8356-AD4B-4FED-855D-D6C18ACED2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1B771627-65B8-4DE3-9355-CD90D27847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0A4D9DDB-7EB6-452E-BE0C-DAF4A34B5E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18" name="117 Imagen" descr="http://200.29.3.6:8080/pentaho/jpivot/table/drill-position-other.gif">
          <a:extLst>
            <a:ext uri="{FF2B5EF4-FFF2-40B4-BE49-F238E27FC236}">
              <a16:creationId xmlns:a16="http://schemas.microsoft.com/office/drawing/2014/main" id="{5113B09C-C164-42B0-8837-8CA4EA86A9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19" name="118 Imagen" descr="http://200.29.3.6:8080/pentaho/jpivot/table/drill-position-other.gif">
          <a:extLst>
            <a:ext uri="{FF2B5EF4-FFF2-40B4-BE49-F238E27FC236}">
              <a16:creationId xmlns:a16="http://schemas.microsoft.com/office/drawing/2014/main" id="{801C1836-0569-4A07-B626-FFACE180B5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3AFDFFAD-50D7-4635-A2A5-21ED1E4FAE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A20E4D2A-6056-4A54-B9B8-532B4E5834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2" name="121 Imagen" descr="http://200.29.3.6:8080/pentaho/jpivot/table/drill-position-other.gif">
          <a:extLst>
            <a:ext uri="{FF2B5EF4-FFF2-40B4-BE49-F238E27FC236}">
              <a16:creationId xmlns:a16="http://schemas.microsoft.com/office/drawing/2014/main" id="{07F95EB7-A56E-4001-B59D-E13EEEE56B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3" name="122 Imagen" descr="http://200.29.3.6:8080/pentaho/jpivot/table/drill-position-other.gif">
          <a:extLst>
            <a:ext uri="{FF2B5EF4-FFF2-40B4-BE49-F238E27FC236}">
              <a16:creationId xmlns:a16="http://schemas.microsoft.com/office/drawing/2014/main" id="{19AB2886-EE38-4812-B7C9-06397A98C2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4" name="123 Imagen" descr="http://200.29.3.6:8080/pentaho/jpivot/table/drill-position-other.gif">
          <a:extLst>
            <a:ext uri="{FF2B5EF4-FFF2-40B4-BE49-F238E27FC236}">
              <a16:creationId xmlns:a16="http://schemas.microsoft.com/office/drawing/2014/main" id="{FE351550-4E19-4DCC-9554-10D5C933F6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FD311A62-43FB-4E9B-8AE8-ACBC5D8F05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26" name="125 Imagen" descr="http://200.29.3.6:8080/pentaho/jpivot/table/drill-position-other.gif">
          <a:extLst>
            <a:ext uri="{FF2B5EF4-FFF2-40B4-BE49-F238E27FC236}">
              <a16:creationId xmlns:a16="http://schemas.microsoft.com/office/drawing/2014/main" id="{597A6685-12A4-4CF0-9C28-6D86B97813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27" name="126 Imagen" descr="http://200.29.3.6:8080/pentaho/jpivot/table/drill-position-other.gif">
          <a:extLst>
            <a:ext uri="{FF2B5EF4-FFF2-40B4-BE49-F238E27FC236}">
              <a16:creationId xmlns:a16="http://schemas.microsoft.com/office/drawing/2014/main" id="{9A38A3CC-0085-4BA6-9A9B-4FE4550712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50D46186-B099-4477-B9D0-0DAF9DA112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29" name="128 Imagen" descr="http://200.29.3.6:8080/pentaho/jpivot/table/drill-position-other.gif">
          <a:extLst>
            <a:ext uri="{FF2B5EF4-FFF2-40B4-BE49-F238E27FC236}">
              <a16:creationId xmlns:a16="http://schemas.microsoft.com/office/drawing/2014/main" id="{2720F56B-E69A-454A-89E7-FFC23D4A6E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F5767FDF-EAC9-4A3C-BF4A-3239D183DF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5EA8EDD4-C073-4AF2-9B31-5A1148BFF5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7EFF0F93-36BE-4F6E-9B1E-C5098772C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7888A832-51E4-475C-97EB-6772B8D883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4" name="133 Imagen" descr="http://200.29.3.6:8080/pentaho/jpivot/table/drill-position-other.gif">
          <a:extLst>
            <a:ext uri="{FF2B5EF4-FFF2-40B4-BE49-F238E27FC236}">
              <a16:creationId xmlns:a16="http://schemas.microsoft.com/office/drawing/2014/main" id="{B3A0947A-48A0-4B05-A51D-9B71B9F2F0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1B5D5F9F-CC15-4A8A-99C3-0A17BCFC35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A02D3389-A2F9-49FB-8D4A-E9300C5FB7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F81C1C28-90DE-4A19-8931-F827B0B0B2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06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59</xdr:row>
      <xdr:rowOff>0</xdr:rowOff>
    </xdr:from>
    <xdr:ext cx="85725" cy="85725"/>
    <xdr:pic>
      <xdr:nvPicPr>
        <xdr:cNvPr id="138" name="137 Imagen" descr="http://200.29.3.6:8080/pentaho/jpivot/table/drill-position-other.gif">
          <a:extLst>
            <a:ext uri="{FF2B5EF4-FFF2-40B4-BE49-F238E27FC236}">
              <a16:creationId xmlns:a16="http://schemas.microsoft.com/office/drawing/2014/main" id="{29D2C8A3-A97E-4CFC-ABA4-3BF5B13BFA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44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59</xdr:row>
      <xdr:rowOff>0</xdr:rowOff>
    </xdr:from>
    <xdr:ext cx="85725" cy="85725"/>
    <xdr:pic>
      <xdr:nvPicPr>
        <xdr:cNvPr id="139" name="138 Imagen" descr="http://200.29.3.6:8080/pentaho/jpivot/table/drill-position-other.gif">
          <a:extLst>
            <a:ext uri="{FF2B5EF4-FFF2-40B4-BE49-F238E27FC236}">
              <a16:creationId xmlns:a16="http://schemas.microsoft.com/office/drawing/2014/main" id="{15ADD823-39E3-4CC7-A799-15EDD17D22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59</xdr:row>
      <xdr:rowOff>0</xdr:rowOff>
    </xdr:from>
    <xdr:ext cx="85725" cy="85725"/>
    <xdr:pic>
      <xdr:nvPicPr>
        <xdr:cNvPr id="140" name="139 Imagen" descr="http://200.29.3.6:8080/pentaho/jpivot/table/drill-position-other.gif">
          <a:extLst>
            <a:ext uri="{FF2B5EF4-FFF2-40B4-BE49-F238E27FC236}">
              <a16:creationId xmlns:a16="http://schemas.microsoft.com/office/drawing/2014/main" id="{B292113A-0ECA-4D65-8B59-4C7C11BAEF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162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59</xdr:row>
      <xdr:rowOff>0</xdr:rowOff>
    </xdr:from>
    <xdr:ext cx="85725" cy="85725"/>
    <xdr:pic>
      <xdr:nvPicPr>
        <xdr:cNvPr id="141" name="140 Imagen" descr="http://200.29.3.6:8080/pentaho/jpivot/table/drill-position-other.gif">
          <a:extLst>
            <a:ext uri="{FF2B5EF4-FFF2-40B4-BE49-F238E27FC236}">
              <a16:creationId xmlns:a16="http://schemas.microsoft.com/office/drawing/2014/main" id="{3B59CCA4-610C-44F8-9B8D-B6062CBE24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022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59</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FF18E971-D330-4081-A996-CA60E1C206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309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43" name="142 Imagen" descr="http://200.29.3.6:8080/pentaho/jpivot/table/drill-position-other.gif">
          <a:extLst>
            <a:ext uri="{FF2B5EF4-FFF2-40B4-BE49-F238E27FC236}">
              <a16:creationId xmlns:a16="http://schemas.microsoft.com/office/drawing/2014/main" id="{6D645973-9C79-4128-AB1A-6754F44AC3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06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59</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ABC82C7D-7447-44B5-B475-D08A2F8E4C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206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59</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74244912-2B84-4FDA-B716-41E0E151C1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44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59</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EA597F12-587C-4B94-A4CF-3B5F6B8C03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59</xdr:row>
      <xdr:rowOff>0</xdr:rowOff>
    </xdr:from>
    <xdr:ext cx="85725" cy="85725"/>
    <xdr:pic>
      <xdr:nvPicPr>
        <xdr:cNvPr id="147" name="146 Imagen" descr="http://200.29.3.6:8080/pentaho/jpivot/table/drill-position-other.gif">
          <a:extLst>
            <a:ext uri="{FF2B5EF4-FFF2-40B4-BE49-F238E27FC236}">
              <a16:creationId xmlns:a16="http://schemas.microsoft.com/office/drawing/2014/main" id="{F38AEBA9-EB10-461E-ABFB-30E375F7E0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3162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59</xdr:row>
      <xdr:rowOff>0</xdr:rowOff>
    </xdr:from>
    <xdr:ext cx="85725" cy="85725"/>
    <xdr:pic>
      <xdr:nvPicPr>
        <xdr:cNvPr id="148" name="147 Imagen" descr="http://200.29.3.6:8080/pentaho/jpivot/table/drill-position-other.gif">
          <a:extLst>
            <a:ext uri="{FF2B5EF4-FFF2-40B4-BE49-F238E27FC236}">
              <a16:creationId xmlns:a16="http://schemas.microsoft.com/office/drawing/2014/main" id="{47B139FE-1E88-4BD7-ADBB-F696B4BEF2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6022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49" name="148 Imagen" descr="http://200.29.3.6:8080/pentaho/jpivot/table/drill-position-other.gif">
          <a:extLst>
            <a:ext uri="{FF2B5EF4-FFF2-40B4-BE49-F238E27FC236}">
              <a16:creationId xmlns:a16="http://schemas.microsoft.com/office/drawing/2014/main" id="{D84A1E46-E39C-4811-9CDD-11E7D19A9F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0" name="149 Imagen" descr="http://200.29.3.6:8080/pentaho/jpivot/table/drill-position-other.gif">
          <a:extLst>
            <a:ext uri="{FF2B5EF4-FFF2-40B4-BE49-F238E27FC236}">
              <a16:creationId xmlns:a16="http://schemas.microsoft.com/office/drawing/2014/main" id="{74ECF18E-4CFA-4684-92BD-142E8752AA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1" name="150 Imagen" descr="http://200.29.3.6:8080/pentaho/jpivot/table/drill-position-other.gif">
          <a:extLst>
            <a:ext uri="{FF2B5EF4-FFF2-40B4-BE49-F238E27FC236}">
              <a16:creationId xmlns:a16="http://schemas.microsoft.com/office/drawing/2014/main" id="{A0A2794A-E48C-4E7C-A251-AFEC92AF1C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2" name="151 Imagen" descr="http://200.29.3.6:8080/pentaho/jpivot/table/drill-position-other.gif">
          <a:extLst>
            <a:ext uri="{FF2B5EF4-FFF2-40B4-BE49-F238E27FC236}">
              <a16:creationId xmlns:a16="http://schemas.microsoft.com/office/drawing/2014/main" id="{595DAB30-2E5F-413A-8FB6-3608F43FFA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3" name="152 Imagen" descr="http://200.29.3.6:8080/pentaho/jpivot/table/drill-position-other.gif">
          <a:extLst>
            <a:ext uri="{FF2B5EF4-FFF2-40B4-BE49-F238E27FC236}">
              <a16:creationId xmlns:a16="http://schemas.microsoft.com/office/drawing/2014/main" id="{D0DE2E05-2CE3-4D35-9199-FE794107BE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4" name="153 Imagen" descr="http://200.29.3.6:8080/pentaho/jpivot/table/drill-position-other.gif">
          <a:extLst>
            <a:ext uri="{FF2B5EF4-FFF2-40B4-BE49-F238E27FC236}">
              <a16:creationId xmlns:a16="http://schemas.microsoft.com/office/drawing/2014/main" id="{8BFC0412-2CD2-4FC5-89F8-CECD78363E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5" name="154 Imagen" descr="http://200.29.3.6:8080/pentaho/jpivot/table/drill-position-other.gif">
          <a:extLst>
            <a:ext uri="{FF2B5EF4-FFF2-40B4-BE49-F238E27FC236}">
              <a16:creationId xmlns:a16="http://schemas.microsoft.com/office/drawing/2014/main" id="{7CFAF484-1F09-4866-BF7F-2F8DF63486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6" name="155 Imagen" descr="http://200.29.3.6:8080/pentaho/jpivot/table/drill-position-other.gif">
          <a:extLst>
            <a:ext uri="{FF2B5EF4-FFF2-40B4-BE49-F238E27FC236}">
              <a16:creationId xmlns:a16="http://schemas.microsoft.com/office/drawing/2014/main" id="{C652B17B-B46F-489D-9E92-FCA0281A77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7" name="156 Imagen" descr="http://200.29.3.6:8080/pentaho/jpivot/table/drill-position-other.gif">
          <a:extLst>
            <a:ext uri="{FF2B5EF4-FFF2-40B4-BE49-F238E27FC236}">
              <a16:creationId xmlns:a16="http://schemas.microsoft.com/office/drawing/2014/main" id="{47D34168-63D6-4CB9-AF47-3540BBA778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8" name="157 Imagen" descr="http://200.29.3.6:8080/pentaho/jpivot/table/drill-position-other.gif">
          <a:extLst>
            <a:ext uri="{FF2B5EF4-FFF2-40B4-BE49-F238E27FC236}">
              <a16:creationId xmlns:a16="http://schemas.microsoft.com/office/drawing/2014/main" id="{0065F4A1-AC01-4226-8B40-A1FF38317F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59" name="158 Imagen" descr="http://200.29.3.6:8080/pentaho/jpivot/table/drill-position-other.gif">
          <a:extLst>
            <a:ext uri="{FF2B5EF4-FFF2-40B4-BE49-F238E27FC236}">
              <a16:creationId xmlns:a16="http://schemas.microsoft.com/office/drawing/2014/main" id="{FB17D692-96C2-4370-8A60-8843BDDD10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60" name="159 Imagen" descr="http://200.29.3.6:8080/pentaho/jpivot/table/drill-position-other.gif">
          <a:extLst>
            <a:ext uri="{FF2B5EF4-FFF2-40B4-BE49-F238E27FC236}">
              <a16:creationId xmlns:a16="http://schemas.microsoft.com/office/drawing/2014/main" id="{7CC9F059-6221-49DC-9784-2CED852416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61" name="160 Imagen" descr="http://200.29.3.6:8080/pentaho/jpivot/table/drill-position-other.gif">
          <a:extLst>
            <a:ext uri="{FF2B5EF4-FFF2-40B4-BE49-F238E27FC236}">
              <a16:creationId xmlns:a16="http://schemas.microsoft.com/office/drawing/2014/main" id="{FBEB74E7-6522-41F8-9271-42630C9F8E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62" name="161 Imagen" descr="http://200.29.3.6:8080/pentaho/jpivot/table/drill-position-other.gif">
          <a:extLst>
            <a:ext uri="{FF2B5EF4-FFF2-40B4-BE49-F238E27FC236}">
              <a16:creationId xmlns:a16="http://schemas.microsoft.com/office/drawing/2014/main" id="{E43F90E7-3E23-4E25-89CF-75464F7688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63" name="162 Imagen" descr="http://200.29.3.6:8080/pentaho/jpivot/table/drill-position-other.gif">
          <a:extLst>
            <a:ext uri="{FF2B5EF4-FFF2-40B4-BE49-F238E27FC236}">
              <a16:creationId xmlns:a16="http://schemas.microsoft.com/office/drawing/2014/main" id="{91464BA2-5A0D-4ECA-BA9E-A4740F0861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164" name="163 Imagen" descr="http://200.29.3.6:8080/pentaho/jpivot/table/drill-position-other.gif">
          <a:extLst>
            <a:ext uri="{FF2B5EF4-FFF2-40B4-BE49-F238E27FC236}">
              <a16:creationId xmlns:a16="http://schemas.microsoft.com/office/drawing/2014/main" id="{568A6297-738A-4BEA-A7A6-CFE28F9D6C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165" name="164 Imagen" descr="http://200.29.3.6:8080/pentaho/jpivot/table/drill-position-other.gif">
          <a:extLst>
            <a:ext uri="{FF2B5EF4-FFF2-40B4-BE49-F238E27FC236}">
              <a16:creationId xmlns:a16="http://schemas.microsoft.com/office/drawing/2014/main" id="{670EDEC0-E8E2-41E5-B271-A026F75DA8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166" name="165 Imagen" descr="http://200.29.3.6:8080/pentaho/jpivot/table/drill-position-other.gif">
          <a:extLst>
            <a:ext uri="{FF2B5EF4-FFF2-40B4-BE49-F238E27FC236}">
              <a16:creationId xmlns:a16="http://schemas.microsoft.com/office/drawing/2014/main" id="{63268801-1118-4F11-83E0-F7323C3DBD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167" name="166 Imagen" descr="http://200.29.3.6:8080/pentaho/jpivot/table/drill-position-other.gif">
          <a:extLst>
            <a:ext uri="{FF2B5EF4-FFF2-40B4-BE49-F238E27FC236}">
              <a16:creationId xmlns:a16="http://schemas.microsoft.com/office/drawing/2014/main" id="{3662B22B-D5D7-4FA6-B56B-6EE6DA9CBB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168" name="167 Imagen" descr="http://200.29.3.6:8080/pentaho/jpivot/table/drill-position-other.gif">
          <a:extLst>
            <a:ext uri="{FF2B5EF4-FFF2-40B4-BE49-F238E27FC236}">
              <a16:creationId xmlns:a16="http://schemas.microsoft.com/office/drawing/2014/main" id="{B55F204C-21BB-4617-98E5-6016C76303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169" name="168 Imagen" descr="http://200.29.3.6:8080/pentaho/jpivot/table/drill-position-other.gif">
          <a:extLst>
            <a:ext uri="{FF2B5EF4-FFF2-40B4-BE49-F238E27FC236}">
              <a16:creationId xmlns:a16="http://schemas.microsoft.com/office/drawing/2014/main" id="{8C6FE50F-0864-424A-A804-D051BBC9C6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170" name="169 Imagen" descr="http://200.29.3.6:8080/pentaho/jpivot/table/drill-position-other.gif">
          <a:extLst>
            <a:ext uri="{FF2B5EF4-FFF2-40B4-BE49-F238E27FC236}">
              <a16:creationId xmlns:a16="http://schemas.microsoft.com/office/drawing/2014/main" id="{0D75FB52-2718-41B4-A5CE-E99437020D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171" name="170 Imagen" descr="http://200.29.3.6:8080/pentaho/jpivot/table/drill-position-other.gif">
          <a:extLst>
            <a:ext uri="{FF2B5EF4-FFF2-40B4-BE49-F238E27FC236}">
              <a16:creationId xmlns:a16="http://schemas.microsoft.com/office/drawing/2014/main" id="{20852D79-6C0C-4289-92B0-91B9AE030F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172" name="171 Imagen" descr="http://200.29.3.6:8080/pentaho/jpivot/table/drill-position-other.gif">
          <a:extLst>
            <a:ext uri="{FF2B5EF4-FFF2-40B4-BE49-F238E27FC236}">
              <a16:creationId xmlns:a16="http://schemas.microsoft.com/office/drawing/2014/main" id="{1A1728F7-32D5-4A18-9AF1-BC39BE2A9F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173" name="172 Imagen" descr="http://200.29.3.6:8080/pentaho/jpivot/table/drill-position-other.gif">
          <a:extLst>
            <a:ext uri="{FF2B5EF4-FFF2-40B4-BE49-F238E27FC236}">
              <a16:creationId xmlns:a16="http://schemas.microsoft.com/office/drawing/2014/main" id="{80D32710-FADF-483A-AF89-CBDFD0145E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174" name="173 Imagen" descr="http://200.29.3.6:8080/pentaho/jpivot/table/drill-position-other.gif">
          <a:extLst>
            <a:ext uri="{FF2B5EF4-FFF2-40B4-BE49-F238E27FC236}">
              <a16:creationId xmlns:a16="http://schemas.microsoft.com/office/drawing/2014/main" id="{0EE9A41C-4797-4482-846B-965F8406C7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175" name="174 Imagen" descr="http://200.29.3.6:8080/pentaho/jpivot/table/drill-position-other.gif">
          <a:extLst>
            <a:ext uri="{FF2B5EF4-FFF2-40B4-BE49-F238E27FC236}">
              <a16:creationId xmlns:a16="http://schemas.microsoft.com/office/drawing/2014/main" id="{BAF3893B-D490-46B6-AD62-EDF958F16E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76" name="175 Imagen" descr="http://200.29.3.6:8080/pentaho/jpivot/table/drill-position-other.gif">
          <a:extLst>
            <a:ext uri="{FF2B5EF4-FFF2-40B4-BE49-F238E27FC236}">
              <a16:creationId xmlns:a16="http://schemas.microsoft.com/office/drawing/2014/main" id="{E986E29D-B98F-46A5-939E-2C5EDEC733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77" name="176 Imagen" descr="http://200.29.3.6:8080/pentaho/jpivot/table/drill-position-other.gif">
          <a:extLst>
            <a:ext uri="{FF2B5EF4-FFF2-40B4-BE49-F238E27FC236}">
              <a16:creationId xmlns:a16="http://schemas.microsoft.com/office/drawing/2014/main" id="{7795CF36-C96A-4844-95F1-13B714E098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78" name="177 Imagen" descr="http://200.29.3.6:8080/pentaho/jpivot/table/drill-position-other.gif">
          <a:extLst>
            <a:ext uri="{FF2B5EF4-FFF2-40B4-BE49-F238E27FC236}">
              <a16:creationId xmlns:a16="http://schemas.microsoft.com/office/drawing/2014/main" id="{1A79852A-732F-4B2C-ABEC-3C2544DB11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79" name="178 Imagen" descr="http://200.29.3.6:8080/pentaho/jpivot/table/drill-position-other.gif">
          <a:extLst>
            <a:ext uri="{FF2B5EF4-FFF2-40B4-BE49-F238E27FC236}">
              <a16:creationId xmlns:a16="http://schemas.microsoft.com/office/drawing/2014/main" id="{B2904430-37CE-4AE6-ABDE-88C4AA4B15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80" name="179 Imagen" descr="http://200.29.3.6:8080/pentaho/jpivot/table/drill-position-other.gif">
          <a:extLst>
            <a:ext uri="{FF2B5EF4-FFF2-40B4-BE49-F238E27FC236}">
              <a16:creationId xmlns:a16="http://schemas.microsoft.com/office/drawing/2014/main" id="{5B0086EC-A3C2-48F1-A622-BE8B38BE5E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81" name="180 Imagen" descr="http://200.29.3.6:8080/pentaho/jpivot/table/drill-position-other.gif">
          <a:extLst>
            <a:ext uri="{FF2B5EF4-FFF2-40B4-BE49-F238E27FC236}">
              <a16:creationId xmlns:a16="http://schemas.microsoft.com/office/drawing/2014/main" id="{570E43BF-9C3D-498F-BEC2-9691D2A64E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82" name="181 Imagen" descr="http://200.29.3.6:8080/pentaho/jpivot/table/drill-position-other.gif">
          <a:extLst>
            <a:ext uri="{FF2B5EF4-FFF2-40B4-BE49-F238E27FC236}">
              <a16:creationId xmlns:a16="http://schemas.microsoft.com/office/drawing/2014/main" id="{1EF4CA79-7A3E-4173-A48C-6713140562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183" name="182 Imagen" descr="http://200.29.3.6:8080/pentaho/jpivot/table/drill-position-other.gif">
          <a:extLst>
            <a:ext uri="{FF2B5EF4-FFF2-40B4-BE49-F238E27FC236}">
              <a16:creationId xmlns:a16="http://schemas.microsoft.com/office/drawing/2014/main" id="{129F1DC6-9769-4E93-BC39-59A13EBC42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4" name="183 Imagen" descr="http://200.29.3.6:8080/pentaho/jpivot/table/drill-position-other.gif">
          <a:extLst>
            <a:ext uri="{FF2B5EF4-FFF2-40B4-BE49-F238E27FC236}">
              <a16:creationId xmlns:a16="http://schemas.microsoft.com/office/drawing/2014/main" id="{22BA9DAA-1227-44E7-BCE7-2A68B5FD43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5" name="184 Imagen" descr="http://200.29.3.6:8080/pentaho/jpivot/table/drill-position-other.gif">
          <a:extLst>
            <a:ext uri="{FF2B5EF4-FFF2-40B4-BE49-F238E27FC236}">
              <a16:creationId xmlns:a16="http://schemas.microsoft.com/office/drawing/2014/main" id="{AB7FBB07-3A95-44B0-904C-6FF3E6FECE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6" name="185 Imagen" descr="http://200.29.3.6:8080/pentaho/jpivot/table/drill-position-other.gif">
          <a:extLst>
            <a:ext uri="{FF2B5EF4-FFF2-40B4-BE49-F238E27FC236}">
              <a16:creationId xmlns:a16="http://schemas.microsoft.com/office/drawing/2014/main" id="{5E77DEBF-F3DF-41A9-9D98-66166EEF8F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7" name="186 Imagen" descr="http://200.29.3.6:8080/pentaho/jpivot/table/drill-position-other.gif">
          <a:extLst>
            <a:ext uri="{FF2B5EF4-FFF2-40B4-BE49-F238E27FC236}">
              <a16:creationId xmlns:a16="http://schemas.microsoft.com/office/drawing/2014/main" id="{CA9CB578-B29A-4A5A-AD37-AA3A030D59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8" name="187 Imagen" descr="http://200.29.3.6:8080/pentaho/jpivot/table/drill-position-other.gif">
          <a:extLst>
            <a:ext uri="{FF2B5EF4-FFF2-40B4-BE49-F238E27FC236}">
              <a16:creationId xmlns:a16="http://schemas.microsoft.com/office/drawing/2014/main" id="{9668A894-A057-4A43-BAF1-0C16A0D03B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89" name="188 Imagen" descr="http://200.29.3.6:8080/pentaho/jpivot/table/drill-position-other.gif">
          <a:extLst>
            <a:ext uri="{FF2B5EF4-FFF2-40B4-BE49-F238E27FC236}">
              <a16:creationId xmlns:a16="http://schemas.microsoft.com/office/drawing/2014/main" id="{58C42327-2E5D-41E9-8FCD-3A30387FFD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90" name="189 Imagen" descr="http://200.29.3.6:8080/pentaho/jpivot/table/drill-position-other.gif">
          <a:extLst>
            <a:ext uri="{FF2B5EF4-FFF2-40B4-BE49-F238E27FC236}">
              <a16:creationId xmlns:a16="http://schemas.microsoft.com/office/drawing/2014/main" id="{D58CBBB1-382E-486F-B0F1-2E04086736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91" name="190 Imagen" descr="http://200.29.3.6:8080/pentaho/jpivot/table/drill-position-other.gif">
          <a:extLst>
            <a:ext uri="{FF2B5EF4-FFF2-40B4-BE49-F238E27FC236}">
              <a16:creationId xmlns:a16="http://schemas.microsoft.com/office/drawing/2014/main" id="{49D6DC04-4AE6-4A38-8BCC-061395D49E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59</xdr:row>
      <xdr:rowOff>0</xdr:rowOff>
    </xdr:from>
    <xdr:ext cx="85725" cy="85725"/>
    <xdr:pic>
      <xdr:nvPicPr>
        <xdr:cNvPr id="192" name="191 Imagen" descr="http://200.29.3.6:8080/pentaho/jpivot/table/drill-position-other.gif">
          <a:extLst>
            <a:ext uri="{FF2B5EF4-FFF2-40B4-BE49-F238E27FC236}">
              <a16:creationId xmlns:a16="http://schemas.microsoft.com/office/drawing/2014/main" id="{1F067903-FB08-42B8-ADA2-B724F5C510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253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3" name="192 Imagen" descr="http://200.29.3.6:8080/pentaho/jpivot/table/drill-position-other.gif">
          <a:extLst>
            <a:ext uri="{FF2B5EF4-FFF2-40B4-BE49-F238E27FC236}">
              <a16:creationId xmlns:a16="http://schemas.microsoft.com/office/drawing/2014/main" id="{8A3BBE83-EC9E-4718-85CE-F15AE037A9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4" name="193 Imagen" descr="http://200.29.3.6:8080/pentaho/jpivot/table/drill-position-other.gif">
          <a:extLst>
            <a:ext uri="{FF2B5EF4-FFF2-40B4-BE49-F238E27FC236}">
              <a16:creationId xmlns:a16="http://schemas.microsoft.com/office/drawing/2014/main" id="{35F57F62-783F-4157-BDBD-454B273300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5" name="194 Imagen" descr="http://200.29.3.6:8080/pentaho/jpivot/table/drill-position-other.gif">
          <a:extLst>
            <a:ext uri="{FF2B5EF4-FFF2-40B4-BE49-F238E27FC236}">
              <a16:creationId xmlns:a16="http://schemas.microsoft.com/office/drawing/2014/main" id="{955975CF-FFE4-4D66-95C3-48C1140751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6" name="195 Imagen" descr="http://200.29.3.6:8080/pentaho/jpivot/table/drill-position-other.gif">
          <a:extLst>
            <a:ext uri="{FF2B5EF4-FFF2-40B4-BE49-F238E27FC236}">
              <a16:creationId xmlns:a16="http://schemas.microsoft.com/office/drawing/2014/main" id="{7DD15AC1-A150-4837-89E7-E88368161F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7" name="196 Imagen" descr="http://200.29.3.6:8080/pentaho/jpivot/table/drill-position-other.gif">
          <a:extLst>
            <a:ext uri="{FF2B5EF4-FFF2-40B4-BE49-F238E27FC236}">
              <a16:creationId xmlns:a16="http://schemas.microsoft.com/office/drawing/2014/main" id="{4C846A67-0534-46FB-8914-44E5A0E89C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8" name="197 Imagen" descr="http://200.29.3.6:8080/pentaho/jpivot/table/drill-position-other.gif">
          <a:extLst>
            <a:ext uri="{FF2B5EF4-FFF2-40B4-BE49-F238E27FC236}">
              <a16:creationId xmlns:a16="http://schemas.microsoft.com/office/drawing/2014/main" id="{10485B57-E530-4301-AE5D-E090EE193E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199" name="198 Imagen" descr="http://200.29.3.6:8080/pentaho/jpivot/table/drill-position-other.gif">
          <a:extLst>
            <a:ext uri="{FF2B5EF4-FFF2-40B4-BE49-F238E27FC236}">
              <a16:creationId xmlns:a16="http://schemas.microsoft.com/office/drawing/2014/main" id="{5AC21F8C-EDCF-41E6-85BA-C104268B52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200" name="199 Imagen" descr="http://200.29.3.6:8080/pentaho/jpivot/table/drill-position-other.gif">
          <a:extLst>
            <a:ext uri="{FF2B5EF4-FFF2-40B4-BE49-F238E27FC236}">
              <a16:creationId xmlns:a16="http://schemas.microsoft.com/office/drawing/2014/main" id="{061320E2-3C20-4917-963D-576CC2FC66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201" name="200 Imagen" descr="http://200.29.3.6:8080/pentaho/jpivot/table/drill-position-other.gif">
          <a:extLst>
            <a:ext uri="{FF2B5EF4-FFF2-40B4-BE49-F238E27FC236}">
              <a16:creationId xmlns:a16="http://schemas.microsoft.com/office/drawing/2014/main" id="{E96CC793-66F8-403F-B13B-6F8121F2CD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59</xdr:row>
      <xdr:rowOff>0</xdr:rowOff>
    </xdr:from>
    <xdr:ext cx="85725" cy="85725"/>
    <xdr:pic>
      <xdr:nvPicPr>
        <xdr:cNvPr id="202" name="201 Imagen" descr="http://200.29.3.6:8080/pentaho/jpivot/table/drill-position-other.gif">
          <a:extLst>
            <a:ext uri="{FF2B5EF4-FFF2-40B4-BE49-F238E27FC236}">
              <a16:creationId xmlns:a16="http://schemas.microsoft.com/office/drawing/2014/main" id="{6304314F-3F4B-4040-A10D-63A74D8C5B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243692" cy="1136978"/>
    <xdr:pic>
      <xdr:nvPicPr>
        <xdr:cNvPr id="203" name="Imagen 202">
          <a:extLst>
            <a:ext uri="{FF2B5EF4-FFF2-40B4-BE49-F238E27FC236}">
              <a16:creationId xmlns:a16="http://schemas.microsoft.com/office/drawing/2014/main" id="{981DBCC5-7C8A-4AC0-B5AD-5CFF8452BC05}"/>
            </a:ext>
          </a:extLst>
        </xdr:cNvPr>
        <xdr:cNvPicPr>
          <a:picLocks noChangeAspect="1"/>
        </xdr:cNvPicPr>
      </xdr:nvPicPr>
      <xdr:blipFill>
        <a:blip xmlns:r="http://schemas.openxmlformats.org/officeDocument/2006/relationships" r:embed="rId2"/>
        <a:stretch>
          <a:fillRect/>
        </a:stretch>
      </xdr:blipFill>
      <xdr:spPr>
        <a:xfrm>
          <a:off x="0" y="0"/>
          <a:ext cx="1243692" cy="1136978"/>
        </a:xfrm>
        <a:prstGeom prst="rect">
          <a:avLst/>
        </a:prstGeom>
      </xdr:spPr>
    </xdr:pic>
    <xdr:clientData/>
  </xdr:oneCellAnchor>
  <xdr:oneCellAnchor>
    <xdr:from>
      <xdr:col>3</xdr:col>
      <xdr:colOff>0</xdr:colOff>
      <xdr:row>59</xdr:row>
      <xdr:rowOff>0</xdr:rowOff>
    </xdr:from>
    <xdr:ext cx="85725" cy="85725"/>
    <xdr:pic>
      <xdr:nvPicPr>
        <xdr:cNvPr id="204" name="5 Imagen" descr="http://200.29.3.6:8080/pentaho/jpivot/table/drill-position-other.gif">
          <a:extLst>
            <a:ext uri="{FF2B5EF4-FFF2-40B4-BE49-F238E27FC236}">
              <a16:creationId xmlns:a16="http://schemas.microsoft.com/office/drawing/2014/main" id="{79F73286-18E2-4393-B59C-9C9B408166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205" name="21 Imagen" descr="http://200.29.3.6:8080/pentaho/jpivot/table/drill-position-other.gif">
          <a:extLst>
            <a:ext uri="{FF2B5EF4-FFF2-40B4-BE49-F238E27FC236}">
              <a16:creationId xmlns:a16="http://schemas.microsoft.com/office/drawing/2014/main" id="{BD3E1211-4EF5-46E6-B42B-ABC360F718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206" name="42 Imagen" descr="http://200.29.3.6:8080/pentaho/jpivot/table/drill-position-other.gif">
          <a:extLst>
            <a:ext uri="{FF2B5EF4-FFF2-40B4-BE49-F238E27FC236}">
              <a16:creationId xmlns:a16="http://schemas.microsoft.com/office/drawing/2014/main" id="{6E2832CA-7201-4C20-9460-E1453FE184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85725" cy="85725"/>
    <xdr:pic>
      <xdr:nvPicPr>
        <xdr:cNvPr id="207" name="52 Imagen" descr="http://200.29.3.6:8080/pentaho/jpivot/table/drill-position-other.gif">
          <a:extLst>
            <a:ext uri="{FF2B5EF4-FFF2-40B4-BE49-F238E27FC236}">
              <a16:creationId xmlns:a16="http://schemas.microsoft.com/office/drawing/2014/main" id="{BB2AA803-F3F7-4245-B0A7-501BF91C2D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055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59</xdr:row>
      <xdr:rowOff>0</xdr:rowOff>
    </xdr:from>
    <xdr:ext cx="152400" cy="152400"/>
    <xdr:sp macro="" textlink="">
      <xdr:nvSpPr>
        <xdr:cNvPr id="208" name="Picture 8" hidden="1">
          <a:extLst>
            <a:ext uri="{63B3BB69-23CF-44E3-9099-C40C66FF867C}">
              <a14:compatExt xmlns:a14="http://schemas.microsoft.com/office/drawing/2010/main" spid="_x0000_s4104"/>
            </a:ext>
            <a:ext uri="{FF2B5EF4-FFF2-40B4-BE49-F238E27FC236}">
              <a16:creationId xmlns:a16="http://schemas.microsoft.com/office/drawing/2014/main" id="{8A9006EA-EA2E-40AF-A180-11F1F9B7A340}"/>
            </a:ext>
          </a:extLst>
        </xdr:cNvPr>
        <xdr:cNvSpPr/>
      </xdr:nvSpPr>
      <xdr:spPr>
        <a:xfrm>
          <a:off x="6505575" y="14020800"/>
          <a:ext cx="152400" cy="152400"/>
        </a:xfrm>
        <a:prstGeom prst="rect">
          <a:avLst/>
        </a:prstGeom>
      </xdr:spPr>
    </xdr:sp>
    <xdr:clientData/>
  </xdr:oneCellAnchor>
  <xdr:oneCellAnchor>
    <xdr:from>
      <xdr:col>4</xdr:col>
      <xdr:colOff>0</xdr:colOff>
      <xdr:row>59</xdr:row>
      <xdr:rowOff>0</xdr:rowOff>
    </xdr:from>
    <xdr:ext cx="85725" cy="85725"/>
    <xdr:pic>
      <xdr:nvPicPr>
        <xdr:cNvPr id="209" name="5 Imagen" descr="http://200.29.3.6:8080/pentaho/jpivot/table/drill-position-other.gif">
          <a:extLst>
            <a:ext uri="{FF2B5EF4-FFF2-40B4-BE49-F238E27FC236}">
              <a16:creationId xmlns:a16="http://schemas.microsoft.com/office/drawing/2014/main" id="{CE00BAED-626B-4E66-9EC4-27BA2039BF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10" name="21 Imagen" descr="http://200.29.3.6:8080/pentaho/jpivot/table/drill-position-other.gif">
          <a:extLst>
            <a:ext uri="{FF2B5EF4-FFF2-40B4-BE49-F238E27FC236}">
              <a16:creationId xmlns:a16="http://schemas.microsoft.com/office/drawing/2014/main" id="{ACD66D58-F351-4652-8CC1-AB8A588CC2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11" name="42 Imagen" descr="http://200.29.3.6:8080/pentaho/jpivot/table/drill-position-other.gif">
          <a:extLst>
            <a:ext uri="{FF2B5EF4-FFF2-40B4-BE49-F238E27FC236}">
              <a16:creationId xmlns:a16="http://schemas.microsoft.com/office/drawing/2014/main" id="{D6FA002B-0F4D-4C5E-AAB3-2BEDEFC1F7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85725" cy="85725"/>
    <xdr:pic>
      <xdr:nvPicPr>
        <xdr:cNvPr id="212" name="52 Imagen" descr="http://200.29.3.6:8080/pentaho/jpivot/table/drill-position-other.gif">
          <a:extLst>
            <a:ext uri="{FF2B5EF4-FFF2-40B4-BE49-F238E27FC236}">
              <a16:creationId xmlns:a16="http://schemas.microsoft.com/office/drawing/2014/main" id="{4DE8D0F7-23C1-45B2-843E-E472E16C27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6287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59</xdr:row>
      <xdr:rowOff>0</xdr:rowOff>
    </xdr:from>
    <xdr:ext cx="152400" cy="152400"/>
    <xdr:sp macro="" textlink="">
      <xdr:nvSpPr>
        <xdr:cNvPr id="213" name="Picture 8" hidden="1">
          <a:extLst>
            <a:ext uri="{63B3BB69-23CF-44E3-9099-C40C66FF867C}">
              <a14:compatExt xmlns:a14="http://schemas.microsoft.com/office/drawing/2010/main" spid="_x0000_s4104"/>
            </a:ext>
            <a:ext uri="{FF2B5EF4-FFF2-40B4-BE49-F238E27FC236}">
              <a16:creationId xmlns:a16="http://schemas.microsoft.com/office/drawing/2014/main" id="{3A5A679D-5A92-44A9-9310-71350D6A882E}"/>
            </a:ext>
          </a:extLst>
        </xdr:cNvPr>
        <xdr:cNvSpPr/>
      </xdr:nvSpPr>
      <xdr:spPr>
        <a:xfrm>
          <a:off x="7762875" y="14020800"/>
          <a:ext cx="152400" cy="152400"/>
        </a:xfrm>
        <a:prstGeom prst="rect">
          <a:avLst/>
        </a:prstGeom>
      </xdr:spPr>
    </xdr:sp>
    <xdr:clientData/>
  </xdr:oneCellAnchor>
  <xdr:oneCellAnchor>
    <xdr:from>
      <xdr:col>5</xdr:col>
      <xdr:colOff>0</xdr:colOff>
      <xdr:row>59</xdr:row>
      <xdr:rowOff>0</xdr:rowOff>
    </xdr:from>
    <xdr:ext cx="85725" cy="85725"/>
    <xdr:pic>
      <xdr:nvPicPr>
        <xdr:cNvPr id="214" name="5 Imagen" descr="http://200.29.3.6:8080/pentaho/jpivot/table/drill-position-other.gif">
          <a:extLst>
            <a:ext uri="{FF2B5EF4-FFF2-40B4-BE49-F238E27FC236}">
              <a16:creationId xmlns:a16="http://schemas.microsoft.com/office/drawing/2014/main" id="{00CB2AB9-5103-41A3-94AC-3306C9C653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215" name="21 Imagen" descr="http://200.29.3.6:8080/pentaho/jpivot/table/drill-position-other.gif">
          <a:extLst>
            <a:ext uri="{FF2B5EF4-FFF2-40B4-BE49-F238E27FC236}">
              <a16:creationId xmlns:a16="http://schemas.microsoft.com/office/drawing/2014/main" id="{D63D0D59-78D7-4E06-BC06-46FBEAB0FD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216" name="42 Imagen" descr="http://200.29.3.6:8080/pentaho/jpivot/table/drill-position-other.gif">
          <a:extLst>
            <a:ext uri="{FF2B5EF4-FFF2-40B4-BE49-F238E27FC236}">
              <a16:creationId xmlns:a16="http://schemas.microsoft.com/office/drawing/2014/main" id="{1B8E001E-5610-4615-B782-8AA6A946FE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85725" cy="85725"/>
    <xdr:pic>
      <xdr:nvPicPr>
        <xdr:cNvPr id="217" name="52 Imagen" descr="http://200.29.3.6:8080/pentaho/jpivot/table/drill-position-other.gif">
          <a:extLst>
            <a:ext uri="{FF2B5EF4-FFF2-40B4-BE49-F238E27FC236}">
              <a16:creationId xmlns:a16="http://schemas.microsoft.com/office/drawing/2014/main" id="{395B986F-7CC7-4F26-AA8E-8DEE28E404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86825"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59</xdr:row>
      <xdr:rowOff>0</xdr:rowOff>
    </xdr:from>
    <xdr:ext cx="152400" cy="152400"/>
    <xdr:sp macro="" textlink="">
      <xdr:nvSpPr>
        <xdr:cNvPr id="218" name="Picture 8" hidden="1">
          <a:extLst>
            <a:ext uri="{63B3BB69-23CF-44E3-9099-C40C66FF867C}">
              <a14:compatExt xmlns:a14="http://schemas.microsoft.com/office/drawing/2010/main" spid="_x0000_s4104"/>
            </a:ext>
            <a:ext uri="{FF2B5EF4-FFF2-40B4-BE49-F238E27FC236}">
              <a16:creationId xmlns:a16="http://schemas.microsoft.com/office/drawing/2014/main" id="{01D6232D-10F2-41F9-B285-EB1BBFD1307A}"/>
            </a:ext>
          </a:extLst>
        </xdr:cNvPr>
        <xdr:cNvSpPr/>
      </xdr:nvSpPr>
      <xdr:spPr>
        <a:xfrm>
          <a:off x="8886825" y="14020800"/>
          <a:ext cx="152400" cy="152400"/>
        </a:xfrm>
        <a:prstGeom prst="rect">
          <a:avLst/>
        </a:prstGeom>
      </xdr:spPr>
    </xdr:sp>
    <xdr:clientData/>
  </xdr:oneCellAnchor>
  <xdr:oneCellAnchor>
    <xdr:from>
      <xdr:col>6</xdr:col>
      <xdr:colOff>0</xdr:colOff>
      <xdr:row>59</xdr:row>
      <xdr:rowOff>0</xdr:rowOff>
    </xdr:from>
    <xdr:ext cx="85725" cy="85725"/>
    <xdr:pic>
      <xdr:nvPicPr>
        <xdr:cNvPr id="219" name="5 Imagen" descr="http://200.29.3.6:8080/pentaho/jpivot/table/drill-position-other.gif">
          <a:extLst>
            <a:ext uri="{FF2B5EF4-FFF2-40B4-BE49-F238E27FC236}">
              <a16:creationId xmlns:a16="http://schemas.microsoft.com/office/drawing/2014/main" id="{B9DC6B35-AF16-41C6-8CDF-8ECAC2259A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220" name="21 Imagen" descr="http://200.29.3.6:8080/pentaho/jpivot/table/drill-position-other.gif">
          <a:extLst>
            <a:ext uri="{FF2B5EF4-FFF2-40B4-BE49-F238E27FC236}">
              <a16:creationId xmlns:a16="http://schemas.microsoft.com/office/drawing/2014/main" id="{9E31C353-4989-46B2-992E-6AD07D856D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221" name="42 Imagen" descr="http://200.29.3.6:8080/pentaho/jpivot/table/drill-position-other.gif">
          <a:extLst>
            <a:ext uri="{FF2B5EF4-FFF2-40B4-BE49-F238E27FC236}">
              <a16:creationId xmlns:a16="http://schemas.microsoft.com/office/drawing/2014/main" id="{246722B5-0EC6-438D-9F04-9AE6D42083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85725" cy="85725"/>
    <xdr:pic>
      <xdr:nvPicPr>
        <xdr:cNvPr id="222" name="52 Imagen" descr="http://200.29.3.6:8080/pentaho/jpivot/table/drill-position-other.gif">
          <a:extLst>
            <a:ext uri="{FF2B5EF4-FFF2-40B4-BE49-F238E27FC236}">
              <a16:creationId xmlns:a16="http://schemas.microsoft.com/office/drawing/2014/main" id="{9E71E851-458D-4A39-BFAD-2381584D07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15600" y="14020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59</xdr:row>
      <xdr:rowOff>0</xdr:rowOff>
    </xdr:from>
    <xdr:ext cx="152400" cy="152400"/>
    <xdr:sp macro="" textlink="">
      <xdr:nvSpPr>
        <xdr:cNvPr id="223" name="Picture 8" hidden="1">
          <a:extLst>
            <a:ext uri="{63B3BB69-23CF-44E3-9099-C40C66FF867C}">
              <a14:compatExt xmlns:a14="http://schemas.microsoft.com/office/drawing/2010/main" spid="_x0000_s4104"/>
            </a:ext>
            <a:ext uri="{FF2B5EF4-FFF2-40B4-BE49-F238E27FC236}">
              <a16:creationId xmlns:a16="http://schemas.microsoft.com/office/drawing/2014/main" id="{8B79ACA6-03D4-437C-9E37-C83B125C04EC}"/>
            </a:ext>
          </a:extLst>
        </xdr:cNvPr>
        <xdr:cNvSpPr/>
      </xdr:nvSpPr>
      <xdr:spPr>
        <a:xfrm>
          <a:off x="10515600" y="14020800"/>
          <a:ext cx="152400" cy="152400"/>
        </a:xfrm>
        <a:prstGeom prst="rect">
          <a:avLst/>
        </a:prstGeom>
      </xdr:spPr>
    </xdr:sp>
    <xdr:clientData/>
  </xdr:oneCellAnchor>
</xdr:wsDr>
</file>

<file path=xl/drawings/drawing65.xml><?xml version="1.0" encoding="utf-8"?>
<xdr:wsDr xmlns:xdr="http://schemas.openxmlformats.org/drawingml/2006/spreadsheetDrawing" xmlns:a="http://schemas.openxmlformats.org/drawingml/2006/main">
  <xdr:oneCellAnchor>
    <xdr:from>
      <xdr:col>5</xdr:col>
      <xdr:colOff>0</xdr:colOff>
      <xdr:row>31</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352589C9-857F-44C7-9541-A2F18CFAE4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84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31</xdr:row>
      <xdr:rowOff>0</xdr:rowOff>
    </xdr:from>
    <xdr:ext cx="152400" cy="152400"/>
    <xdr:sp macro="" textlink="">
      <xdr:nvSpPr>
        <xdr:cNvPr id="3" name="Picture 1" hidden="1">
          <a:extLst>
            <a:ext uri="{63B3BB69-23CF-44E3-9099-C40C66FF867C}">
              <a14:compatExt xmlns:a14="http://schemas.microsoft.com/office/drawing/2010/main" spid="_x0000_s5121"/>
            </a:ext>
            <a:ext uri="{FF2B5EF4-FFF2-40B4-BE49-F238E27FC236}">
              <a16:creationId xmlns:a16="http://schemas.microsoft.com/office/drawing/2014/main" id="{CED7A761-5AA3-47BE-BB72-ECC979EDCE93}"/>
            </a:ext>
          </a:extLst>
        </xdr:cNvPr>
        <xdr:cNvSpPr/>
      </xdr:nvSpPr>
      <xdr:spPr>
        <a:xfrm>
          <a:off x="10658475" y="8039100"/>
          <a:ext cx="152400" cy="152400"/>
        </a:xfrm>
        <a:prstGeom prst="rect">
          <a:avLst/>
        </a:prstGeom>
      </xdr:spPr>
    </xdr:sp>
    <xdr:clientData/>
  </xdr:oneCellAnchor>
  <xdr:oneCellAnchor>
    <xdr:from>
      <xdr:col>5</xdr:col>
      <xdr:colOff>0</xdr:colOff>
      <xdr:row>31</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7B13586A-7BE5-4E06-A565-BF055522E9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84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31</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5787CFF9-BDF4-4694-960A-F95EF034DD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31</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A02A49E2-B1D0-4972-BF8F-6D4C45EF6E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65847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31</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4EA872DA-5749-4A52-8C8F-C8A8BB23E6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062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D44449A4-D026-496A-B920-5834C123D3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77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31</xdr:row>
      <xdr:rowOff>0</xdr:rowOff>
    </xdr:from>
    <xdr:ext cx="152400" cy="152400"/>
    <xdr:sp macro="" textlink="">
      <xdr:nvSpPr>
        <xdr:cNvPr id="9" name="Picture 2" hidden="1">
          <a:extLst>
            <a:ext uri="{63B3BB69-23CF-44E3-9099-C40C66FF867C}">
              <a14:compatExt xmlns:a14="http://schemas.microsoft.com/office/drawing/2010/main" spid="_x0000_s5122"/>
            </a:ext>
            <a:ext uri="{FF2B5EF4-FFF2-40B4-BE49-F238E27FC236}">
              <a16:creationId xmlns:a16="http://schemas.microsoft.com/office/drawing/2014/main" id="{74976FC8-8859-4A0E-AF26-833D23CA71B3}"/>
            </a:ext>
          </a:extLst>
        </xdr:cNvPr>
        <xdr:cNvSpPr/>
      </xdr:nvSpPr>
      <xdr:spPr>
        <a:xfrm>
          <a:off x="10658475" y="8039100"/>
          <a:ext cx="152400" cy="152400"/>
        </a:xfrm>
        <a:prstGeom prst="rect">
          <a:avLst/>
        </a:prstGeom>
      </xdr:spPr>
    </xdr:sp>
    <xdr:clientData/>
  </xdr:oneCellAnchor>
  <xdr:oneCellAnchor>
    <xdr:from>
      <xdr:col>9</xdr:col>
      <xdr:colOff>0</xdr:colOff>
      <xdr:row>31</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DCBA9F5D-BFE3-4712-AAA3-0967073A32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53A6EDAA-8049-45F9-8CCA-C8E0695891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C2BA932C-B33F-48F6-A493-A19CF4D7D3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31</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CB1B1128-685C-49E2-BEF2-0BC42A5C61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067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31</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BCB2DFC8-3CED-4B6E-8D15-D0718766E0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449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F78611B1-1A19-4941-828B-38325176E6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F369AD60-DAF6-49D8-997B-8929223C0D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DC7D6B3C-9807-4D5C-9742-07EA22B3F8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56AB1A97-C8A9-4A91-AD22-00C475E2B4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3545F261-287E-4B4F-B856-3A1FCE75F5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DF57F881-6D72-4A32-ADEE-C60D66E334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31</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24BA56A2-E107-4CCB-B516-FBDD438FB0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31</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495B8A6D-B0B6-4540-A6B7-6684592594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53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31</xdr:row>
      <xdr:rowOff>0</xdr:rowOff>
    </xdr:from>
    <xdr:ext cx="152400" cy="152400"/>
    <xdr:sp macro="" textlink="">
      <xdr:nvSpPr>
        <xdr:cNvPr id="23" name="Picture 3" hidden="1">
          <a:extLst>
            <a:ext uri="{63B3BB69-23CF-44E3-9099-C40C66FF867C}">
              <a14:compatExt xmlns:a14="http://schemas.microsoft.com/office/drawing/2010/main" spid="_x0000_s5123"/>
            </a:ext>
            <a:ext uri="{FF2B5EF4-FFF2-40B4-BE49-F238E27FC236}">
              <a16:creationId xmlns:a16="http://schemas.microsoft.com/office/drawing/2014/main" id="{E93C0B7B-B6B5-4992-AE57-F57D749FECC5}"/>
            </a:ext>
          </a:extLst>
        </xdr:cNvPr>
        <xdr:cNvSpPr/>
      </xdr:nvSpPr>
      <xdr:spPr>
        <a:xfrm>
          <a:off x="8629650" y="8039100"/>
          <a:ext cx="152400" cy="152400"/>
        </a:xfrm>
        <a:prstGeom prst="rect">
          <a:avLst/>
        </a:prstGeom>
      </xdr:spPr>
    </xdr:sp>
    <xdr:clientData/>
  </xdr:oneCellAnchor>
  <xdr:oneCellAnchor>
    <xdr:from>
      <xdr:col>4</xdr:col>
      <xdr:colOff>0</xdr:colOff>
      <xdr:row>31</xdr:row>
      <xdr:rowOff>0</xdr:rowOff>
    </xdr:from>
    <xdr:ext cx="152400" cy="152400"/>
    <xdr:sp macro="" textlink="">
      <xdr:nvSpPr>
        <xdr:cNvPr id="24" name="Picture 4" hidden="1">
          <a:extLst>
            <a:ext uri="{63B3BB69-23CF-44E3-9099-C40C66FF867C}">
              <a14:compatExt xmlns:a14="http://schemas.microsoft.com/office/drawing/2010/main" spid="_x0000_s5124"/>
            </a:ext>
            <a:ext uri="{FF2B5EF4-FFF2-40B4-BE49-F238E27FC236}">
              <a16:creationId xmlns:a16="http://schemas.microsoft.com/office/drawing/2014/main" id="{A43DBD82-3245-4819-AAE9-5E96A0115BAF}"/>
            </a:ext>
          </a:extLst>
        </xdr:cNvPr>
        <xdr:cNvSpPr/>
      </xdr:nvSpPr>
      <xdr:spPr>
        <a:xfrm>
          <a:off x="9544050" y="8039100"/>
          <a:ext cx="152400" cy="152400"/>
        </a:xfrm>
        <a:prstGeom prst="rect">
          <a:avLst/>
        </a:prstGeom>
      </xdr:spPr>
    </xdr:sp>
    <xdr:clientData/>
  </xdr:oneCellAnchor>
  <xdr:oneCellAnchor>
    <xdr:from>
      <xdr:col>4</xdr:col>
      <xdr:colOff>0</xdr:colOff>
      <xdr:row>31</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2D675FA3-7435-4119-93C6-2EB8912793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2BD6F178-836E-4E85-BF51-74340414C6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9297A39B-452C-4101-85E9-A8E6A57DB3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797C91E3-2703-4CC5-B61E-7355DE5D98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42E09285-7D4A-404E-A9B1-768520CF13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1C816A51-C081-4102-AE0C-E02EE9655F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665B46E4-E965-4138-A9C0-4DD5E02004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AD2D8F79-6F10-4F2D-91AD-9E4378662E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126918BE-EBB2-48F0-ADAB-7CC0013BE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458DB5BB-C37F-4D43-8AB5-655075EF12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2A7AEA44-17C1-48C5-B1F2-F50E2EC8A1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7B759C88-49B9-466C-A922-E371908E75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E2FBD362-F4C6-4F34-857B-55D43BC54F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B60499C3-F516-40A2-BF83-B6E5188824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0528BEF6-7A27-4077-AB40-0A4980AD63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1CB7B8F2-FD52-46D0-9C6C-233A7DD9E7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31</xdr:row>
      <xdr:rowOff>0</xdr:rowOff>
    </xdr:from>
    <xdr:ext cx="152400" cy="152400"/>
    <xdr:sp macro="" textlink="">
      <xdr:nvSpPr>
        <xdr:cNvPr id="41" name="Picture 5" hidden="1">
          <a:extLst>
            <a:ext uri="{63B3BB69-23CF-44E3-9099-C40C66FF867C}">
              <a14:compatExt xmlns:a14="http://schemas.microsoft.com/office/drawing/2010/main" spid="_x0000_s5125"/>
            </a:ext>
            <a:ext uri="{FF2B5EF4-FFF2-40B4-BE49-F238E27FC236}">
              <a16:creationId xmlns:a16="http://schemas.microsoft.com/office/drawing/2014/main" id="{DA3F987D-DCEB-46A8-89D2-ED33614800D5}"/>
            </a:ext>
          </a:extLst>
        </xdr:cNvPr>
        <xdr:cNvSpPr/>
      </xdr:nvSpPr>
      <xdr:spPr>
        <a:xfrm>
          <a:off x="7553325" y="8039100"/>
          <a:ext cx="152400" cy="152400"/>
        </a:xfrm>
        <a:prstGeom prst="rect">
          <a:avLst/>
        </a:prstGeom>
      </xdr:spPr>
    </xdr:sp>
    <xdr:clientData/>
  </xdr:oneCellAnchor>
  <xdr:oneCellAnchor>
    <xdr:from>
      <xdr:col>6</xdr:col>
      <xdr:colOff>0</xdr:colOff>
      <xdr:row>31</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6BD33598-6EA1-4AC4-AA3A-442AD77F14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062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5A7AE7A8-0EC9-44C8-AFDB-9BFBC3E16F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477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31</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C7C399A6-ECAD-405C-90B4-5033C6E348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48740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B0B2BA45-EB68-494D-9F45-8E3007278A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936C0C4C-3152-46E2-8D84-B76D213979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31</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63FDEABC-FC84-4DEE-A331-BBA8475098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31</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4215E9CA-A2BE-464F-9C1D-7D48BFB373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7067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31</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5EF4B058-BFCC-42B1-9C30-D98DA8BCE0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449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2566672F-0941-4FF3-92BD-8DA35B3CB0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C7C70A55-820E-4BDD-AE9D-0F51B4E098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31</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D061E506-48DD-4D05-B948-E2A58EB73D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831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31</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9CE8A774-12CC-47EE-99D2-DF82759CA6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31</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B6F42B59-8DA3-4538-A153-591E8DBBFB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53325"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31</xdr:row>
      <xdr:rowOff>0</xdr:rowOff>
    </xdr:from>
    <xdr:ext cx="152400" cy="152400"/>
    <xdr:sp macro="" textlink="">
      <xdr:nvSpPr>
        <xdr:cNvPr id="55" name="Picture 6" hidden="1">
          <a:extLst>
            <a:ext uri="{63B3BB69-23CF-44E3-9099-C40C66FF867C}">
              <a14:compatExt xmlns:a14="http://schemas.microsoft.com/office/drawing/2010/main" spid="_x0000_s5126"/>
            </a:ext>
            <a:ext uri="{FF2B5EF4-FFF2-40B4-BE49-F238E27FC236}">
              <a16:creationId xmlns:a16="http://schemas.microsoft.com/office/drawing/2014/main" id="{159071A3-5ABE-4840-84A8-644A731DDB77}"/>
            </a:ext>
          </a:extLst>
        </xdr:cNvPr>
        <xdr:cNvSpPr/>
      </xdr:nvSpPr>
      <xdr:spPr>
        <a:xfrm>
          <a:off x="8629650" y="8039100"/>
          <a:ext cx="152400" cy="152400"/>
        </a:xfrm>
        <a:prstGeom prst="rect">
          <a:avLst/>
        </a:prstGeom>
      </xdr:spPr>
    </xdr:sp>
    <xdr:clientData/>
  </xdr:oneCellAnchor>
  <xdr:oneCellAnchor>
    <xdr:from>
      <xdr:col>4</xdr:col>
      <xdr:colOff>0</xdr:colOff>
      <xdr:row>31</xdr:row>
      <xdr:rowOff>0</xdr:rowOff>
    </xdr:from>
    <xdr:ext cx="152400" cy="152400"/>
    <xdr:sp macro="" textlink="">
      <xdr:nvSpPr>
        <xdr:cNvPr id="56" name="Picture 7" hidden="1">
          <a:extLst>
            <a:ext uri="{63B3BB69-23CF-44E3-9099-C40C66FF867C}">
              <a14:compatExt xmlns:a14="http://schemas.microsoft.com/office/drawing/2010/main" spid="_x0000_s5127"/>
            </a:ext>
            <a:ext uri="{FF2B5EF4-FFF2-40B4-BE49-F238E27FC236}">
              <a16:creationId xmlns:a16="http://schemas.microsoft.com/office/drawing/2014/main" id="{01A5DD2F-1D46-4134-9E96-5ACE81700550}"/>
            </a:ext>
          </a:extLst>
        </xdr:cNvPr>
        <xdr:cNvSpPr/>
      </xdr:nvSpPr>
      <xdr:spPr>
        <a:xfrm>
          <a:off x="9544050" y="8039100"/>
          <a:ext cx="152400" cy="152400"/>
        </a:xfrm>
        <a:prstGeom prst="rect">
          <a:avLst/>
        </a:prstGeom>
      </xdr:spPr>
    </xdr:sp>
    <xdr:clientData/>
  </xdr:oneCellAnchor>
  <xdr:oneCellAnchor>
    <xdr:from>
      <xdr:col>4</xdr:col>
      <xdr:colOff>0</xdr:colOff>
      <xdr:row>31</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D90EDBC9-3844-44A0-8534-33268CA2E7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DC02C1CE-32EF-4B49-BCB8-A060E9F54A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0EDFD06C-44FE-4842-B2CC-5C8A6D87F1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6B5753B5-2CB8-4EA4-88AB-EEFD53FE9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B2E86D88-BCF5-481E-BA56-A695D76674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FC9D9810-76BA-4ABD-926E-F3707B8B9F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A489C5D6-F70C-40B1-9CF9-4882273BA7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B8C41893-10C6-4C3E-BAEE-C5E41C0304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07A1FA75-CF10-461A-831D-ADE59331AB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8D54CC24-999B-4224-8A91-52D18F04A8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01393D50-66AE-4E8D-B38F-5DDFED5513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62C4A58D-BACC-4CB2-B12A-8FB8645B82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91220AEC-1897-4A9F-8594-8350ADED1A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039B5E03-AA65-419F-A2B0-7EB524C0EB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6EEAB1D6-3EA6-4B25-BE07-998A503A82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31</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E79E8AB8-C2C9-4898-B94B-911A9892B5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44050" y="8039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243692" cy="1128662"/>
    <xdr:pic>
      <xdr:nvPicPr>
        <xdr:cNvPr id="73" name="Imagen 72">
          <a:extLst>
            <a:ext uri="{FF2B5EF4-FFF2-40B4-BE49-F238E27FC236}">
              <a16:creationId xmlns:a16="http://schemas.microsoft.com/office/drawing/2014/main" id="{B759300F-034C-455A-B587-C56993860E7A}"/>
            </a:ext>
          </a:extLst>
        </xdr:cNvPr>
        <xdr:cNvPicPr>
          <a:picLocks noChangeAspect="1"/>
        </xdr:cNvPicPr>
      </xdr:nvPicPr>
      <xdr:blipFill>
        <a:blip xmlns:r="http://schemas.openxmlformats.org/officeDocument/2006/relationships" r:embed="rId2"/>
        <a:stretch>
          <a:fillRect/>
        </a:stretch>
      </xdr:blipFill>
      <xdr:spPr>
        <a:xfrm>
          <a:off x="0" y="0"/>
          <a:ext cx="1243692" cy="1128662"/>
        </a:xfrm>
        <a:prstGeom prst="rect">
          <a:avLst/>
        </a:prstGeom>
      </xdr:spPr>
    </xdr:pic>
    <xdr:clientData/>
  </xdr:oneCellAnchor>
</xdr:wsDr>
</file>

<file path=xl/drawings/drawing66.xml><?xml version="1.0" encoding="utf-8"?>
<xdr:wsDr xmlns:xdr="http://schemas.openxmlformats.org/drawingml/2006/spreadsheetDrawing" xmlns:a="http://schemas.openxmlformats.org/drawingml/2006/main">
  <xdr:oneCellAnchor>
    <xdr:from>
      <xdr:col>3</xdr:col>
      <xdr:colOff>0</xdr:colOff>
      <xdr:row>38</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95AAAE49-77C9-4093-8607-9ADDD50F91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38</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88C81EC0-3B2F-48C5-A44B-616246A76A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38</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742A6C21-C799-41CA-9174-28793A8DE4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38</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FE854F1A-E17A-4F43-A288-6AF508FCD6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38</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AE7BAC4D-25C6-4539-A002-E013392E1F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4672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F4BFE5AA-2D25-47F9-BBB4-39872E0596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4E7170F4-DDE5-4F33-BA37-889C150E43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3</xdr:col>
      <xdr:colOff>0</xdr:colOff>
      <xdr:row>38</xdr:row>
      <xdr:rowOff>0</xdr:rowOff>
    </xdr:from>
    <xdr:ext cx="85725" cy="85725"/>
    <xdr:sp macro="" textlink="">
      <xdr:nvSpPr>
        <xdr:cNvPr id="9" name="Picture 1" hidden="1">
          <a:extLst>
            <a:ext uri="{63B3BB69-23CF-44E3-9099-C40C66FF867C}">
              <a14:compatExt xmlns:a14="http://schemas.microsoft.com/office/drawing/2010/main" spid="_x0000_s6145"/>
            </a:ext>
            <a:ext uri="{FF2B5EF4-FFF2-40B4-BE49-F238E27FC236}">
              <a16:creationId xmlns:a16="http://schemas.microsoft.com/office/drawing/2014/main" id="{1A1FDA83-40DE-4577-A8A6-7A3DC43E5D9A}"/>
            </a:ext>
          </a:extLst>
        </xdr:cNvPr>
        <xdr:cNvSpPr/>
      </xdr:nvSpPr>
      <xdr:spPr>
        <a:xfrm>
          <a:off x="4467225" y="8505825"/>
          <a:ext cx="85725" cy="85725"/>
        </a:xfrm>
        <a:prstGeom prst="rect">
          <a:avLst/>
        </a:prstGeom>
      </xdr:spPr>
    </xdr:sp>
    <xdr:clientData/>
  </xdr:oneCellAnchor>
  <xdr:oneCellAnchor>
    <xdr:from>
      <xdr:col>4</xdr:col>
      <xdr:colOff>9525</xdr:colOff>
      <xdr:row>38</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D050CDAF-9EB4-4CF7-A033-2FE2144850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245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38</xdr:row>
      <xdr:rowOff>0</xdr:rowOff>
    </xdr:from>
    <xdr:ext cx="85725" cy="85725"/>
    <xdr:sp macro="" textlink="">
      <xdr:nvSpPr>
        <xdr:cNvPr id="11" name="Picture 2" hidden="1">
          <a:extLst>
            <a:ext uri="{63B3BB69-23CF-44E3-9099-C40C66FF867C}">
              <a14:compatExt xmlns:a14="http://schemas.microsoft.com/office/drawing/2010/main" spid="_x0000_s6146"/>
            </a:ext>
            <a:ext uri="{FF2B5EF4-FFF2-40B4-BE49-F238E27FC236}">
              <a16:creationId xmlns:a16="http://schemas.microsoft.com/office/drawing/2014/main" id="{3D5CA692-EC75-402C-8BB5-416147607472}"/>
            </a:ext>
          </a:extLst>
        </xdr:cNvPr>
        <xdr:cNvSpPr/>
      </xdr:nvSpPr>
      <xdr:spPr>
        <a:xfrm>
          <a:off x="5715000" y="8505825"/>
          <a:ext cx="85725" cy="85725"/>
        </a:xfrm>
        <a:prstGeom prst="rect">
          <a:avLst/>
        </a:prstGeom>
      </xdr:spPr>
    </xdr:sp>
    <xdr:clientData/>
  </xdr:oneCellAnchor>
  <xdr:oneCellAnchor>
    <xdr:from>
      <xdr:col>5</xdr:col>
      <xdr:colOff>0</xdr:colOff>
      <xdr:row>38</xdr:row>
      <xdr:rowOff>0</xdr:rowOff>
    </xdr:from>
    <xdr:ext cx="85725" cy="85725"/>
    <xdr:sp macro="" textlink="">
      <xdr:nvSpPr>
        <xdr:cNvPr id="12" name="Picture 3" hidden="1">
          <a:extLst>
            <a:ext uri="{63B3BB69-23CF-44E3-9099-C40C66FF867C}">
              <a14:compatExt xmlns:a14="http://schemas.microsoft.com/office/drawing/2010/main" spid="_x0000_s6147"/>
            </a:ext>
            <a:ext uri="{FF2B5EF4-FFF2-40B4-BE49-F238E27FC236}">
              <a16:creationId xmlns:a16="http://schemas.microsoft.com/office/drawing/2014/main" id="{5DC3F818-B44D-4794-970C-012922F16EC9}"/>
            </a:ext>
          </a:extLst>
        </xdr:cNvPr>
        <xdr:cNvSpPr/>
      </xdr:nvSpPr>
      <xdr:spPr>
        <a:xfrm>
          <a:off x="6962775" y="8505825"/>
          <a:ext cx="85725" cy="85725"/>
        </a:xfrm>
        <a:prstGeom prst="rect">
          <a:avLst/>
        </a:prstGeom>
      </xdr:spPr>
    </xdr:sp>
    <xdr:clientData/>
  </xdr:oneCellAnchor>
  <xdr:oneCellAnchor>
    <xdr:from>
      <xdr:col>6</xdr:col>
      <xdr:colOff>9525</xdr:colOff>
      <xdr:row>38</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3098CD1D-B0B8-4D59-9139-35E2F5505F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391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0</xdr:colOff>
      <xdr:row>38</xdr:row>
      <xdr:rowOff>0</xdr:rowOff>
    </xdr:from>
    <xdr:ext cx="85725" cy="85725"/>
    <xdr:sp macro="" textlink="">
      <xdr:nvSpPr>
        <xdr:cNvPr id="14" name="Picture 4" hidden="1">
          <a:extLst>
            <a:ext uri="{63B3BB69-23CF-44E3-9099-C40C66FF867C}">
              <a14:compatExt xmlns:a14="http://schemas.microsoft.com/office/drawing/2010/main" spid="_x0000_s6148"/>
            </a:ext>
            <a:ext uri="{FF2B5EF4-FFF2-40B4-BE49-F238E27FC236}">
              <a16:creationId xmlns:a16="http://schemas.microsoft.com/office/drawing/2014/main" id="{E9FBFB87-8B4F-424A-AC27-2706052286B7}"/>
            </a:ext>
          </a:extLst>
        </xdr:cNvPr>
        <xdr:cNvSpPr/>
      </xdr:nvSpPr>
      <xdr:spPr>
        <a:xfrm>
          <a:off x="8029575" y="8505825"/>
          <a:ext cx="85725" cy="85725"/>
        </a:xfrm>
        <a:prstGeom prst="rect">
          <a:avLst/>
        </a:prstGeom>
      </xdr:spPr>
    </xdr:sp>
    <xdr:clientData/>
  </xdr:oneCellAnchor>
  <xdr:oneCellAnchor>
    <xdr:from>
      <xdr:col>7</xdr:col>
      <xdr:colOff>0</xdr:colOff>
      <xdr:row>38</xdr:row>
      <xdr:rowOff>0</xdr:rowOff>
    </xdr:from>
    <xdr:ext cx="85725" cy="85725"/>
    <xdr:sp macro="" textlink="">
      <xdr:nvSpPr>
        <xdr:cNvPr id="15" name="Picture 5" hidden="1">
          <a:extLst>
            <a:ext uri="{63B3BB69-23CF-44E3-9099-C40C66FF867C}">
              <a14:compatExt xmlns:a14="http://schemas.microsoft.com/office/drawing/2010/main" spid="_x0000_s6149"/>
            </a:ext>
            <a:ext uri="{FF2B5EF4-FFF2-40B4-BE49-F238E27FC236}">
              <a16:creationId xmlns:a16="http://schemas.microsoft.com/office/drawing/2014/main" id="{B7965E42-8683-45BB-BDD5-0FF4FFFAE7CD}"/>
            </a:ext>
          </a:extLst>
        </xdr:cNvPr>
        <xdr:cNvSpPr/>
      </xdr:nvSpPr>
      <xdr:spPr>
        <a:xfrm>
          <a:off x="9105900" y="8505825"/>
          <a:ext cx="85725" cy="85725"/>
        </a:xfrm>
        <a:prstGeom prst="rect">
          <a:avLst/>
        </a:prstGeom>
      </xdr:spPr>
    </xdr:sp>
    <xdr:clientData/>
  </xdr:oneCellAnchor>
  <xdr:oneCellAnchor>
    <xdr:from>
      <xdr:col>8</xdr:col>
      <xdr:colOff>9525</xdr:colOff>
      <xdr:row>38</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96139A11-D661-4CA2-A34F-B4F2E1BACC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1077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38</xdr:row>
      <xdr:rowOff>0</xdr:rowOff>
    </xdr:from>
    <xdr:ext cx="85725" cy="85725"/>
    <xdr:sp macro="" textlink="">
      <xdr:nvSpPr>
        <xdr:cNvPr id="17" name="Picture 6" hidden="1">
          <a:extLst>
            <a:ext uri="{63B3BB69-23CF-44E3-9099-C40C66FF867C}">
              <a14:compatExt xmlns:a14="http://schemas.microsoft.com/office/drawing/2010/main" spid="_x0000_s6150"/>
            </a:ext>
            <a:ext uri="{FF2B5EF4-FFF2-40B4-BE49-F238E27FC236}">
              <a16:creationId xmlns:a16="http://schemas.microsoft.com/office/drawing/2014/main" id="{2F9E7898-413E-43EA-A943-D581F80FF780}"/>
            </a:ext>
          </a:extLst>
        </xdr:cNvPr>
        <xdr:cNvSpPr/>
      </xdr:nvSpPr>
      <xdr:spPr>
        <a:xfrm>
          <a:off x="10001250" y="8505825"/>
          <a:ext cx="85725" cy="85725"/>
        </a:xfrm>
        <a:prstGeom prst="rect">
          <a:avLst/>
        </a:prstGeom>
      </xdr:spPr>
    </xdr:sp>
    <xdr:clientData/>
  </xdr:oneCellAnchor>
  <xdr:oneCellAnchor>
    <xdr:from>
      <xdr:col>9</xdr:col>
      <xdr:colOff>9525</xdr:colOff>
      <xdr:row>38</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0925763B-F54F-460B-A1EF-D9A00721B7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88707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38</xdr:row>
      <xdr:rowOff>0</xdr:rowOff>
    </xdr:from>
    <xdr:ext cx="85725" cy="85725"/>
    <xdr:sp macro="" textlink="">
      <xdr:nvSpPr>
        <xdr:cNvPr id="19" name="Picture 7" hidden="1">
          <a:extLst>
            <a:ext uri="{63B3BB69-23CF-44E3-9099-C40C66FF867C}">
              <a14:compatExt xmlns:a14="http://schemas.microsoft.com/office/drawing/2010/main" spid="_x0000_s6151"/>
            </a:ext>
            <a:ext uri="{FF2B5EF4-FFF2-40B4-BE49-F238E27FC236}">
              <a16:creationId xmlns:a16="http://schemas.microsoft.com/office/drawing/2014/main" id="{6DB21E4C-2259-4415-8EA0-277C0999B73A}"/>
            </a:ext>
          </a:extLst>
        </xdr:cNvPr>
        <xdr:cNvSpPr/>
      </xdr:nvSpPr>
      <xdr:spPr>
        <a:xfrm>
          <a:off x="10877550" y="8505825"/>
          <a:ext cx="85725" cy="85725"/>
        </a:xfrm>
        <a:prstGeom prst="rect">
          <a:avLst/>
        </a:prstGeom>
      </xdr:spPr>
    </xdr:sp>
    <xdr:clientData/>
  </xdr:oneCellAnchor>
  <xdr:oneCellAnchor>
    <xdr:from>
      <xdr:col>10</xdr:col>
      <xdr:colOff>9525</xdr:colOff>
      <xdr:row>38</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FCD07428-4A83-45A8-8D77-8E7E1F6234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443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38</xdr:row>
      <xdr:rowOff>0</xdr:rowOff>
    </xdr:from>
    <xdr:ext cx="85725" cy="85725"/>
    <xdr:sp macro="" textlink="">
      <xdr:nvSpPr>
        <xdr:cNvPr id="21" name="Picture 8" hidden="1">
          <a:extLst>
            <a:ext uri="{63B3BB69-23CF-44E3-9099-C40C66FF867C}">
              <a14:compatExt xmlns:a14="http://schemas.microsoft.com/office/drawing/2010/main" spid="_x0000_s6152"/>
            </a:ext>
            <a:ext uri="{FF2B5EF4-FFF2-40B4-BE49-F238E27FC236}">
              <a16:creationId xmlns:a16="http://schemas.microsoft.com/office/drawing/2014/main" id="{DEEF8F47-E514-4F0E-9D71-A28DD159FF4A}"/>
            </a:ext>
          </a:extLst>
        </xdr:cNvPr>
        <xdr:cNvSpPr/>
      </xdr:nvSpPr>
      <xdr:spPr>
        <a:xfrm>
          <a:off x="11734800" y="8505825"/>
          <a:ext cx="85725" cy="85725"/>
        </a:xfrm>
        <a:prstGeom prst="rect">
          <a:avLst/>
        </a:prstGeom>
      </xdr:spPr>
    </xdr:sp>
    <xdr:clientData/>
  </xdr:oneCellAnchor>
  <xdr:oneCellAnchor>
    <xdr:from>
      <xdr:col>11</xdr:col>
      <xdr:colOff>9525</xdr:colOff>
      <xdr:row>38</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CBE26439-8616-4025-B6DC-B1FFD9C26D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5063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38</xdr:row>
      <xdr:rowOff>0</xdr:rowOff>
    </xdr:from>
    <xdr:ext cx="85725" cy="85725"/>
    <xdr:sp macro="" textlink="">
      <xdr:nvSpPr>
        <xdr:cNvPr id="23" name="Picture 9" hidden="1">
          <a:extLst>
            <a:ext uri="{63B3BB69-23CF-44E3-9099-C40C66FF867C}">
              <a14:compatExt xmlns:a14="http://schemas.microsoft.com/office/drawing/2010/main" spid="_x0000_s6153"/>
            </a:ext>
            <a:ext uri="{FF2B5EF4-FFF2-40B4-BE49-F238E27FC236}">
              <a16:creationId xmlns:a16="http://schemas.microsoft.com/office/drawing/2014/main" id="{652178A2-EBF2-467E-83D3-1F485BBFF1BD}"/>
            </a:ext>
          </a:extLst>
        </xdr:cNvPr>
        <xdr:cNvSpPr/>
      </xdr:nvSpPr>
      <xdr:spPr>
        <a:xfrm>
          <a:off x="12496800" y="8505825"/>
          <a:ext cx="85725" cy="85725"/>
        </a:xfrm>
        <a:prstGeom prst="rect">
          <a:avLst/>
        </a:prstGeom>
      </xdr:spPr>
    </xdr:sp>
    <xdr:clientData/>
  </xdr:oneCellAnchor>
  <xdr:oneCellAnchor>
    <xdr:from>
      <xdr:col>12</xdr:col>
      <xdr:colOff>9525</xdr:colOff>
      <xdr:row>38</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DAE8365A-C3A9-40D9-A904-7EE0FFDB5E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2683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38</xdr:row>
      <xdr:rowOff>0</xdr:rowOff>
    </xdr:from>
    <xdr:ext cx="85725" cy="85725"/>
    <xdr:sp macro="" textlink="">
      <xdr:nvSpPr>
        <xdr:cNvPr id="25" name="Picture 10" hidden="1">
          <a:extLst>
            <a:ext uri="{63B3BB69-23CF-44E3-9099-C40C66FF867C}">
              <a14:compatExt xmlns:a14="http://schemas.microsoft.com/office/drawing/2010/main" spid="_x0000_s6154"/>
            </a:ext>
            <a:ext uri="{FF2B5EF4-FFF2-40B4-BE49-F238E27FC236}">
              <a16:creationId xmlns:a16="http://schemas.microsoft.com/office/drawing/2014/main" id="{71FE55AB-6252-43CA-945E-526CB9CF3476}"/>
            </a:ext>
          </a:extLst>
        </xdr:cNvPr>
        <xdr:cNvSpPr/>
      </xdr:nvSpPr>
      <xdr:spPr>
        <a:xfrm>
          <a:off x="13258800" y="8505825"/>
          <a:ext cx="85725" cy="85725"/>
        </a:xfrm>
        <a:prstGeom prst="rect">
          <a:avLst/>
        </a:prstGeom>
      </xdr:spPr>
    </xdr:sp>
    <xdr:clientData/>
  </xdr:oneCellAnchor>
  <xdr:oneCellAnchor>
    <xdr:from>
      <xdr:col>13</xdr:col>
      <xdr:colOff>9525</xdr:colOff>
      <xdr:row>38</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5AA6442C-5BCD-4AFC-AC22-E5967E2758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303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0</xdr:colOff>
      <xdr:row>38</xdr:row>
      <xdr:rowOff>0</xdr:rowOff>
    </xdr:from>
    <xdr:ext cx="85725" cy="85725"/>
    <xdr:sp macro="" textlink="">
      <xdr:nvSpPr>
        <xdr:cNvPr id="27" name="Picture 11" hidden="1">
          <a:extLst>
            <a:ext uri="{63B3BB69-23CF-44E3-9099-C40C66FF867C}">
              <a14:compatExt xmlns:a14="http://schemas.microsoft.com/office/drawing/2010/main" spid="_x0000_s6155"/>
            </a:ext>
            <a:ext uri="{FF2B5EF4-FFF2-40B4-BE49-F238E27FC236}">
              <a16:creationId xmlns:a16="http://schemas.microsoft.com/office/drawing/2014/main" id="{211080C6-FA46-47DD-B126-1F3DFA4E203B}"/>
            </a:ext>
          </a:extLst>
        </xdr:cNvPr>
        <xdr:cNvSpPr/>
      </xdr:nvSpPr>
      <xdr:spPr>
        <a:xfrm>
          <a:off x="14020800" y="8505825"/>
          <a:ext cx="85725" cy="85725"/>
        </a:xfrm>
        <a:prstGeom prst="rect">
          <a:avLst/>
        </a:prstGeom>
      </xdr:spPr>
    </xdr:sp>
    <xdr:clientData/>
  </xdr:oneCellAnchor>
  <xdr:oneCellAnchor>
    <xdr:from>
      <xdr:col>14</xdr:col>
      <xdr:colOff>9525</xdr:colOff>
      <xdr:row>38</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5FED1156-CEC2-4712-A9E6-78A2FBEF6C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923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38</xdr:row>
      <xdr:rowOff>0</xdr:rowOff>
    </xdr:from>
    <xdr:ext cx="85725" cy="85725"/>
    <xdr:sp macro="" textlink="">
      <xdr:nvSpPr>
        <xdr:cNvPr id="29" name="Picture 12" hidden="1">
          <a:extLst>
            <a:ext uri="{63B3BB69-23CF-44E3-9099-C40C66FF867C}">
              <a14:compatExt xmlns:a14="http://schemas.microsoft.com/office/drawing/2010/main" spid="_x0000_s6156"/>
            </a:ext>
            <a:ext uri="{FF2B5EF4-FFF2-40B4-BE49-F238E27FC236}">
              <a16:creationId xmlns:a16="http://schemas.microsoft.com/office/drawing/2014/main" id="{E90AD8F4-9DE4-4DD8-916B-DE170506C498}"/>
            </a:ext>
          </a:extLst>
        </xdr:cNvPr>
        <xdr:cNvSpPr/>
      </xdr:nvSpPr>
      <xdr:spPr>
        <a:xfrm>
          <a:off x="14782800" y="8505825"/>
          <a:ext cx="85725" cy="85725"/>
        </a:xfrm>
        <a:prstGeom prst="rect">
          <a:avLst/>
        </a:prstGeom>
      </xdr:spPr>
    </xdr:sp>
    <xdr:clientData/>
  </xdr:oneCellAnchor>
  <xdr:oneCellAnchor>
    <xdr:from>
      <xdr:col>15</xdr:col>
      <xdr:colOff>9525</xdr:colOff>
      <xdr:row>38</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6CEA9093-DC4A-4065-9957-9512318A05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59125"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152400" cy="152400"/>
    <xdr:sp macro="" textlink="">
      <xdr:nvSpPr>
        <xdr:cNvPr id="31" name="Picture 13" hidden="1">
          <a:extLst>
            <a:ext uri="{63B3BB69-23CF-44E3-9099-C40C66FF867C}">
              <a14:compatExt xmlns:a14="http://schemas.microsoft.com/office/drawing/2010/main" spid="_x0000_s6157"/>
            </a:ext>
            <a:ext uri="{FF2B5EF4-FFF2-40B4-BE49-F238E27FC236}">
              <a16:creationId xmlns:a16="http://schemas.microsoft.com/office/drawing/2014/main" id="{950A743A-89ED-4AEC-B36D-88C834805A2E}"/>
            </a:ext>
          </a:extLst>
        </xdr:cNvPr>
        <xdr:cNvSpPr/>
      </xdr:nvSpPr>
      <xdr:spPr>
        <a:xfrm>
          <a:off x="1581150" y="8505825"/>
          <a:ext cx="152400" cy="152400"/>
        </a:xfrm>
        <a:prstGeom prst="rect">
          <a:avLst/>
        </a:prstGeom>
      </xdr:spPr>
    </xdr:sp>
    <xdr:clientData/>
  </xdr:oneCellAnchor>
  <xdr:oneCellAnchor>
    <xdr:from>
      <xdr:col>2</xdr:col>
      <xdr:colOff>0</xdr:colOff>
      <xdr:row>38</xdr:row>
      <xdr:rowOff>0</xdr:rowOff>
    </xdr:from>
    <xdr:ext cx="152400" cy="152400"/>
    <xdr:sp macro="" textlink="">
      <xdr:nvSpPr>
        <xdr:cNvPr id="32" name="Picture 14" hidden="1">
          <a:extLst>
            <a:ext uri="{63B3BB69-23CF-44E3-9099-C40C66FF867C}">
              <a14:compatExt xmlns:a14="http://schemas.microsoft.com/office/drawing/2010/main" spid="_x0000_s6158"/>
            </a:ext>
            <a:ext uri="{FF2B5EF4-FFF2-40B4-BE49-F238E27FC236}">
              <a16:creationId xmlns:a16="http://schemas.microsoft.com/office/drawing/2014/main" id="{507894EA-BABA-412C-979A-2B2DA6FDEBE9}"/>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02A81EB3-A9BF-4B8D-B521-E7687D393B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2C22AE71-3676-4A59-9031-910F1ED4E7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B6BB48AE-DBCD-403F-B8BD-7B5EADB856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AFC86FA6-EAF8-43B1-9CBC-A4A866DF5A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152400" cy="152400"/>
    <xdr:sp macro="" textlink="">
      <xdr:nvSpPr>
        <xdr:cNvPr id="37" name="Picture 15" hidden="1">
          <a:extLst>
            <a:ext uri="{63B3BB69-23CF-44E3-9099-C40C66FF867C}">
              <a14:compatExt xmlns:a14="http://schemas.microsoft.com/office/drawing/2010/main" spid="_x0000_s6159"/>
            </a:ext>
            <a:ext uri="{FF2B5EF4-FFF2-40B4-BE49-F238E27FC236}">
              <a16:creationId xmlns:a16="http://schemas.microsoft.com/office/drawing/2014/main" id="{0823B78E-1DFD-4B4E-A036-47059BFED81F}"/>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27D8379F-7C33-4C76-A320-672D1476BA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3D32A2FB-0577-4838-BE51-FAAD4E7EC8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C65F08A1-AE19-4C39-BE1D-78778FDBE8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152400" cy="152400"/>
    <xdr:sp macro="" textlink="">
      <xdr:nvSpPr>
        <xdr:cNvPr id="41" name="Picture 16" hidden="1">
          <a:extLst>
            <a:ext uri="{63B3BB69-23CF-44E3-9099-C40C66FF867C}">
              <a14:compatExt xmlns:a14="http://schemas.microsoft.com/office/drawing/2010/main" spid="_x0000_s6160"/>
            </a:ext>
            <a:ext uri="{FF2B5EF4-FFF2-40B4-BE49-F238E27FC236}">
              <a16:creationId xmlns:a16="http://schemas.microsoft.com/office/drawing/2014/main" id="{E4920BDA-F36C-4F14-9CF8-56DE4CABD02D}"/>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F5537D5B-82AD-45BE-80AB-B8C032BB50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603A9B63-89AF-4972-B1FA-BA636358FD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3C77D2EE-6941-4178-B4B8-8D6A099FC6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BFA9910A-C65B-4128-9516-1A3085F88A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152400" cy="152400"/>
    <xdr:sp macro="" textlink="">
      <xdr:nvSpPr>
        <xdr:cNvPr id="46" name="Picture 17" hidden="1">
          <a:extLst>
            <a:ext uri="{63B3BB69-23CF-44E3-9099-C40C66FF867C}">
              <a14:compatExt xmlns:a14="http://schemas.microsoft.com/office/drawing/2010/main" spid="_x0000_s6161"/>
            </a:ext>
            <a:ext uri="{FF2B5EF4-FFF2-40B4-BE49-F238E27FC236}">
              <a16:creationId xmlns:a16="http://schemas.microsoft.com/office/drawing/2014/main" id="{CC0C6539-C7F1-4F6F-8604-AD01FA56CDB0}"/>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D093DD4C-BA24-495F-80E9-D7CE48A165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8F235032-F16D-4603-9530-29048E28F5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9A6790F4-E68B-4E56-947B-0BCA2428F4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0243F6E8-2562-417A-A1DF-F2348C0555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152400" cy="152400"/>
    <xdr:sp macro="" textlink="">
      <xdr:nvSpPr>
        <xdr:cNvPr id="51" name="Picture 18" hidden="1">
          <a:extLst>
            <a:ext uri="{63B3BB69-23CF-44E3-9099-C40C66FF867C}">
              <a14:compatExt xmlns:a14="http://schemas.microsoft.com/office/drawing/2010/main" spid="_x0000_s6162"/>
            </a:ext>
            <a:ext uri="{FF2B5EF4-FFF2-40B4-BE49-F238E27FC236}">
              <a16:creationId xmlns:a16="http://schemas.microsoft.com/office/drawing/2014/main" id="{4AC6CD0D-B8B6-4C17-BFEF-206BEC4E0EF4}"/>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8254125C-8471-4C49-B6B6-3714496B9C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52D9FF02-0CC6-4C94-A6BA-09EECB1B4B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38</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FB4E5F82-FFE4-4310-A8D0-B959EFBBED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811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152400" cy="152400"/>
    <xdr:sp macro="" textlink="">
      <xdr:nvSpPr>
        <xdr:cNvPr id="55" name="Picture 19" hidden="1">
          <a:extLst>
            <a:ext uri="{63B3BB69-23CF-44E3-9099-C40C66FF867C}">
              <a14:compatExt xmlns:a14="http://schemas.microsoft.com/office/drawing/2010/main" spid="_x0000_s6163"/>
            </a:ext>
            <a:ext uri="{FF2B5EF4-FFF2-40B4-BE49-F238E27FC236}">
              <a16:creationId xmlns:a16="http://schemas.microsoft.com/office/drawing/2014/main" id="{752AAD7D-C6B7-498E-993D-6B7BC952D950}"/>
            </a:ext>
          </a:extLst>
        </xdr:cNvPr>
        <xdr:cNvSpPr/>
      </xdr:nvSpPr>
      <xdr:spPr>
        <a:xfrm>
          <a:off x="3219450" y="8505825"/>
          <a:ext cx="152400" cy="152400"/>
        </a:xfrm>
        <a:prstGeom prst="rect">
          <a:avLst/>
        </a:prstGeom>
      </xdr:spPr>
    </xdr:sp>
    <xdr:clientData/>
  </xdr:oneCellAnchor>
  <xdr:oneCellAnchor>
    <xdr:from>
      <xdr:col>2</xdr:col>
      <xdr:colOff>0</xdr:colOff>
      <xdr:row>38</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B2FB10FE-55DC-4644-9932-156DA317CD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38</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36B022B0-706A-46C6-9C45-768AD7D6BC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19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0AAC7943-C25E-4E5C-94B9-F03AEEF09D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BCF2C31A-27DE-49F9-88E9-114B319454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14F2FA63-2012-4C6A-91A7-B40993A7DC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0E3F537F-437D-4214-AC6E-58446275B3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EB1A31B4-DC4C-44B7-ACD9-5846F17DBD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4940ADCC-AC05-4416-83FB-D6206302E3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B1C42140-1E41-4C53-84F5-951BC100D2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EC1282FE-0FDA-4816-BB97-E798561C72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4F2CC97F-697A-43D7-8E2B-FE23E380FA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2647ADF3-A366-4845-89AD-460AF51076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CD2C6696-E94C-424E-B58D-C5B82ECDE9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F2551B5C-CA8D-437F-8ECF-F6FA095D82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629956BE-8070-4C33-98C8-7685108831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8E44A529-8CCD-467F-9E41-D3844ADCE7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D4A78EC4-7AEA-4D06-8301-F718A0808B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91640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38</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692484AA-BBF2-4AFD-9CE5-5E0B07D019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38</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21E8F272-785B-401C-BDFF-3C6F773A14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38</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D1FC4731-5745-4E0A-8521-19C09F22F4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38</xdr:row>
      <xdr:rowOff>0</xdr:rowOff>
    </xdr:from>
    <xdr:ext cx="85725" cy="85725"/>
    <xdr:pic>
      <xdr:nvPicPr>
        <xdr:cNvPr id="76" name="75 Imagen" descr="http://200.29.3.6:8080/pentaho/jpivot/table/drill-position-other.gif">
          <a:extLst>
            <a:ext uri="{FF2B5EF4-FFF2-40B4-BE49-F238E27FC236}">
              <a16:creationId xmlns:a16="http://schemas.microsoft.com/office/drawing/2014/main" id="{9D7CA93E-512B-4840-B65B-0B4E0ABD02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38</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7FD6C8D7-0BA5-45F5-9BEC-9453A23B60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84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78" name="Picture 20" hidden="1">
          <a:extLst>
            <a:ext uri="{63B3BB69-23CF-44E3-9099-C40C66FF867C}">
              <a14:compatExt xmlns:a14="http://schemas.microsoft.com/office/drawing/2010/main" spid="_x0000_s6164"/>
            </a:ext>
            <a:ext uri="{FF2B5EF4-FFF2-40B4-BE49-F238E27FC236}">
              <a16:creationId xmlns:a16="http://schemas.microsoft.com/office/drawing/2014/main" id="{DE4247AC-EF44-4264-BD98-02CCFE931938}"/>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B7CBB988-D166-44B3-9858-07343B8684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AE133691-DE0F-4252-9E2D-75AB3FC287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85B11034-3430-4A78-B4DA-77BE0E8D32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82" name="81 Imagen" descr="http://200.29.3.6:8080/pentaho/jpivot/table/drill-position-other.gif">
          <a:extLst>
            <a:ext uri="{FF2B5EF4-FFF2-40B4-BE49-F238E27FC236}">
              <a16:creationId xmlns:a16="http://schemas.microsoft.com/office/drawing/2014/main" id="{4E8A72C0-8117-49C7-9BD6-A368B2CDB8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83" name="Picture 21" hidden="1">
          <a:extLst>
            <a:ext uri="{63B3BB69-23CF-44E3-9099-C40C66FF867C}">
              <a14:compatExt xmlns:a14="http://schemas.microsoft.com/office/drawing/2010/main" spid="_x0000_s6165"/>
            </a:ext>
            <a:ext uri="{FF2B5EF4-FFF2-40B4-BE49-F238E27FC236}">
              <a16:creationId xmlns:a16="http://schemas.microsoft.com/office/drawing/2014/main" id="{63DE7D9B-C5B7-4D17-96FE-0BB23E06F894}"/>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9A4D110F-9D3F-4A60-9181-A76B2D46FC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941FB87F-16FC-4860-AEFE-AB92C061B0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D402FBB1-F4B2-4DCA-9EC0-3319A82EFE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87" name="Picture 22" hidden="1">
          <a:extLst>
            <a:ext uri="{63B3BB69-23CF-44E3-9099-C40C66FF867C}">
              <a14:compatExt xmlns:a14="http://schemas.microsoft.com/office/drawing/2010/main" spid="_x0000_s6166"/>
            </a:ext>
            <a:ext uri="{FF2B5EF4-FFF2-40B4-BE49-F238E27FC236}">
              <a16:creationId xmlns:a16="http://schemas.microsoft.com/office/drawing/2014/main" id="{4A763B64-908D-4E04-90CC-7DD60AE213DF}"/>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88" name="87 Imagen" descr="http://200.29.3.6:8080/pentaho/jpivot/table/drill-position-other.gif">
          <a:extLst>
            <a:ext uri="{FF2B5EF4-FFF2-40B4-BE49-F238E27FC236}">
              <a16:creationId xmlns:a16="http://schemas.microsoft.com/office/drawing/2014/main" id="{2A9F4EC2-8B70-48CC-A2D0-0913BCFE29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89" name="88 Imagen" descr="http://200.29.3.6:8080/pentaho/jpivot/table/drill-position-other.gif">
          <a:extLst>
            <a:ext uri="{FF2B5EF4-FFF2-40B4-BE49-F238E27FC236}">
              <a16:creationId xmlns:a16="http://schemas.microsoft.com/office/drawing/2014/main" id="{A4D2CF78-5A4F-43F9-8545-B126066222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BB9BCBC5-A625-4226-9AA8-713B1C24E5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EF519E29-AEBB-4B4B-87B3-F49A094803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92" name="Picture 23" hidden="1">
          <a:extLst>
            <a:ext uri="{63B3BB69-23CF-44E3-9099-C40C66FF867C}">
              <a14:compatExt xmlns:a14="http://schemas.microsoft.com/office/drawing/2010/main" spid="_x0000_s6167"/>
            </a:ext>
            <a:ext uri="{FF2B5EF4-FFF2-40B4-BE49-F238E27FC236}">
              <a16:creationId xmlns:a16="http://schemas.microsoft.com/office/drawing/2014/main" id="{B47A3265-69C5-4259-8856-AB3C3ADFE3FA}"/>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12459899-FC4C-40F9-837D-3062205FB0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94" name="93 Imagen" descr="http://200.29.3.6:8080/pentaho/jpivot/table/drill-position-other.gif">
          <a:extLst>
            <a:ext uri="{FF2B5EF4-FFF2-40B4-BE49-F238E27FC236}">
              <a16:creationId xmlns:a16="http://schemas.microsoft.com/office/drawing/2014/main" id="{E577FA01-440D-438C-8765-D4827D7B41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95" name="94 Imagen" descr="http://200.29.3.6:8080/pentaho/jpivot/table/drill-position-other.gif">
          <a:extLst>
            <a:ext uri="{FF2B5EF4-FFF2-40B4-BE49-F238E27FC236}">
              <a16:creationId xmlns:a16="http://schemas.microsoft.com/office/drawing/2014/main" id="{12E35F25-B354-4FAF-8386-360615C206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871DE220-AF70-49A3-BBF3-79AC44BD02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97" name="Picture 24" hidden="1">
          <a:extLst>
            <a:ext uri="{63B3BB69-23CF-44E3-9099-C40C66FF867C}">
              <a14:compatExt xmlns:a14="http://schemas.microsoft.com/office/drawing/2010/main" spid="_x0000_s6168"/>
            </a:ext>
            <a:ext uri="{FF2B5EF4-FFF2-40B4-BE49-F238E27FC236}">
              <a16:creationId xmlns:a16="http://schemas.microsoft.com/office/drawing/2014/main" id="{BFA9D4B6-445A-4363-A87E-9B087C6A3927}"/>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77F7E2EB-82A0-4D3F-9A5E-68209FEC35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99" name="98 Imagen" descr="http://200.29.3.6:8080/pentaho/jpivot/table/drill-position-other.gif">
          <a:extLst>
            <a:ext uri="{FF2B5EF4-FFF2-40B4-BE49-F238E27FC236}">
              <a16:creationId xmlns:a16="http://schemas.microsoft.com/office/drawing/2014/main" id="{3EC8E068-E0E5-48C9-A7DA-A4AD56366D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844E2D8B-904B-47FC-A8AA-45F116BE7E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01" name="Picture 25" hidden="1">
          <a:extLst>
            <a:ext uri="{63B3BB69-23CF-44E3-9099-C40C66FF867C}">
              <a14:compatExt xmlns:a14="http://schemas.microsoft.com/office/drawing/2010/main" spid="_x0000_s6169"/>
            </a:ext>
            <a:ext uri="{FF2B5EF4-FFF2-40B4-BE49-F238E27FC236}">
              <a16:creationId xmlns:a16="http://schemas.microsoft.com/office/drawing/2014/main" id="{9307AC9A-F0AD-4749-89C0-007A1FE0B35D}"/>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02" name="101 Imagen" descr="http://200.29.3.6:8080/pentaho/jpivot/table/drill-position-other.gif">
          <a:extLst>
            <a:ext uri="{FF2B5EF4-FFF2-40B4-BE49-F238E27FC236}">
              <a16:creationId xmlns:a16="http://schemas.microsoft.com/office/drawing/2014/main" id="{92515F18-CD83-4008-B765-980D70F963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03" name="102 Imagen" descr="http://200.29.3.6:8080/pentaho/jpivot/table/drill-position-other.gif">
          <a:extLst>
            <a:ext uri="{FF2B5EF4-FFF2-40B4-BE49-F238E27FC236}">
              <a16:creationId xmlns:a16="http://schemas.microsoft.com/office/drawing/2014/main" id="{6BBE1868-CAB5-49BF-B5F5-7AB419FCAB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04" name="Picture 26" hidden="1">
          <a:extLst>
            <a:ext uri="{63B3BB69-23CF-44E3-9099-C40C66FF867C}">
              <a14:compatExt xmlns:a14="http://schemas.microsoft.com/office/drawing/2010/main" spid="_x0000_s6170"/>
            </a:ext>
            <a:ext uri="{FF2B5EF4-FFF2-40B4-BE49-F238E27FC236}">
              <a16:creationId xmlns:a16="http://schemas.microsoft.com/office/drawing/2014/main" id="{882A8781-86EB-4F61-A9DA-DFCF08DCF44C}"/>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05" name="104 Imagen" descr="http://200.29.3.6:8080/pentaho/jpivot/table/drill-position-other.gif">
          <a:extLst>
            <a:ext uri="{FF2B5EF4-FFF2-40B4-BE49-F238E27FC236}">
              <a16:creationId xmlns:a16="http://schemas.microsoft.com/office/drawing/2014/main" id="{21A999BF-BF60-4056-884A-DA4AF8BB3E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06" name="105 Imagen" descr="http://200.29.3.6:8080/pentaho/jpivot/table/drill-position-other.gif">
          <a:extLst>
            <a:ext uri="{FF2B5EF4-FFF2-40B4-BE49-F238E27FC236}">
              <a16:creationId xmlns:a16="http://schemas.microsoft.com/office/drawing/2014/main" id="{145831D0-B535-45AC-A7A6-A16211E395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387FFBF9-3787-4896-B676-EC28378445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131B6AA0-64A5-4B5C-BEE0-199359B1B5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09" name="Picture 27" hidden="1">
          <a:extLst>
            <a:ext uri="{63B3BB69-23CF-44E3-9099-C40C66FF867C}">
              <a14:compatExt xmlns:a14="http://schemas.microsoft.com/office/drawing/2010/main" spid="_x0000_s6171"/>
            </a:ext>
            <a:ext uri="{FF2B5EF4-FFF2-40B4-BE49-F238E27FC236}">
              <a16:creationId xmlns:a16="http://schemas.microsoft.com/office/drawing/2014/main" id="{7F260797-2F3E-4152-8BB5-6B6DE7EEEA40}"/>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83C37033-6196-4936-825F-AE578407C7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11" name="110 Imagen" descr="http://200.29.3.6:8080/pentaho/jpivot/table/drill-position-other.gif">
          <a:extLst>
            <a:ext uri="{FF2B5EF4-FFF2-40B4-BE49-F238E27FC236}">
              <a16:creationId xmlns:a16="http://schemas.microsoft.com/office/drawing/2014/main" id="{EBE64600-F488-45D5-8C1B-235E1A7831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12" name="111 Imagen" descr="http://200.29.3.6:8080/pentaho/jpivot/table/drill-position-other.gif">
          <a:extLst>
            <a:ext uri="{FF2B5EF4-FFF2-40B4-BE49-F238E27FC236}">
              <a16:creationId xmlns:a16="http://schemas.microsoft.com/office/drawing/2014/main" id="{AC5D2C8F-7513-4357-AB84-F48B8AD706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13" name="Picture 28" hidden="1">
          <a:extLst>
            <a:ext uri="{63B3BB69-23CF-44E3-9099-C40C66FF867C}">
              <a14:compatExt xmlns:a14="http://schemas.microsoft.com/office/drawing/2010/main" spid="_x0000_s6172"/>
            </a:ext>
            <a:ext uri="{FF2B5EF4-FFF2-40B4-BE49-F238E27FC236}">
              <a16:creationId xmlns:a16="http://schemas.microsoft.com/office/drawing/2014/main" id="{3046CDCE-901D-4ECA-91D9-694EAE50DF14}"/>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14" name="113 Imagen" descr="http://200.29.3.6:8080/pentaho/jpivot/table/drill-position-other.gif">
          <a:extLst>
            <a:ext uri="{FF2B5EF4-FFF2-40B4-BE49-F238E27FC236}">
              <a16:creationId xmlns:a16="http://schemas.microsoft.com/office/drawing/2014/main" id="{E184854B-3C92-48A3-8C81-0E9CCE9F8D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15" name="114 Imagen" descr="http://200.29.3.6:8080/pentaho/jpivot/table/drill-position-other.gif">
          <a:extLst>
            <a:ext uri="{FF2B5EF4-FFF2-40B4-BE49-F238E27FC236}">
              <a16:creationId xmlns:a16="http://schemas.microsoft.com/office/drawing/2014/main" id="{ED6584B4-4A48-41AD-A181-31D70C5378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01334BC7-9C14-4532-926D-862CAA62A2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E666CF6A-9AC3-47B9-B316-051E3A4E63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18" name="Picture 29" hidden="1">
          <a:extLst>
            <a:ext uri="{63B3BB69-23CF-44E3-9099-C40C66FF867C}">
              <a14:compatExt xmlns:a14="http://schemas.microsoft.com/office/drawing/2010/main" spid="_x0000_s6173"/>
            </a:ext>
            <a:ext uri="{FF2B5EF4-FFF2-40B4-BE49-F238E27FC236}">
              <a16:creationId xmlns:a16="http://schemas.microsoft.com/office/drawing/2014/main" id="{E5F1E552-DAD4-482E-8EC0-41450ABD6EE6}"/>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19" name="118 Imagen" descr="http://200.29.3.6:8080/pentaho/jpivot/table/drill-position-other.gif">
          <a:extLst>
            <a:ext uri="{FF2B5EF4-FFF2-40B4-BE49-F238E27FC236}">
              <a16:creationId xmlns:a16="http://schemas.microsoft.com/office/drawing/2014/main" id="{31806334-C165-4DBD-AE22-CC75D291DF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AF4DB970-F0BD-4085-B100-5924A1E15E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4A4CE5DF-D16C-4367-BEFC-329DD93EE1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22" name="Picture 30" hidden="1">
          <a:extLst>
            <a:ext uri="{63B3BB69-23CF-44E3-9099-C40C66FF867C}">
              <a14:compatExt xmlns:a14="http://schemas.microsoft.com/office/drawing/2010/main" spid="_x0000_s6174"/>
            </a:ext>
            <a:ext uri="{FF2B5EF4-FFF2-40B4-BE49-F238E27FC236}">
              <a16:creationId xmlns:a16="http://schemas.microsoft.com/office/drawing/2014/main" id="{A9E1ED4B-23B8-4A8B-BA08-3576B16B3CCD}"/>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23" name="122 Imagen" descr="http://200.29.3.6:8080/pentaho/jpivot/table/drill-position-other.gif">
          <a:extLst>
            <a:ext uri="{FF2B5EF4-FFF2-40B4-BE49-F238E27FC236}">
              <a16:creationId xmlns:a16="http://schemas.microsoft.com/office/drawing/2014/main" id="{8836C945-A82F-46BE-ACEF-F5431D48B0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24" name="123 Imagen" descr="http://200.29.3.6:8080/pentaho/jpivot/table/drill-position-other.gif">
          <a:extLst>
            <a:ext uri="{FF2B5EF4-FFF2-40B4-BE49-F238E27FC236}">
              <a16:creationId xmlns:a16="http://schemas.microsoft.com/office/drawing/2014/main" id="{2BC0144B-9C93-4F8C-BD48-B1C5FBD515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10B7490D-4C51-430B-9448-64EC8B885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26" name="Picture 31" hidden="1">
          <a:extLst>
            <a:ext uri="{63B3BB69-23CF-44E3-9099-C40C66FF867C}">
              <a14:compatExt xmlns:a14="http://schemas.microsoft.com/office/drawing/2010/main" spid="_x0000_s6175"/>
            </a:ext>
            <a:ext uri="{FF2B5EF4-FFF2-40B4-BE49-F238E27FC236}">
              <a16:creationId xmlns:a16="http://schemas.microsoft.com/office/drawing/2014/main" id="{29D52A58-FB8D-4BAA-B306-149B3BF5830A}"/>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27" name="126 Imagen" descr="http://200.29.3.6:8080/pentaho/jpivot/table/drill-position-other.gif">
          <a:extLst>
            <a:ext uri="{FF2B5EF4-FFF2-40B4-BE49-F238E27FC236}">
              <a16:creationId xmlns:a16="http://schemas.microsoft.com/office/drawing/2014/main" id="{E189FF92-38A7-42BC-B6DE-EA5933521F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C3782C47-6D7F-47D0-97C3-ED1269DCE4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29" name="Picture 32" hidden="1">
          <a:extLst>
            <a:ext uri="{63B3BB69-23CF-44E3-9099-C40C66FF867C}">
              <a14:compatExt xmlns:a14="http://schemas.microsoft.com/office/drawing/2010/main" spid="_x0000_s6176"/>
            </a:ext>
            <a:ext uri="{FF2B5EF4-FFF2-40B4-BE49-F238E27FC236}">
              <a16:creationId xmlns:a16="http://schemas.microsoft.com/office/drawing/2014/main" id="{75FE8A53-5864-48E4-85E0-10140D3EC1AE}"/>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34514547-4FD3-4D7C-9E0B-6A0719A410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17F434E2-43BB-461F-9D5D-14D465D079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E119CA53-E2A5-40F9-99CF-5A63FBB855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DFA136B8-0B63-4BBB-8A01-54FB57965A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34" name="Picture 33" hidden="1">
          <a:extLst>
            <a:ext uri="{63B3BB69-23CF-44E3-9099-C40C66FF867C}">
              <a14:compatExt xmlns:a14="http://schemas.microsoft.com/office/drawing/2010/main" spid="_x0000_s6177"/>
            </a:ext>
            <a:ext uri="{FF2B5EF4-FFF2-40B4-BE49-F238E27FC236}">
              <a16:creationId xmlns:a16="http://schemas.microsoft.com/office/drawing/2014/main" id="{8902F73C-B237-46E7-9AAB-064E55A9D2F5}"/>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F4037A25-0221-4D57-826C-63AA42E616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9EB1CC8D-2894-4D4A-91EF-220901D934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9871F777-EA1F-459C-818F-D5D51505BD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38" name="Picture 34" hidden="1">
          <a:extLst>
            <a:ext uri="{63B3BB69-23CF-44E3-9099-C40C66FF867C}">
              <a14:compatExt xmlns:a14="http://schemas.microsoft.com/office/drawing/2010/main" spid="_x0000_s6178"/>
            </a:ext>
            <a:ext uri="{FF2B5EF4-FFF2-40B4-BE49-F238E27FC236}">
              <a16:creationId xmlns:a16="http://schemas.microsoft.com/office/drawing/2014/main" id="{17623BA6-3325-4663-86F7-0C62908FE5F5}"/>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39" name="138 Imagen" descr="http://200.29.3.6:8080/pentaho/jpivot/table/drill-position-other.gif">
          <a:extLst>
            <a:ext uri="{FF2B5EF4-FFF2-40B4-BE49-F238E27FC236}">
              <a16:creationId xmlns:a16="http://schemas.microsoft.com/office/drawing/2014/main" id="{34B84C0C-8311-4341-9698-25B4C67DD4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40" name="139 Imagen" descr="http://200.29.3.6:8080/pentaho/jpivot/table/drill-position-other.gif">
          <a:extLst>
            <a:ext uri="{FF2B5EF4-FFF2-40B4-BE49-F238E27FC236}">
              <a16:creationId xmlns:a16="http://schemas.microsoft.com/office/drawing/2014/main" id="{2A4247C0-5779-4EFB-BFD7-7E3948B9BF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41" name="140 Imagen" descr="http://200.29.3.6:8080/pentaho/jpivot/table/drill-position-other.gif">
          <a:extLst>
            <a:ext uri="{FF2B5EF4-FFF2-40B4-BE49-F238E27FC236}">
              <a16:creationId xmlns:a16="http://schemas.microsoft.com/office/drawing/2014/main" id="{A0F09F25-51BD-4B1E-BDC8-558F670630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0987F3FB-AC44-48FD-8E7C-047EE02144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43" name="Picture 35" hidden="1">
          <a:extLst>
            <a:ext uri="{63B3BB69-23CF-44E3-9099-C40C66FF867C}">
              <a14:compatExt xmlns:a14="http://schemas.microsoft.com/office/drawing/2010/main" spid="_x0000_s6179"/>
            </a:ext>
            <a:ext uri="{FF2B5EF4-FFF2-40B4-BE49-F238E27FC236}">
              <a16:creationId xmlns:a16="http://schemas.microsoft.com/office/drawing/2014/main" id="{23D5957C-286A-4910-9423-9F022DA26447}"/>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9301C04A-D789-4843-BF0F-7C293D5998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6CEC56EC-14F6-4C78-8A76-95E0122232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67D77037-67FC-438A-92B4-0BF31F5AAC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47" name="146 Imagen" descr="http://200.29.3.6:8080/pentaho/jpivot/table/drill-position-other.gif">
          <a:extLst>
            <a:ext uri="{FF2B5EF4-FFF2-40B4-BE49-F238E27FC236}">
              <a16:creationId xmlns:a16="http://schemas.microsoft.com/office/drawing/2014/main" id="{2D06A1F6-D369-40E1-B633-07B83C16D0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48" name="Picture 36" hidden="1">
          <a:extLst>
            <a:ext uri="{63B3BB69-23CF-44E3-9099-C40C66FF867C}">
              <a14:compatExt xmlns:a14="http://schemas.microsoft.com/office/drawing/2010/main" spid="_x0000_s6180"/>
            </a:ext>
            <a:ext uri="{FF2B5EF4-FFF2-40B4-BE49-F238E27FC236}">
              <a16:creationId xmlns:a16="http://schemas.microsoft.com/office/drawing/2014/main" id="{6ED39E36-B120-4256-8D52-520A2A041C78}"/>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49" name="148 Imagen" descr="http://200.29.3.6:8080/pentaho/jpivot/table/drill-position-other.gif">
          <a:extLst>
            <a:ext uri="{FF2B5EF4-FFF2-40B4-BE49-F238E27FC236}">
              <a16:creationId xmlns:a16="http://schemas.microsoft.com/office/drawing/2014/main" id="{F2468A4E-EF5F-41E3-AAEF-2EE5543F1B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50" name="149 Imagen" descr="http://200.29.3.6:8080/pentaho/jpivot/table/drill-position-other.gif">
          <a:extLst>
            <a:ext uri="{FF2B5EF4-FFF2-40B4-BE49-F238E27FC236}">
              <a16:creationId xmlns:a16="http://schemas.microsoft.com/office/drawing/2014/main" id="{6A4B3487-B337-4E9A-9564-651232C0A04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19</xdr:col>
      <xdr:colOff>0</xdr:colOff>
      <xdr:row>38</xdr:row>
      <xdr:rowOff>0</xdr:rowOff>
    </xdr:from>
    <xdr:ext cx="85725" cy="85725"/>
    <xdr:pic>
      <xdr:nvPicPr>
        <xdr:cNvPr id="151" name="150 Imagen" descr="http://200.29.3.6:8080/pentaho/jpivot/table/drill-position-other.gif">
          <a:extLst>
            <a:ext uri="{FF2B5EF4-FFF2-40B4-BE49-F238E27FC236}">
              <a16:creationId xmlns:a16="http://schemas.microsoft.com/office/drawing/2014/main" id="{E7873CC0-E53C-41AE-A6C1-CCA8E8CE88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21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sp macro="" textlink="">
      <xdr:nvSpPr>
        <xdr:cNvPr id="152" name="Picture 37" hidden="1">
          <a:extLst>
            <a:ext uri="{63B3BB69-23CF-44E3-9099-C40C66FF867C}">
              <a14:compatExt xmlns:a14="http://schemas.microsoft.com/office/drawing/2010/main" spid="_x0000_s6181"/>
            </a:ext>
            <a:ext uri="{FF2B5EF4-FFF2-40B4-BE49-F238E27FC236}">
              <a16:creationId xmlns:a16="http://schemas.microsoft.com/office/drawing/2014/main" id="{B8BF9BC1-5BB5-4C9C-BA95-4E70FEA82A66}"/>
            </a:ext>
          </a:extLst>
        </xdr:cNvPr>
        <xdr:cNvSpPr/>
      </xdr:nvSpPr>
      <xdr:spPr>
        <a:xfrm>
          <a:off x="20783550" y="8505825"/>
          <a:ext cx="152400" cy="152400"/>
        </a:xfrm>
        <a:prstGeom prst="rect">
          <a:avLst/>
        </a:prstGeom>
      </xdr:spPr>
    </xdr:sp>
    <xdr:clientData/>
  </xdr:oneCellAnchor>
  <xdr:oneCellAnchor>
    <xdr:from>
      <xdr:col>20</xdr:col>
      <xdr:colOff>0</xdr:colOff>
      <xdr:row>38</xdr:row>
      <xdr:rowOff>0</xdr:rowOff>
    </xdr:from>
    <xdr:ext cx="85725" cy="85725"/>
    <xdr:pic>
      <xdr:nvPicPr>
        <xdr:cNvPr id="153" name="152 Imagen" descr="http://200.29.3.6:8080/pentaho/jpivot/table/drill-position-other.gif">
          <a:extLst>
            <a:ext uri="{FF2B5EF4-FFF2-40B4-BE49-F238E27FC236}">
              <a16:creationId xmlns:a16="http://schemas.microsoft.com/office/drawing/2014/main" id="{0839D1F3-F43F-4173-A52E-B05AA30A1A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85725" cy="85725"/>
    <xdr:pic>
      <xdr:nvPicPr>
        <xdr:cNvPr id="154" name="153 Imagen" descr="http://200.29.3.6:8080/pentaho/jpivot/table/drill-position-other.gif">
          <a:extLst>
            <a:ext uri="{FF2B5EF4-FFF2-40B4-BE49-F238E27FC236}">
              <a16:creationId xmlns:a16="http://schemas.microsoft.com/office/drawing/2014/main" id="{D9528043-3C05-436C-96B4-3F25BC5DA2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783550" y="850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38</xdr:row>
      <xdr:rowOff>0</xdr:rowOff>
    </xdr:from>
    <xdr:ext cx="152400" cy="152400"/>
    <xdr:pic>
      <xdr:nvPicPr>
        <xdr:cNvPr id="155" name="Picture 20">
          <a:extLst>
            <a:ext uri="{FF2B5EF4-FFF2-40B4-BE49-F238E27FC236}">
              <a16:creationId xmlns:a16="http://schemas.microsoft.com/office/drawing/2014/main" id="{DC07CE00-096C-4750-9F82-817B24378BB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56" name="Picture 21">
          <a:extLst>
            <a:ext uri="{FF2B5EF4-FFF2-40B4-BE49-F238E27FC236}">
              <a16:creationId xmlns:a16="http://schemas.microsoft.com/office/drawing/2014/main" id="{EA24E03E-764F-4FC2-AE6C-A8F9A1A3D9D2}"/>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57" name="Picture 22">
          <a:extLst>
            <a:ext uri="{FF2B5EF4-FFF2-40B4-BE49-F238E27FC236}">
              <a16:creationId xmlns:a16="http://schemas.microsoft.com/office/drawing/2014/main" id="{CECF832A-6634-4FAB-AD61-E777645E15B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58" name="Picture 23">
          <a:extLst>
            <a:ext uri="{FF2B5EF4-FFF2-40B4-BE49-F238E27FC236}">
              <a16:creationId xmlns:a16="http://schemas.microsoft.com/office/drawing/2014/main" id="{DAA8AFB0-8285-483E-A361-D2655B48714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59" name="Picture 24">
          <a:extLst>
            <a:ext uri="{FF2B5EF4-FFF2-40B4-BE49-F238E27FC236}">
              <a16:creationId xmlns:a16="http://schemas.microsoft.com/office/drawing/2014/main" id="{6909438A-50B9-4728-8C4B-F97281732D9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0" name="Picture 25">
          <a:extLst>
            <a:ext uri="{FF2B5EF4-FFF2-40B4-BE49-F238E27FC236}">
              <a16:creationId xmlns:a16="http://schemas.microsoft.com/office/drawing/2014/main" id="{4A12032F-B258-40A1-9A20-D04E05DCFA6D}"/>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1" name="Picture 26">
          <a:extLst>
            <a:ext uri="{FF2B5EF4-FFF2-40B4-BE49-F238E27FC236}">
              <a16:creationId xmlns:a16="http://schemas.microsoft.com/office/drawing/2014/main" id="{879A39F8-7481-4640-89F0-4723DCB0F63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2" name="Picture 27">
          <a:extLst>
            <a:ext uri="{FF2B5EF4-FFF2-40B4-BE49-F238E27FC236}">
              <a16:creationId xmlns:a16="http://schemas.microsoft.com/office/drawing/2014/main" id="{A5C2D7B5-44BD-475F-A53A-6D8E81FF76D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3" name="Picture 28">
          <a:extLst>
            <a:ext uri="{FF2B5EF4-FFF2-40B4-BE49-F238E27FC236}">
              <a16:creationId xmlns:a16="http://schemas.microsoft.com/office/drawing/2014/main" id="{B0F623B1-F4A6-4A90-9D62-15D374CE848B}"/>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4" name="Picture 29">
          <a:extLst>
            <a:ext uri="{FF2B5EF4-FFF2-40B4-BE49-F238E27FC236}">
              <a16:creationId xmlns:a16="http://schemas.microsoft.com/office/drawing/2014/main" id="{A0AE8CFF-B23B-46E5-8048-01CFC015598D}"/>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5" name="Picture 30">
          <a:extLst>
            <a:ext uri="{FF2B5EF4-FFF2-40B4-BE49-F238E27FC236}">
              <a16:creationId xmlns:a16="http://schemas.microsoft.com/office/drawing/2014/main" id="{DA766583-296D-4291-BFB1-26DEC3AEE93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6" name="Picture 31">
          <a:extLst>
            <a:ext uri="{FF2B5EF4-FFF2-40B4-BE49-F238E27FC236}">
              <a16:creationId xmlns:a16="http://schemas.microsoft.com/office/drawing/2014/main" id="{652721E1-D522-4A98-9AB7-AF78C029C91B}"/>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7" name="Picture 32">
          <a:extLst>
            <a:ext uri="{FF2B5EF4-FFF2-40B4-BE49-F238E27FC236}">
              <a16:creationId xmlns:a16="http://schemas.microsoft.com/office/drawing/2014/main" id="{4928F297-4A90-4832-AFF0-0AA71256A94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8" name="Picture 33">
          <a:extLst>
            <a:ext uri="{FF2B5EF4-FFF2-40B4-BE49-F238E27FC236}">
              <a16:creationId xmlns:a16="http://schemas.microsoft.com/office/drawing/2014/main" id="{D09B99AA-1685-4A85-A562-77AB325675BD}"/>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69" name="Picture 34">
          <a:extLst>
            <a:ext uri="{FF2B5EF4-FFF2-40B4-BE49-F238E27FC236}">
              <a16:creationId xmlns:a16="http://schemas.microsoft.com/office/drawing/2014/main" id="{288B2FC5-4436-4495-924E-55A5174A275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70" name="Picture 35">
          <a:extLst>
            <a:ext uri="{FF2B5EF4-FFF2-40B4-BE49-F238E27FC236}">
              <a16:creationId xmlns:a16="http://schemas.microsoft.com/office/drawing/2014/main" id="{C3111250-C094-4D9E-A2CF-9920D18FB25B}"/>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71" name="Picture 36">
          <a:extLst>
            <a:ext uri="{FF2B5EF4-FFF2-40B4-BE49-F238E27FC236}">
              <a16:creationId xmlns:a16="http://schemas.microsoft.com/office/drawing/2014/main" id="{BB9121ED-273A-4A3B-9C72-333B89068F69}"/>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20</xdr:col>
      <xdr:colOff>0</xdr:colOff>
      <xdr:row>38</xdr:row>
      <xdr:rowOff>0</xdr:rowOff>
    </xdr:from>
    <xdr:ext cx="152400" cy="152400"/>
    <xdr:pic>
      <xdr:nvPicPr>
        <xdr:cNvPr id="172" name="Picture 37">
          <a:extLst>
            <a:ext uri="{FF2B5EF4-FFF2-40B4-BE49-F238E27FC236}">
              <a16:creationId xmlns:a16="http://schemas.microsoft.com/office/drawing/2014/main" id="{D0423343-2EFB-49DF-AF3E-629133363B8C}"/>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0783550" y="8505825"/>
          <a:ext cx="152400" cy="152400"/>
        </a:xfrm>
        <a:prstGeom prst="rect">
          <a:avLst/>
        </a:prstGeom>
        <a:noFill/>
        <a:ln w="9525">
          <a:miter lim="800000"/>
          <a:headEnd/>
          <a:tailEnd/>
        </a:ln>
      </xdr:spPr>
    </xdr:pic>
    <xdr:clientData/>
  </xdr:oneCellAnchor>
  <xdr:oneCellAnchor>
    <xdr:from>
      <xdr:col>0</xdr:col>
      <xdr:colOff>0</xdr:colOff>
      <xdr:row>0</xdr:row>
      <xdr:rowOff>0</xdr:rowOff>
    </xdr:from>
    <xdr:ext cx="1243692" cy="1136978"/>
    <xdr:pic>
      <xdr:nvPicPr>
        <xdr:cNvPr id="173" name="Imagen 172">
          <a:extLst>
            <a:ext uri="{FF2B5EF4-FFF2-40B4-BE49-F238E27FC236}">
              <a16:creationId xmlns:a16="http://schemas.microsoft.com/office/drawing/2014/main" id="{3E091935-F441-485F-AC22-783460624821}"/>
            </a:ext>
          </a:extLst>
        </xdr:cNvPr>
        <xdr:cNvPicPr>
          <a:picLocks noChangeAspect="1"/>
        </xdr:cNvPicPr>
      </xdr:nvPicPr>
      <xdr:blipFill>
        <a:blip xmlns:r="http://schemas.openxmlformats.org/officeDocument/2006/relationships" r:embed="rId3"/>
        <a:stretch>
          <a:fillRect/>
        </a:stretch>
      </xdr:blipFill>
      <xdr:spPr>
        <a:xfrm>
          <a:off x="0" y="0"/>
          <a:ext cx="1243692" cy="1136978"/>
        </a:xfrm>
        <a:prstGeom prst="rect">
          <a:avLst/>
        </a:prstGeom>
      </xdr:spPr>
    </xdr:pic>
    <xdr:clientData/>
  </xdr:oneCellAnchor>
</xdr:wsDr>
</file>

<file path=xl/drawings/drawing67.xml><?xml version="1.0" encoding="utf-8"?>
<xdr:wsDr xmlns:xdr="http://schemas.openxmlformats.org/drawingml/2006/spreadsheetDrawing" xmlns:a="http://schemas.openxmlformats.org/drawingml/2006/main">
  <xdr:oneCellAnchor>
    <xdr:from>
      <xdr:col>17</xdr:col>
      <xdr:colOff>0</xdr:colOff>
      <xdr:row>19</xdr:row>
      <xdr:rowOff>0</xdr:rowOff>
    </xdr:from>
    <xdr:ext cx="152400" cy="152400"/>
    <xdr:sp macro="" textlink="">
      <xdr:nvSpPr>
        <xdr:cNvPr id="2" name="Picture 1" hidden="1">
          <a:extLst>
            <a:ext uri="{63B3BB69-23CF-44E3-9099-C40C66FF867C}">
              <a14:compatExt xmlns:a14="http://schemas.microsoft.com/office/drawing/2010/main" spid="_x0000_s7169"/>
            </a:ext>
            <a:ext uri="{FF2B5EF4-FFF2-40B4-BE49-F238E27FC236}">
              <a16:creationId xmlns:a16="http://schemas.microsoft.com/office/drawing/2014/main" id="{DB88FCB6-3B37-4DA6-8D9C-5007DDCADAD0}"/>
            </a:ext>
          </a:extLst>
        </xdr:cNvPr>
        <xdr:cNvSpPr/>
      </xdr:nvSpPr>
      <xdr:spPr>
        <a:xfrm>
          <a:off x="24183975" y="4695825"/>
          <a:ext cx="152400" cy="152400"/>
        </a:xfrm>
        <a:prstGeom prst="rect">
          <a:avLst/>
        </a:prstGeom>
      </xdr:spPr>
    </xdr:sp>
    <xdr:clientData/>
  </xdr:oneCellAnchor>
  <xdr:oneCellAnchor>
    <xdr:from>
      <xdr:col>17</xdr:col>
      <xdr:colOff>0</xdr:colOff>
      <xdr:row>19</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ABAC158B-4E78-4F03-83FE-5975BA8897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25918950-7DF9-40CF-8F1E-35358FB29F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1D4FD72D-2A5B-4009-A5B8-4E210AF3DB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98D13882-663F-4F94-A47F-8AD86B101B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69202F51-CD8A-46E5-9FE5-E5E075D292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D5661585-D9B0-4CA2-9093-0BB4B9EB5B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D43698C2-FFA2-4D3F-B5CB-628743AF5F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6A822441-7A25-4847-ACE5-E528768FCA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9272B45E-6A0C-4464-A8C3-743969BC73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249CCB4A-19CA-42F6-9008-4CFC8AE444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E546728D-65FA-4DE8-B784-2A62D09C07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19</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8D138B9D-6FAB-44A2-9DA4-861F9FD55C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43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152400" cy="152400"/>
    <xdr:sp macro="" textlink="">
      <xdr:nvSpPr>
        <xdr:cNvPr id="15" name="Picture 2" hidden="1">
          <a:extLst>
            <a:ext uri="{63B3BB69-23CF-44E3-9099-C40C66FF867C}">
              <a14:compatExt xmlns:a14="http://schemas.microsoft.com/office/drawing/2010/main" spid="_x0000_s7170"/>
            </a:ext>
            <a:ext uri="{FF2B5EF4-FFF2-40B4-BE49-F238E27FC236}">
              <a16:creationId xmlns:a16="http://schemas.microsoft.com/office/drawing/2014/main" id="{517056CE-6F49-4D23-9AB1-C7113AFA426F}"/>
            </a:ext>
          </a:extLst>
        </xdr:cNvPr>
        <xdr:cNvSpPr/>
      </xdr:nvSpPr>
      <xdr:spPr>
        <a:xfrm>
          <a:off x="24183975" y="4695825"/>
          <a:ext cx="152400" cy="152400"/>
        </a:xfrm>
        <a:prstGeom prst="rect">
          <a:avLst/>
        </a:prstGeom>
      </xdr:spPr>
    </xdr:sp>
    <xdr:clientData/>
  </xdr:oneCellAnchor>
  <xdr:oneCellAnchor>
    <xdr:from>
      <xdr:col>17</xdr:col>
      <xdr:colOff>0</xdr:colOff>
      <xdr:row>19</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B8D80327-891C-4F4A-A81E-016B77C290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4FE9C5C6-2546-42EE-B0D3-B84195631A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C5EAF747-118B-401C-A9FA-1AE9261164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42D2E2CE-0D40-4AC1-ACD1-0BDCC96084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F17279A9-3DBF-4F91-A799-455059D1CC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AD534BC8-7D23-458F-BC87-2E93AA7801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8BAE5DE1-B948-4A0C-9ED8-0257703C9C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3" name="22 Imagen" descr="http://200.29.3.6:8080/pentaho/jpivot/table/drill-position-other.gif">
          <a:extLst>
            <a:ext uri="{FF2B5EF4-FFF2-40B4-BE49-F238E27FC236}">
              <a16:creationId xmlns:a16="http://schemas.microsoft.com/office/drawing/2014/main" id="{EB70EB4C-424E-412F-A44C-EBC85936D9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2704327D-6286-4D2A-A94E-9876C79EE9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42174433-FBDD-4399-9DF7-273D3C3AEC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A1B1BBFF-04CD-4061-9D72-F0BD09B26B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19</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A5B8964D-7EEC-4AAA-AE43-36D8AF4AE5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43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152400" cy="152400"/>
    <xdr:sp macro="" textlink="">
      <xdr:nvSpPr>
        <xdr:cNvPr id="28" name="Picture 3" hidden="1">
          <a:extLst>
            <a:ext uri="{63B3BB69-23CF-44E3-9099-C40C66FF867C}">
              <a14:compatExt xmlns:a14="http://schemas.microsoft.com/office/drawing/2010/main" spid="_x0000_s7171"/>
            </a:ext>
            <a:ext uri="{FF2B5EF4-FFF2-40B4-BE49-F238E27FC236}">
              <a16:creationId xmlns:a16="http://schemas.microsoft.com/office/drawing/2014/main" id="{C4F46944-4C5C-4B57-8247-04DAD679B027}"/>
            </a:ext>
          </a:extLst>
        </xdr:cNvPr>
        <xdr:cNvSpPr/>
      </xdr:nvSpPr>
      <xdr:spPr>
        <a:xfrm>
          <a:off x="24183975" y="4695825"/>
          <a:ext cx="152400" cy="152400"/>
        </a:xfrm>
        <a:prstGeom prst="rect">
          <a:avLst/>
        </a:prstGeom>
      </xdr:spPr>
    </xdr:sp>
    <xdr:clientData/>
  </xdr:oneCellAnchor>
  <xdr:oneCellAnchor>
    <xdr:from>
      <xdr:col>17</xdr:col>
      <xdr:colOff>0</xdr:colOff>
      <xdr:row>19</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C014706B-77F3-4F9C-9FE5-89A4A4B1F1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66CA045C-5748-4FE4-B8EC-BEF396A9C6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FA38ECAD-6D0C-4FE3-86A2-192B1BA643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320208C0-1EE6-4033-8383-5F9C67FE7E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D4B3832E-3CEC-4704-84E4-FB4E27A356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AF798855-C33C-4612-817D-428281D034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323F93E2-FF2F-4C42-8712-9A99337417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E59F867E-3713-4573-8F3C-95C1D76847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2FBC8531-ACDF-4DF4-9565-BC43E8FD0D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14B13DB6-53AD-44CB-83F6-1F6A859C3F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70B4CA1A-EEC4-4A94-8E37-950EA34317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19</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5ABB3545-D6D2-4927-BCF6-37B930AE8B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43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152400" cy="152400"/>
    <xdr:sp macro="" textlink="">
      <xdr:nvSpPr>
        <xdr:cNvPr id="41" name="Picture 4" hidden="1">
          <a:extLst>
            <a:ext uri="{63B3BB69-23CF-44E3-9099-C40C66FF867C}">
              <a14:compatExt xmlns:a14="http://schemas.microsoft.com/office/drawing/2010/main" spid="_x0000_s7172"/>
            </a:ext>
            <a:ext uri="{FF2B5EF4-FFF2-40B4-BE49-F238E27FC236}">
              <a16:creationId xmlns:a16="http://schemas.microsoft.com/office/drawing/2014/main" id="{E261A66A-8C53-4B65-81CF-3F92479C191D}"/>
            </a:ext>
          </a:extLst>
        </xdr:cNvPr>
        <xdr:cNvSpPr/>
      </xdr:nvSpPr>
      <xdr:spPr>
        <a:xfrm>
          <a:off x="24183975" y="4695825"/>
          <a:ext cx="152400" cy="152400"/>
        </a:xfrm>
        <a:prstGeom prst="rect">
          <a:avLst/>
        </a:prstGeom>
      </xdr:spPr>
    </xdr:sp>
    <xdr:clientData/>
  </xdr:oneCellAnchor>
  <xdr:oneCellAnchor>
    <xdr:from>
      <xdr:col>17</xdr:col>
      <xdr:colOff>0</xdr:colOff>
      <xdr:row>19</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417C97C6-C983-47E5-84E3-CD8435EFAA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360EE632-037B-4428-9404-106AB4AC21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70F006A8-CD0F-43AC-8FBA-B3B111B578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D35E5DA4-8B58-4397-8560-BBF1F08778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B590BA99-DD01-4D88-8AF3-E6E4133FBD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1E007A4C-FEFB-486F-A55C-EF7DA6E707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D944C735-8064-44CC-B1D2-E1062E5667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D2E3D04D-4946-4A71-8DBC-76BCDF9B77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E802B25C-1E6A-46DA-96B0-E6A18C7727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B2665484-2C00-48B6-825A-09D52B962E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19</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D5D52BE6-D08E-417C-9989-99376581A1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43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152400" cy="152400"/>
    <xdr:sp macro="" textlink="">
      <xdr:nvSpPr>
        <xdr:cNvPr id="53" name="Picture 5" hidden="1">
          <a:extLst>
            <a:ext uri="{63B3BB69-23CF-44E3-9099-C40C66FF867C}">
              <a14:compatExt xmlns:a14="http://schemas.microsoft.com/office/drawing/2010/main" spid="_x0000_s7173"/>
            </a:ext>
            <a:ext uri="{FF2B5EF4-FFF2-40B4-BE49-F238E27FC236}">
              <a16:creationId xmlns:a16="http://schemas.microsoft.com/office/drawing/2014/main" id="{C13169BB-8DF3-4C69-A8F0-152184B90D99}"/>
            </a:ext>
          </a:extLst>
        </xdr:cNvPr>
        <xdr:cNvSpPr/>
      </xdr:nvSpPr>
      <xdr:spPr>
        <a:xfrm>
          <a:off x="24183975" y="4695825"/>
          <a:ext cx="152400" cy="152400"/>
        </a:xfrm>
        <a:prstGeom prst="rect">
          <a:avLst/>
        </a:prstGeom>
      </xdr:spPr>
    </xdr:sp>
    <xdr:clientData/>
  </xdr:oneCellAnchor>
  <xdr:oneCellAnchor>
    <xdr:from>
      <xdr:col>17</xdr:col>
      <xdr:colOff>0</xdr:colOff>
      <xdr:row>19</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2E7E4712-5EBC-4F36-9C1A-030A0C14C4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5" name="54 Imagen" descr="http://200.29.3.6:8080/pentaho/jpivot/table/drill-position-other.gif">
          <a:extLst>
            <a:ext uri="{FF2B5EF4-FFF2-40B4-BE49-F238E27FC236}">
              <a16:creationId xmlns:a16="http://schemas.microsoft.com/office/drawing/2014/main" id="{70F54213-FF5E-435A-8D13-D687901084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AF0C7238-E535-4D2A-B960-E387BBBEB5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E0D79657-EC48-4927-AEDC-63A83F3332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E90DA2D9-153E-4A1A-BEF1-E6D80FC45D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B567837C-EC75-4006-B537-BEC7990DF9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50588B6F-CFA5-4A89-88EC-EF4F9DA04A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0FFC4EB5-3E26-4765-81A3-6FD27ABED1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9F54E895-0576-4098-8F05-E10998A70D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289056EA-CB0D-485C-AB41-B426632CBC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19</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62DD42CB-66EB-4CFF-8056-25BD78E22D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743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152400" cy="152400"/>
    <xdr:sp macro="" textlink="">
      <xdr:nvSpPr>
        <xdr:cNvPr id="65" name="Picture 6" hidden="1">
          <a:extLst>
            <a:ext uri="{63B3BB69-23CF-44E3-9099-C40C66FF867C}">
              <a14:compatExt xmlns:a14="http://schemas.microsoft.com/office/drawing/2010/main" spid="_x0000_s7174"/>
            </a:ext>
            <a:ext uri="{FF2B5EF4-FFF2-40B4-BE49-F238E27FC236}">
              <a16:creationId xmlns:a16="http://schemas.microsoft.com/office/drawing/2014/main" id="{72F12C15-33F4-4226-A450-24F491E2EE66}"/>
            </a:ext>
          </a:extLst>
        </xdr:cNvPr>
        <xdr:cNvSpPr/>
      </xdr:nvSpPr>
      <xdr:spPr>
        <a:xfrm>
          <a:off x="24183975" y="4695825"/>
          <a:ext cx="152400" cy="152400"/>
        </a:xfrm>
        <a:prstGeom prst="rect">
          <a:avLst/>
        </a:prstGeom>
      </xdr:spPr>
    </xdr:sp>
    <xdr:clientData/>
  </xdr:oneCellAnchor>
  <xdr:oneCellAnchor>
    <xdr:from>
      <xdr:col>17</xdr:col>
      <xdr:colOff>0</xdr:colOff>
      <xdr:row>19</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94A2CCD4-51AB-4745-9931-6C515CF98D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40E804BD-FECC-414B-A062-A84FD241C9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D9DA0C41-5DB8-4911-B091-D2A8753F14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9883CB8A-EDB6-4165-9278-8EACB8A77E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70F66075-40B3-4616-A13E-56383B6145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52672477-F9B0-43C2-8D33-3194081477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A027D657-1560-4AB6-876C-68AFA22FA8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5B8FCC5D-85CA-4763-9069-675AA1306E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BF8F4EE4-1438-4719-9DAE-9751BBFE97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0C81A281-8712-4645-A6DE-D86FCB4706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183975" y="4695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19</xdr:row>
      <xdr:rowOff>0</xdr:rowOff>
    </xdr:from>
    <xdr:ext cx="152400" cy="152400"/>
    <xdr:pic>
      <xdr:nvPicPr>
        <xdr:cNvPr id="76" name="Picture 1">
          <a:extLst>
            <a:ext uri="{FF2B5EF4-FFF2-40B4-BE49-F238E27FC236}">
              <a16:creationId xmlns:a16="http://schemas.microsoft.com/office/drawing/2014/main" id="{63ABECCA-0580-45D0-BAFE-96469978AAC2}"/>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83975" y="4695825"/>
          <a:ext cx="152400" cy="152400"/>
        </a:xfrm>
        <a:prstGeom prst="rect">
          <a:avLst/>
        </a:prstGeom>
        <a:noFill/>
        <a:ln w="9525">
          <a:miter lim="800000"/>
          <a:headEnd/>
          <a:tailEnd/>
        </a:ln>
      </xdr:spPr>
    </xdr:pic>
    <xdr:clientData/>
  </xdr:oneCellAnchor>
  <xdr:oneCellAnchor>
    <xdr:from>
      <xdr:col>17</xdr:col>
      <xdr:colOff>0</xdr:colOff>
      <xdr:row>19</xdr:row>
      <xdr:rowOff>0</xdr:rowOff>
    </xdr:from>
    <xdr:ext cx="152400" cy="152400"/>
    <xdr:pic>
      <xdr:nvPicPr>
        <xdr:cNvPr id="77" name="Picture 2">
          <a:extLst>
            <a:ext uri="{FF2B5EF4-FFF2-40B4-BE49-F238E27FC236}">
              <a16:creationId xmlns:a16="http://schemas.microsoft.com/office/drawing/2014/main" id="{358E526C-D122-4D8C-BA07-6B10E3219EE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83975" y="4695825"/>
          <a:ext cx="152400" cy="152400"/>
        </a:xfrm>
        <a:prstGeom prst="rect">
          <a:avLst/>
        </a:prstGeom>
        <a:noFill/>
        <a:ln w="9525">
          <a:miter lim="800000"/>
          <a:headEnd/>
          <a:tailEnd/>
        </a:ln>
      </xdr:spPr>
    </xdr:pic>
    <xdr:clientData/>
  </xdr:oneCellAnchor>
  <xdr:oneCellAnchor>
    <xdr:from>
      <xdr:col>17</xdr:col>
      <xdr:colOff>0</xdr:colOff>
      <xdr:row>19</xdr:row>
      <xdr:rowOff>0</xdr:rowOff>
    </xdr:from>
    <xdr:ext cx="152400" cy="152400"/>
    <xdr:pic>
      <xdr:nvPicPr>
        <xdr:cNvPr id="78" name="Picture 3">
          <a:extLst>
            <a:ext uri="{FF2B5EF4-FFF2-40B4-BE49-F238E27FC236}">
              <a16:creationId xmlns:a16="http://schemas.microsoft.com/office/drawing/2014/main" id="{9500511C-5877-4CCD-97B1-1774B662B1F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83975" y="4695825"/>
          <a:ext cx="152400" cy="152400"/>
        </a:xfrm>
        <a:prstGeom prst="rect">
          <a:avLst/>
        </a:prstGeom>
        <a:noFill/>
        <a:ln w="9525">
          <a:miter lim="800000"/>
          <a:headEnd/>
          <a:tailEnd/>
        </a:ln>
      </xdr:spPr>
    </xdr:pic>
    <xdr:clientData/>
  </xdr:oneCellAnchor>
  <xdr:oneCellAnchor>
    <xdr:from>
      <xdr:col>17</xdr:col>
      <xdr:colOff>0</xdr:colOff>
      <xdr:row>19</xdr:row>
      <xdr:rowOff>0</xdr:rowOff>
    </xdr:from>
    <xdr:ext cx="152400" cy="152400"/>
    <xdr:pic>
      <xdr:nvPicPr>
        <xdr:cNvPr id="79" name="Picture 4">
          <a:extLst>
            <a:ext uri="{FF2B5EF4-FFF2-40B4-BE49-F238E27FC236}">
              <a16:creationId xmlns:a16="http://schemas.microsoft.com/office/drawing/2014/main" id="{4B05338C-A463-4AC2-BD7C-D5F86B2DCC0E}"/>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83975" y="4695825"/>
          <a:ext cx="152400" cy="152400"/>
        </a:xfrm>
        <a:prstGeom prst="rect">
          <a:avLst/>
        </a:prstGeom>
        <a:noFill/>
        <a:ln w="9525">
          <a:miter lim="800000"/>
          <a:headEnd/>
          <a:tailEnd/>
        </a:ln>
      </xdr:spPr>
    </xdr:pic>
    <xdr:clientData/>
  </xdr:oneCellAnchor>
  <xdr:oneCellAnchor>
    <xdr:from>
      <xdr:col>17</xdr:col>
      <xdr:colOff>0</xdr:colOff>
      <xdr:row>19</xdr:row>
      <xdr:rowOff>0</xdr:rowOff>
    </xdr:from>
    <xdr:ext cx="152400" cy="152400"/>
    <xdr:pic>
      <xdr:nvPicPr>
        <xdr:cNvPr id="80" name="Picture 5">
          <a:extLst>
            <a:ext uri="{FF2B5EF4-FFF2-40B4-BE49-F238E27FC236}">
              <a16:creationId xmlns:a16="http://schemas.microsoft.com/office/drawing/2014/main" id="{B85E422D-4F2D-44D2-9D7A-C7E83EC79773}"/>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83975" y="4695825"/>
          <a:ext cx="152400" cy="152400"/>
        </a:xfrm>
        <a:prstGeom prst="rect">
          <a:avLst/>
        </a:prstGeom>
        <a:noFill/>
        <a:ln w="9525">
          <a:miter lim="800000"/>
          <a:headEnd/>
          <a:tailEnd/>
        </a:ln>
      </xdr:spPr>
    </xdr:pic>
    <xdr:clientData/>
  </xdr:oneCellAnchor>
  <xdr:oneCellAnchor>
    <xdr:from>
      <xdr:col>17</xdr:col>
      <xdr:colOff>0</xdr:colOff>
      <xdr:row>19</xdr:row>
      <xdr:rowOff>0</xdr:rowOff>
    </xdr:from>
    <xdr:ext cx="152400" cy="152400"/>
    <xdr:pic>
      <xdr:nvPicPr>
        <xdr:cNvPr id="81" name="Picture 6">
          <a:extLst>
            <a:ext uri="{FF2B5EF4-FFF2-40B4-BE49-F238E27FC236}">
              <a16:creationId xmlns:a16="http://schemas.microsoft.com/office/drawing/2014/main" id="{0E570D76-7A35-425F-A48E-CDF4EAB4D528}"/>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83975" y="4695825"/>
          <a:ext cx="152400" cy="152400"/>
        </a:xfrm>
        <a:prstGeom prst="rect">
          <a:avLst/>
        </a:prstGeom>
        <a:noFill/>
        <a:ln w="9525">
          <a:miter lim="800000"/>
          <a:headEnd/>
          <a:tailEnd/>
        </a:ln>
      </xdr:spPr>
    </xdr:pic>
    <xdr:clientData/>
  </xdr:oneCellAnchor>
  <xdr:oneCellAnchor>
    <xdr:from>
      <xdr:col>0</xdr:col>
      <xdr:colOff>0</xdr:colOff>
      <xdr:row>0</xdr:row>
      <xdr:rowOff>0</xdr:rowOff>
    </xdr:from>
    <xdr:ext cx="1243692" cy="1133954"/>
    <xdr:pic>
      <xdr:nvPicPr>
        <xdr:cNvPr id="82" name="Imagen 81">
          <a:extLst>
            <a:ext uri="{FF2B5EF4-FFF2-40B4-BE49-F238E27FC236}">
              <a16:creationId xmlns:a16="http://schemas.microsoft.com/office/drawing/2014/main" id="{376E39CB-6576-4C29-811D-4189CCEDA185}"/>
            </a:ext>
          </a:extLst>
        </xdr:cNvPr>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oneCellAnchor>
</xdr:wsDr>
</file>

<file path=xl/drawings/drawing68.xml><?xml version="1.0" encoding="utf-8"?>
<xdr:wsDr xmlns:xdr="http://schemas.openxmlformats.org/drawingml/2006/spreadsheetDrawing" xmlns:a="http://schemas.openxmlformats.org/drawingml/2006/main">
  <xdr:oneCellAnchor>
    <xdr:from>
      <xdr:col>17</xdr:col>
      <xdr:colOff>0</xdr:colOff>
      <xdr:row>55</xdr:row>
      <xdr:rowOff>0</xdr:rowOff>
    </xdr:from>
    <xdr:ext cx="152400" cy="152400"/>
    <xdr:sp macro="" textlink="">
      <xdr:nvSpPr>
        <xdr:cNvPr id="2" name="Picture 1" hidden="1">
          <a:extLst>
            <a:ext uri="{63B3BB69-23CF-44E3-9099-C40C66FF867C}">
              <a14:compatExt xmlns:a14="http://schemas.microsoft.com/office/drawing/2010/main" spid="_x0000_s8193"/>
            </a:ext>
            <a:ext uri="{FF2B5EF4-FFF2-40B4-BE49-F238E27FC236}">
              <a16:creationId xmlns:a16="http://schemas.microsoft.com/office/drawing/2014/main" id="{919D3953-8360-440F-8455-554E453E5545}"/>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B464CC26-DA99-4E9F-8A5C-77245F0DF7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5B4BAE87-5B69-4FC4-90B1-F1FCC89F79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2F19A173-2E68-4F0D-9C71-E5A9A7AAC3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174A8478-1F58-492C-A41E-370E591AC4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12EA7D92-8AD9-4970-89F4-E8DFE57255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402076B3-67BF-4FD3-888D-51155553FE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FD18502C-113D-4669-A9F1-76FEFA589D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A56ED708-A071-43E0-B61D-020B6F6E40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F386CD6F-D272-4DC5-A5D5-BE9F4A3C2C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7B7FB83D-BF05-451F-9E33-929CCD2B81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44D6FE86-20AE-4197-930E-F6C17E0503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EEB7E69E-CC04-4E52-8897-2293E04EA8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979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sp macro="" textlink="">
      <xdr:nvSpPr>
        <xdr:cNvPr id="15" name="Picture 2" hidden="1">
          <a:extLst>
            <a:ext uri="{63B3BB69-23CF-44E3-9099-C40C66FF867C}">
              <a14:compatExt xmlns:a14="http://schemas.microsoft.com/office/drawing/2010/main" spid="_x0000_s8194"/>
            </a:ext>
            <a:ext uri="{FF2B5EF4-FFF2-40B4-BE49-F238E27FC236}">
              <a16:creationId xmlns:a16="http://schemas.microsoft.com/office/drawing/2014/main" id="{17C69A89-75AA-4D67-9141-22F5E8608C25}"/>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F0CECF29-3401-4525-95E6-6B0EEAAC8C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9A728484-0EEA-4406-9150-5039B3944C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6028CF7E-30DD-4D2F-AF84-C53BD506D0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FAF3B8C9-C359-41A8-94FA-42D3406D50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BE4EC9FD-91A3-4E06-9BFC-8E423831EB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C4D9F640-A55C-44D9-946B-027216B5CD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F8B52933-F5CC-4D16-BE66-1AE6A6C8F9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3" name="22 Imagen" descr="http://200.29.3.6:8080/pentaho/jpivot/table/drill-position-other.gif">
          <a:extLst>
            <a:ext uri="{FF2B5EF4-FFF2-40B4-BE49-F238E27FC236}">
              <a16:creationId xmlns:a16="http://schemas.microsoft.com/office/drawing/2014/main" id="{501EFD02-0A0A-41BE-B666-DB7DB7D2DC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B6956CEB-3EEA-4A76-B57C-66507A2948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15E55312-A9D6-4720-8CB4-83908674B7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DD51C591-BCBC-4395-947E-9EBAFDF79C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0B6EDC76-B7AA-4352-833C-1321172104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979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sp macro="" textlink="">
      <xdr:nvSpPr>
        <xdr:cNvPr id="28" name="Picture 3" hidden="1">
          <a:extLst>
            <a:ext uri="{63B3BB69-23CF-44E3-9099-C40C66FF867C}">
              <a14:compatExt xmlns:a14="http://schemas.microsoft.com/office/drawing/2010/main" spid="_x0000_s8195"/>
            </a:ext>
            <a:ext uri="{FF2B5EF4-FFF2-40B4-BE49-F238E27FC236}">
              <a16:creationId xmlns:a16="http://schemas.microsoft.com/office/drawing/2014/main" id="{B322F5F7-531F-46C7-890C-83CEC865879F}"/>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672376A5-EF84-41E0-932B-93BD32092C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1A5F571C-8071-44D2-ABDC-575578967A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ABBDF4EC-B82D-42E9-B97B-244C5035B2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28D51EC2-FA66-4A60-9C27-776995AD50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FE6ADE6D-F741-409E-8DAB-58B084706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B109D476-2291-4B41-9A3E-ACFFF01CA3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4A7B74CD-0C39-42AE-825C-932F8BB4ED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FEC9E284-0AB9-4BCE-B93D-46BCA3C116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BEDDC9BE-13FD-4DB4-8128-BC0CBE10D6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54CA5BAC-6648-43D6-95E2-4DB7FFA069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C33172F4-D88E-46E7-AAA4-0428046C0D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F2BD9569-2803-4B7D-9CE1-15C5EE4421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979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sp macro="" textlink="">
      <xdr:nvSpPr>
        <xdr:cNvPr id="41" name="Picture 4" hidden="1">
          <a:extLst>
            <a:ext uri="{63B3BB69-23CF-44E3-9099-C40C66FF867C}">
              <a14:compatExt xmlns:a14="http://schemas.microsoft.com/office/drawing/2010/main" spid="_x0000_s8196"/>
            </a:ext>
            <a:ext uri="{FF2B5EF4-FFF2-40B4-BE49-F238E27FC236}">
              <a16:creationId xmlns:a16="http://schemas.microsoft.com/office/drawing/2014/main" id="{12FABDF6-4422-42FD-9372-6B9EB8BB9D6C}"/>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06D50C5F-581A-4B9E-9506-481755CDE7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3AAECDFA-6F43-46C7-A006-12D67D9E9F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CF080004-2650-44F8-8714-3A0A7FA2E9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9CF10534-4E80-4188-A5BC-4BCDCEA1C0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4CEB8858-F23B-4544-A333-90A9DDBEDE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F1352A18-7BF5-4213-BC7C-FCA22F7162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8AEDA93A-5F04-4AFE-A17A-EF90E7C02D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51A625F9-0C62-41C1-9D62-4A7A8EAED2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83F88015-EBF5-4386-8032-205B02FD1E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E0A6BB40-93BD-45CA-B337-90500A9728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3B989441-3714-4B01-99E7-087AC3E9B0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979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sp macro="" textlink="">
      <xdr:nvSpPr>
        <xdr:cNvPr id="53" name="Picture 5" hidden="1">
          <a:extLst>
            <a:ext uri="{63B3BB69-23CF-44E3-9099-C40C66FF867C}">
              <a14:compatExt xmlns:a14="http://schemas.microsoft.com/office/drawing/2010/main" spid="_x0000_s8197"/>
            </a:ext>
            <a:ext uri="{FF2B5EF4-FFF2-40B4-BE49-F238E27FC236}">
              <a16:creationId xmlns:a16="http://schemas.microsoft.com/office/drawing/2014/main" id="{5718E86F-6F69-4CEA-AAED-486840EFEE70}"/>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33BC1916-9A90-4067-88D8-355D0F9BB8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5" name="54 Imagen" descr="http://200.29.3.6:8080/pentaho/jpivot/table/drill-position-other.gif">
          <a:extLst>
            <a:ext uri="{FF2B5EF4-FFF2-40B4-BE49-F238E27FC236}">
              <a16:creationId xmlns:a16="http://schemas.microsoft.com/office/drawing/2014/main" id="{9713B74C-DD94-4800-8C5B-71F47EA4C3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6BFAA338-04D0-452D-B6CB-2B7437986C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8D734AAA-FC9E-443D-963D-19729F381C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C6C41B58-7210-4443-A416-A78D2DDC32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C80F31D5-FEE4-400A-923E-575CA9D96E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346773C3-776E-43B4-98D6-AEDAD30C57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68B0FE71-AAF2-4475-8296-ADF2E17D9D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919F23CF-C366-4320-98A9-F799BE423F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7468268C-4193-492E-9B37-5D51F19421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C13DF863-EC64-4088-99DD-4F08C647AA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979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sp macro="" textlink="">
      <xdr:nvSpPr>
        <xdr:cNvPr id="65" name="Picture 6" hidden="1">
          <a:extLst>
            <a:ext uri="{63B3BB69-23CF-44E3-9099-C40C66FF867C}">
              <a14:compatExt xmlns:a14="http://schemas.microsoft.com/office/drawing/2010/main" spid="_x0000_s8198"/>
            </a:ext>
            <a:ext uri="{FF2B5EF4-FFF2-40B4-BE49-F238E27FC236}">
              <a16:creationId xmlns:a16="http://schemas.microsoft.com/office/drawing/2014/main" id="{38A74CAD-42EB-4A03-B937-42BAF7A44927}"/>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6629EFDF-84E0-4212-9B66-500BC4DC11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439A69C3-1A79-4EBA-9A26-BCFADE805A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050C62D6-B732-4752-8E48-43FA0445FE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4D513D45-B5A8-4E7F-9FB9-F2500F9BBA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6321CF94-D882-42FD-88AE-1D89873323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C158F2D4-0BAF-4302-A340-A15CFF8050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26B3B269-A61B-4F30-8A93-3CC8DACAD7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308395FF-4CC7-4BEF-861B-23E9D03908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58FE987F-FC7D-4521-AA71-AAB2ECFCA2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87E937D8-468F-4E97-B618-520647B503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sp macro="" textlink="">
      <xdr:nvSpPr>
        <xdr:cNvPr id="76" name="Picture 7" hidden="1">
          <a:extLst>
            <a:ext uri="{63B3BB69-23CF-44E3-9099-C40C66FF867C}">
              <a14:compatExt xmlns:a14="http://schemas.microsoft.com/office/drawing/2010/main" spid="_x0000_s8199"/>
            </a:ext>
            <a:ext uri="{FF2B5EF4-FFF2-40B4-BE49-F238E27FC236}">
              <a16:creationId xmlns:a16="http://schemas.microsoft.com/office/drawing/2014/main" id="{AD8882CA-14EB-40B9-8830-37B5B50FA7ED}"/>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27C77D93-16AB-4AD2-ADC8-B1F8D4F5D7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8" name="77 Imagen" descr="http://200.29.3.6:8080/pentaho/jpivot/table/drill-position-other.gif">
          <a:extLst>
            <a:ext uri="{FF2B5EF4-FFF2-40B4-BE49-F238E27FC236}">
              <a16:creationId xmlns:a16="http://schemas.microsoft.com/office/drawing/2014/main" id="{7708B75B-079C-4FB0-8D1D-262C19714C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D072F102-20EB-4474-942A-BE155AF9AE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9ED826CC-600F-4B56-BB5C-A5CB0232A3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9474ADE9-F820-4C20-9B07-F03B0F6A19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2" name="81 Imagen" descr="http://200.29.3.6:8080/pentaho/jpivot/table/drill-position-other.gif">
          <a:extLst>
            <a:ext uri="{FF2B5EF4-FFF2-40B4-BE49-F238E27FC236}">
              <a16:creationId xmlns:a16="http://schemas.microsoft.com/office/drawing/2014/main" id="{9348D5F1-3323-49C4-BF3A-28ACC059E5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3" name="82 Imagen" descr="http://200.29.3.6:8080/pentaho/jpivot/table/drill-position-other.gif">
          <a:extLst>
            <a:ext uri="{FF2B5EF4-FFF2-40B4-BE49-F238E27FC236}">
              <a16:creationId xmlns:a16="http://schemas.microsoft.com/office/drawing/2014/main" id="{B094E525-12D6-458E-9D0A-DC30320B8B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0C72E538-221C-4E41-9880-E933D00404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DD5FA755-DC40-4BD2-9B46-CC11B6F903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6CC8C195-4063-4240-8DE2-AEBD334EFB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7" name="86 Imagen" descr="http://200.29.3.6:8080/pentaho/jpivot/table/drill-position-other.gif">
          <a:extLst>
            <a:ext uri="{FF2B5EF4-FFF2-40B4-BE49-F238E27FC236}">
              <a16:creationId xmlns:a16="http://schemas.microsoft.com/office/drawing/2014/main" id="{E764CF84-6EB1-49BD-894A-1A5D8988B4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88" name="87 Imagen" descr="http://200.29.3.6:8080/pentaho/jpivot/table/drill-position-other.gif">
          <a:extLst>
            <a:ext uri="{FF2B5EF4-FFF2-40B4-BE49-F238E27FC236}">
              <a16:creationId xmlns:a16="http://schemas.microsoft.com/office/drawing/2014/main" id="{14DE866E-35E4-4F81-A523-B31CC4B176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979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sp macro="" textlink="">
      <xdr:nvSpPr>
        <xdr:cNvPr id="89" name="Picture 8" hidden="1">
          <a:extLst>
            <a:ext uri="{63B3BB69-23CF-44E3-9099-C40C66FF867C}">
              <a14:compatExt xmlns:a14="http://schemas.microsoft.com/office/drawing/2010/main" spid="_x0000_s8200"/>
            </a:ext>
            <a:ext uri="{FF2B5EF4-FFF2-40B4-BE49-F238E27FC236}">
              <a16:creationId xmlns:a16="http://schemas.microsoft.com/office/drawing/2014/main" id="{8F5FD02D-1970-4D41-B3C5-8D44396B5C6C}"/>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386B6516-B8DC-4FE6-AD0A-A2E79575F0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E7E80463-FA12-4BC4-98EA-24569EC184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2" name="91 Imagen" descr="http://200.29.3.6:8080/pentaho/jpivot/table/drill-position-other.gif">
          <a:extLst>
            <a:ext uri="{FF2B5EF4-FFF2-40B4-BE49-F238E27FC236}">
              <a16:creationId xmlns:a16="http://schemas.microsoft.com/office/drawing/2014/main" id="{40729B84-5C17-4329-9361-5FD97F2816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486BEED5-68A5-4D2C-8273-D282532860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4" name="93 Imagen" descr="http://200.29.3.6:8080/pentaho/jpivot/table/drill-position-other.gif">
          <a:extLst>
            <a:ext uri="{FF2B5EF4-FFF2-40B4-BE49-F238E27FC236}">
              <a16:creationId xmlns:a16="http://schemas.microsoft.com/office/drawing/2014/main" id="{6B5BB0FE-BE43-4381-BEEC-D23756B8EB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5" name="94 Imagen" descr="http://200.29.3.6:8080/pentaho/jpivot/table/drill-position-other.gif">
          <a:extLst>
            <a:ext uri="{FF2B5EF4-FFF2-40B4-BE49-F238E27FC236}">
              <a16:creationId xmlns:a16="http://schemas.microsoft.com/office/drawing/2014/main" id="{4B4C43B3-DCAE-4B9E-9E74-9018717726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D7A72FED-A9B2-4D39-AE4D-ED8323168D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7" name="96 Imagen" descr="http://200.29.3.6:8080/pentaho/jpivot/table/drill-position-other.gif">
          <a:extLst>
            <a:ext uri="{FF2B5EF4-FFF2-40B4-BE49-F238E27FC236}">
              <a16:creationId xmlns:a16="http://schemas.microsoft.com/office/drawing/2014/main" id="{C3775E1B-12C4-4745-89D2-4E44DF0F33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3F4C3DBF-E05F-40E4-A1EF-0D79289CB3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9" name="98 Imagen" descr="http://200.29.3.6:8080/pentaho/jpivot/table/drill-position-other.gif">
          <a:extLst>
            <a:ext uri="{FF2B5EF4-FFF2-40B4-BE49-F238E27FC236}">
              <a16:creationId xmlns:a16="http://schemas.microsoft.com/office/drawing/2014/main" id="{8B63E9DC-7F36-408D-B93D-4AD1C0E705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61E33744-42BA-4A3D-9944-03D82DCB1F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101" name="100 Imagen" descr="http://200.29.3.6:8080/pentaho/jpivot/table/drill-position-other.gif">
          <a:extLst>
            <a:ext uri="{FF2B5EF4-FFF2-40B4-BE49-F238E27FC236}">
              <a16:creationId xmlns:a16="http://schemas.microsoft.com/office/drawing/2014/main" id="{979FC4C0-EB88-4CF3-96CE-1008F1FC42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979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sp macro="" textlink="">
      <xdr:nvSpPr>
        <xdr:cNvPr id="102" name="Picture 9" hidden="1">
          <a:extLst>
            <a:ext uri="{63B3BB69-23CF-44E3-9099-C40C66FF867C}">
              <a14:compatExt xmlns:a14="http://schemas.microsoft.com/office/drawing/2010/main" spid="_x0000_s8201"/>
            </a:ext>
            <a:ext uri="{FF2B5EF4-FFF2-40B4-BE49-F238E27FC236}">
              <a16:creationId xmlns:a16="http://schemas.microsoft.com/office/drawing/2014/main" id="{DAB0F491-BAAD-4EC5-B95D-A6355E3BAD58}"/>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103" name="102 Imagen" descr="http://200.29.3.6:8080/pentaho/jpivot/table/drill-position-other.gif">
          <a:extLst>
            <a:ext uri="{FF2B5EF4-FFF2-40B4-BE49-F238E27FC236}">
              <a16:creationId xmlns:a16="http://schemas.microsoft.com/office/drawing/2014/main" id="{B5CFA2FF-64BE-433A-A8EB-C7B81E97BF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4" name="103 Imagen" descr="http://200.29.3.6:8080/pentaho/jpivot/table/drill-position-other.gif">
          <a:extLst>
            <a:ext uri="{FF2B5EF4-FFF2-40B4-BE49-F238E27FC236}">
              <a16:creationId xmlns:a16="http://schemas.microsoft.com/office/drawing/2014/main" id="{90C80C63-6F35-4739-9B9A-1485D2FF2A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5" name="104 Imagen" descr="http://200.29.3.6:8080/pentaho/jpivot/table/drill-position-other.gif">
          <a:extLst>
            <a:ext uri="{FF2B5EF4-FFF2-40B4-BE49-F238E27FC236}">
              <a16:creationId xmlns:a16="http://schemas.microsoft.com/office/drawing/2014/main" id="{F5D27FD8-2CB4-48CD-AED6-77754CEC49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6" name="105 Imagen" descr="http://200.29.3.6:8080/pentaho/jpivot/table/drill-position-other.gif">
          <a:extLst>
            <a:ext uri="{FF2B5EF4-FFF2-40B4-BE49-F238E27FC236}">
              <a16:creationId xmlns:a16="http://schemas.microsoft.com/office/drawing/2014/main" id="{15214E35-0584-4468-AC18-34FB022EAD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92A001B5-B43E-49B8-90A6-E2C4124BA3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7D582296-7AA7-4ADC-A16C-69972D614C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9" name="108 Imagen" descr="http://200.29.3.6:8080/pentaho/jpivot/table/drill-position-other.gif">
          <a:extLst>
            <a:ext uri="{FF2B5EF4-FFF2-40B4-BE49-F238E27FC236}">
              <a16:creationId xmlns:a16="http://schemas.microsoft.com/office/drawing/2014/main" id="{61EB38BF-D4AC-411E-897A-2C81CB9FE6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D0078608-F732-4D17-8142-53D0111CAF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1" name="110 Imagen" descr="http://200.29.3.6:8080/pentaho/jpivot/table/drill-position-other.gif">
          <a:extLst>
            <a:ext uri="{FF2B5EF4-FFF2-40B4-BE49-F238E27FC236}">
              <a16:creationId xmlns:a16="http://schemas.microsoft.com/office/drawing/2014/main" id="{79084E85-73A3-49B0-9530-EAAA929CCA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2" name="111 Imagen" descr="http://200.29.3.6:8080/pentaho/jpivot/table/drill-position-other.gif">
          <a:extLst>
            <a:ext uri="{FF2B5EF4-FFF2-40B4-BE49-F238E27FC236}">
              <a16:creationId xmlns:a16="http://schemas.microsoft.com/office/drawing/2014/main" id="{88872978-6DFA-4724-ADE8-674F48A633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3" name="112 Imagen" descr="http://200.29.3.6:8080/pentaho/jpivot/table/drill-position-other.gif">
          <a:extLst>
            <a:ext uri="{FF2B5EF4-FFF2-40B4-BE49-F238E27FC236}">
              <a16:creationId xmlns:a16="http://schemas.microsoft.com/office/drawing/2014/main" id="{C8BDA7BE-DBDF-479F-8703-CB487B7193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114" name="113 Imagen" descr="http://200.29.3.6:8080/pentaho/jpivot/table/drill-position-other.gif">
          <a:extLst>
            <a:ext uri="{FF2B5EF4-FFF2-40B4-BE49-F238E27FC236}">
              <a16:creationId xmlns:a16="http://schemas.microsoft.com/office/drawing/2014/main" id="{CC3FA6A5-A6AB-43D8-BDD6-7BC5E1B18D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979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sp macro="" textlink="">
      <xdr:nvSpPr>
        <xdr:cNvPr id="115" name="Picture 10" hidden="1">
          <a:extLst>
            <a:ext uri="{63B3BB69-23CF-44E3-9099-C40C66FF867C}">
              <a14:compatExt xmlns:a14="http://schemas.microsoft.com/office/drawing/2010/main" spid="_x0000_s8202"/>
            </a:ext>
            <a:ext uri="{FF2B5EF4-FFF2-40B4-BE49-F238E27FC236}">
              <a16:creationId xmlns:a16="http://schemas.microsoft.com/office/drawing/2014/main" id="{9383E580-7B9F-444B-8492-E0F45D73092C}"/>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79B8FEF6-055B-4494-B9F4-F91F62E0C4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2DBD847E-2485-4E76-AC4F-93C4BBA238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8" name="117 Imagen" descr="http://200.29.3.6:8080/pentaho/jpivot/table/drill-position-other.gif">
          <a:extLst>
            <a:ext uri="{FF2B5EF4-FFF2-40B4-BE49-F238E27FC236}">
              <a16:creationId xmlns:a16="http://schemas.microsoft.com/office/drawing/2014/main" id="{240BF1D2-C69C-4F90-9736-418C676BA2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9" name="118 Imagen" descr="http://200.29.3.6:8080/pentaho/jpivot/table/drill-position-other.gif">
          <a:extLst>
            <a:ext uri="{FF2B5EF4-FFF2-40B4-BE49-F238E27FC236}">
              <a16:creationId xmlns:a16="http://schemas.microsoft.com/office/drawing/2014/main" id="{4C2BAF5A-BE84-4F2A-B564-501B6ABCEE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808894DA-2392-4FCD-BCAB-83034290CB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17D0D851-B9D6-4CEB-BB68-13DFDD1B97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2" name="121 Imagen" descr="http://200.29.3.6:8080/pentaho/jpivot/table/drill-position-other.gif">
          <a:extLst>
            <a:ext uri="{FF2B5EF4-FFF2-40B4-BE49-F238E27FC236}">
              <a16:creationId xmlns:a16="http://schemas.microsoft.com/office/drawing/2014/main" id="{E176843F-1B2F-4613-9766-B1ACD2C5CE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3" name="122 Imagen" descr="http://200.29.3.6:8080/pentaho/jpivot/table/drill-position-other.gif">
          <a:extLst>
            <a:ext uri="{FF2B5EF4-FFF2-40B4-BE49-F238E27FC236}">
              <a16:creationId xmlns:a16="http://schemas.microsoft.com/office/drawing/2014/main" id="{5D25833E-A2FB-45B7-A9D2-837DFA15D8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4" name="123 Imagen" descr="http://200.29.3.6:8080/pentaho/jpivot/table/drill-position-other.gif">
          <a:extLst>
            <a:ext uri="{FF2B5EF4-FFF2-40B4-BE49-F238E27FC236}">
              <a16:creationId xmlns:a16="http://schemas.microsoft.com/office/drawing/2014/main" id="{B7E4CF6A-1F9B-4992-BA96-E8DE121FF4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8A52149C-CEAB-49FB-B4B1-0059EF106C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126" name="125 Imagen" descr="http://200.29.3.6:8080/pentaho/jpivot/table/drill-position-other.gif">
          <a:extLst>
            <a:ext uri="{FF2B5EF4-FFF2-40B4-BE49-F238E27FC236}">
              <a16:creationId xmlns:a16="http://schemas.microsoft.com/office/drawing/2014/main" id="{A0AF1C36-81C6-4899-AD3C-C61E1B01E4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979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sp macro="" textlink="">
      <xdr:nvSpPr>
        <xdr:cNvPr id="127" name="Picture 11" hidden="1">
          <a:extLst>
            <a:ext uri="{63B3BB69-23CF-44E3-9099-C40C66FF867C}">
              <a14:compatExt xmlns:a14="http://schemas.microsoft.com/office/drawing/2010/main" spid="_x0000_s8203"/>
            </a:ext>
            <a:ext uri="{FF2B5EF4-FFF2-40B4-BE49-F238E27FC236}">
              <a16:creationId xmlns:a16="http://schemas.microsoft.com/office/drawing/2014/main" id="{DEDFD1E1-10B6-4499-9806-F4A2D6926D47}"/>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80F4CE8B-A8E7-49B5-83FF-AD72766F1A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9" name="128 Imagen" descr="http://200.29.3.6:8080/pentaho/jpivot/table/drill-position-other.gif">
          <a:extLst>
            <a:ext uri="{FF2B5EF4-FFF2-40B4-BE49-F238E27FC236}">
              <a16:creationId xmlns:a16="http://schemas.microsoft.com/office/drawing/2014/main" id="{1C49F51C-4C29-4352-8329-0FCDBBE5BA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2CA6EF5E-087F-46FC-B55D-9A044D982A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5E79C42F-B2C8-45EA-A2C5-EAC73A2194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CFE9F878-E27D-4023-A77A-7FB15C0819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3D4ED5F6-0E36-43F8-A5F5-A6570A59A5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4" name="133 Imagen" descr="http://200.29.3.6:8080/pentaho/jpivot/table/drill-position-other.gif">
          <a:extLst>
            <a:ext uri="{FF2B5EF4-FFF2-40B4-BE49-F238E27FC236}">
              <a16:creationId xmlns:a16="http://schemas.microsoft.com/office/drawing/2014/main" id="{4B9AF17B-C812-4757-B0C5-1EACCF0172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87D4F976-4A56-4BED-B992-07D36388C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FC6641D6-AF9A-4A73-A4F9-9E30F723B4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E94BFC54-D90F-4BE9-8BAE-68484D1409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138" name="137 Imagen" descr="http://200.29.3.6:8080/pentaho/jpivot/table/drill-position-other.gif">
          <a:extLst>
            <a:ext uri="{FF2B5EF4-FFF2-40B4-BE49-F238E27FC236}">
              <a16:creationId xmlns:a16="http://schemas.microsoft.com/office/drawing/2014/main" id="{B81115FC-DD63-4999-BB2D-1D36B89BB65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497925"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sp macro="" textlink="">
      <xdr:nvSpPr>
        <xdr:cNvPr id="139" name="Picture 12" hidden="1">
          <a:extLst>
            <a:ext uri="{63B3BB69-23CF-44E3-9099-C40C66FF867C}">
              <a14:compatExt xmlns:a14="http://schemas.microsoft.com/office/drawing/2010/main" spid="_x0000_s8204"/>
            </a:ext>
            <a:ext uri="{FF2B5EF4-FFF2-40B4-BE49-F238E27FC236}">
              <a16:creationId xmlns:a16="http://schemas.microsoft.com/office/drawing/2014/main" id="{CBB325B5-B70C-493A-AA11-D8E35141C364}"/>
            </a:ext>
          </a:extLst>
        </xdr:cNvPr>
        <xdr:cNvSpPr/>
      </xdr:nvSpPr>
      <xdr:spPr>
        <a:xfrm>
          <a:off x="22783800" y="14868525"/>
          <a:ext cx="152400" cy="152400"/>
        </a:xfrm>
        <a:prstGeom prst="rect">
          <a:avLst/>
        </a:prstGeom>
      </xdr:spPr>
    </xdr:sp>
    <xdr:clientData/>
  </xdr:oneCellAnchor>
  <xdr:oneCellAnchor>
    <xdr:from>
      <xdr:col>17</xdr:col>
      <xdr:colOff>0</xdr:colOff>
      <xdr:row>55</xdr:row>
      <xdr:rowOff>0</xdr:rowOff>
    </xdr:from>
    <xdr:ext cx="85725" cy="85725"/>
    <xdr:pic>
      <xdr:nvPicPr>
        <xdr:cNvPr id="140" name="139 Imagen" descr="http://200.29.3.6:8080/pentaho/jpivot/table/drill-position-other.gif">
          <a:extLst>
            <a:ext uri="{FF2B5EF4-FFF2-40B4-BE49-F238E27FC236}">
              <a16:creationId xmlns:a16="http://schemas.microsoft.com/office/drawing/2014/main" id="{B86CC3F8-0797-4E11-8818-BE99AD9DC5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1" name="140 Imagen" descr="http://200.29.3.6:8080/pentaho/jpivot/table/drill-position-other.gif">
          <a:extLst>
            <a:ext uri="{FF2B5EF4-FFF2-40B4-BE49-F238E27FC236}">
              <a16:creationId xmlns:a16="http://schemas.microsoft.com/office/drawing/2014/main" id="{44708EB6-BD77-47C5-B788-701D480C0B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F5D73437-691B-4B29-ABDE-CA827600C3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3" name="142 Imagen" descr="http://200.29.3.6:8080/pentaho/jpivot/table/drill-position-other.gif">
          <a:extLst>
            <a:ext uri="{FF2B5EF4-FFF2-40B4-BE49-F238E27FC236}">
              <a16:creationId xmlns:a16="http://schemas.microsoft.com/office/drawing/2014/main" id="{BB3CDFBE-C0FA-490A-9E6D-402D63FF38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29AEBD42-1AF6-49E2-8C53-9EEFF23CD9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B17E48E1-2879-4169-8BE5-D0E4CFAF20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CDB4C351-C1A0-493C-AF0F-56C0CB44AA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7" name="146 Imagen" descr="http://200.29.3.6:8080/pentaho/jpivot/table/drill-position-other.gif">
          <a:extLst>
            <a:ext uri="{FF2B5EF4-FFF2-40B4-BE49-F238E27FC236}">
              <a16:creationId xmlns:a16="http://schemas.microsoft.com/office/drawing/2014/main" id="{C1EBDA93-94F9-47F0-B3DC-B44BA365E4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8" name="147 Imagen" descr="http://200.29.3.6:8080/pentaho/jpivot/table/drill-position-other.gif">
          <a:extLst>
            <a:ext uri="{FF2B5EF4-FFF2-40B4-BE49-F238E27FC236}">
              <a16:creationId xmlns:a16="http://schemas.microsoft.com/office/drawing/2014/main" id="{6FCE0327-E597-4F55-8802-ED185B6DEA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9" name="148 Imagen" descr="http://200.29.3.6:8080/pentaho/jpivot/table/drill-position-other.gif">
          <a:extLst>
            <a:ext uri="{FF2B5EF4-FFF2-40B4-BE49-F238E27FC236}">
              <a16:creationId xmlns:a16="http://schemas.microsoft.com/office/drawing/2014/main" id="{8CB35F25-8FCF-4F78-AE37-2289F4EEDD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783800" y="148685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xdr:row>
      <xdr:rowOff>0</xdr:rowOff>
    </xdr:from>
    <xdr:ext cx="85725" cy="85725"/>
    <xdr:pic>
      <xdr:nvPicPr>
        <xdr:cNvPr id="150" name="149 Imagen" descr="http://200.29.3.6:8080/pentaho/jpivot/table/drill-position-other.gif">
          <a:extLst>
            <a:ext uri="{FF2B5EF4-FFF2-40B4-BE49-F238E27FC236}">
              <a16:creationId xmlns:a16="http://schemas.microsoft.com/office/drawing/2014/main" id="{430A2BC1-F725-46FC-9542-0E016D05B3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173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26</xdr:row>
      <xdr:rowOff>0</xdr:rowOff>
    </xdr:from>
    <xdr:ext cx="85725" cy="85725"/>
    <xdr:pic>
      <xdr:nvPicPr>
        <xdr:cNvPr id="151" name="150 Imagen" descr="http://200.29.3.6:8080/pentaho/jpivot/table/drill-position-other.gif">
          <a:extLst>
            <a:ext uri="{FF2B5EF4-FFF2-40B4-BE49-F238E27FC236}">
              <a16:creationId xmlns:a16="http://schemas.microsoft.com/office/drawing/2014/main" id="{C46F3AD1-7E8A-42D9-9B63-B959F79AE7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7486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27</xdr:row>
      <xdr:rowOff>0</xdr:rowOff>
    </xdr:from>
    <xdr:ext cx="85725" cy="85725"/>
    <xdr:pic>
      <xdr:nvPicPr>
        <xdr:cNvPr id="152" name="151 Imagen" descr="http://200.29.3.6:8080/pentaho/jpivot/table/drill-position-other.gif">
          <a:extLst>
            <a:ext uri="{FF2B5EF4-FFF2-40B4-BE49-F238E27FC236}">
              <a16:creationId xmlns:a16="http://schemas.microsoft.com/office/drawing/2014/main" id="{2288DF27-BE61-4BDD-BD69-9794C53139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7686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28</xdr:row>
      <xdr:rowOff>0</xdr:rowOff>
    </xdr:from>
    <xdr:ext cx="85725" cy="85725"/>
    <xdr:pic>
      <xdr:nvPicPr>
        <xdr:cNvPr id="153" name="152 Imagen" descr="http://200.29.3.6:8080/pentaho/jpivot/table/drill-position-other.gif">
          <a:extLst>
            <a:ext uri="{FF2B5EF4-FFF2-40B4-BE49-F238E27FC236}">
              <a16:creationId xmlns:a16="http://schemas.microsoft.com/office/drawing/2014/main" id="{862C0BED-9FB9-407D-A6DE-5F6B46F861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7886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54" name="153 Imagen" descr="http://200.29.3.6:8080/pentaho/jpivot/table/drill-position-other.gif">
          <a:extLst>
            <a:ext uri="{FF2B5EF4-FFF2-40B4-BE49-F238E27FC236}">
              <a16:creationId xmlns:a16="http://schemas.microsoft.com/office/drawing/2014/main" id="{2E3DDAFF-BB1B-4C5B-B3D1-AFD64B1ECE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55" name="154 Imagen" descr="http://200.29.3.6:8080/pentaho/jpivot/table/drill-position-other.gif">
          <a:extLst>
            <a:ext uri="{FF2B5EF4-FFF2-40B4-BE49-F238E27FC236}">
              <a16:creationId xmlns:a16="http://schemas.microsoft.com/office/drawing/2014/main" id="{1745E04E-7468-46D0-817F-2D0F03552C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56" name="155 Imagen" descr="http://200.29.3.6:8080/pentaho/jpivot/table/drill-position-other.gif">
          <a:extLst>
            <a:ext uri="{FF2B5EF4-FFF2-40B4-BE49-F238E27FC236}">
              <a16:creationId xmlns:a16="http://schemas.microsoft.com/office/drawing/2014/main" id="{CEF5547A-54CE-4261-8A54-1CDDE38682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57" name="156 Imagen" descr="http://200.29.3.6:8080/pentaho/jpivot/table/drill-position-other.gif">
          <a:extLst>
            <a:ext uri="{FF2B5EF4-FFF2-40B4-BE49-F238E27FC236}">
              <a16:creationId xmlns:a16="http://schemas.microsoft.com/office/drawing/2014/main" id="{BE3D3816-47BB-4163-9F4A-5F794B8F8D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58" name="157 Imagen" descr="http://200.29.3.6:8080/pentaho/jpivot/table/drill-position-other.gif">
          <a:extLst>
            <a:ext uri="{FF2B5EF4-FFF2-40B4-BE49-F238E27FC236}">
              <a16:creationId xmlns:a16="http://schemas.microsoft.com/office/drawing/2014/main" id="{DB292808-3221-4FE2-A224-16BB4438FB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59" name="158 Imagen" descr="http://200.29.3.6:8080/pentaho/jpivot/table/drill-position-other.gif">
          <a:extLst>
            <a:ext uri="{FF2B5EF4-FFF2-40B4-BE49-F238E27FC236}">
              <a16:creationId xmlns:a16="http://schemas.microsoft.com/office/drawing/2014/main" id="{331DC334-ED0F-43D6-98B6-31298005D7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xdr:row>
      <xdr:rowOff>0</xdr:rowOff>
    </xdr:from>
    <xdr:ext cx="85725" cy="85725"/>
    <xdr:pic>
      <xdr:nvPicPr>
        <xdr:cNvPr id="160" name="159 Imagen" descr="http://200.29.3.6:8080/pentaho/jpivot/table/drill-position-other.gif">
          <a:extLst>
            <a:ext uri="{FF2B5EF4-FFF2-40B4-BE49-F238E27FC236}">
              <a16:creationId xmlns:a16="http://schemas.microsoft.com/office/drawing/2014/main" id="{FDCDD4B4-7FFF-495C-9CF8-2963D6342C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173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5</xdr:row>
      <xdr:rowOff>0</xdr:rowOff>
    </xdr:from>
    <xdr:ext cx="85725" cy="85725"/>
    <xdr:pic>
      <xdr:nvPicPr>
        <xdr:cNvPr id="161" name="160 Imagen" descr="http://200.29.3.6:8080/pentaho/jpivot/table/drill-position-other.gif">
          <a:extLst>
            <a:ext uri="{FF2B5EF4-FFF2-40B4-BE49-F238E27FC236}">
              <a16:creationId xmlns:a16="http://schemas.microsoft.com/office/drawing/2014/main" id="{EA236A05-1717-42E0-BD6F-170A03EFB5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173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26</xdr:row>
      <xdr:rowOff>0</xdr:rowOff>
    </xdr:from>
    <xdr:ext cx="85725" cy="85725"/>
    <xdr:pic>
      <xdr:nvPicPr>
        <xdr:cNvPr id="162" name="161 Imagen" descr="http://200.29.3.6:8080/pentaho/jpivot/table/drill-position-other.gif">
          <a:extLst>
            <a:ext uri="{FF2B5EF4-FFF2-40B4-BE49-F238E27FC236}">
              <a16:creationId xmlns:a16="http://schemas.microsoft.com/office/drawing/2014/main" id="{5C08225A-E15D-4693-A32B-07F4F1C2BA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74866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27</xdr:row>
      <xdr:rowOff>0</xdr:rowOff>
    </xdr:from>
    <xdr:ext cx="85725" cy="85725"/>
    <xdr:pic>
      <xdr:nvPicPr>
        <xdr:cNvPr id="163" name="162 Imagen" descr="http://200.29.3.6:8080/pentaho/jpivot/table/drill-position-other.gif">
          <a:extLst>
            <a:ext uri="{FF2B5EF4-FFF2-40B4-BE49-F238E27FC236}">
              <a16:creationId xmlns:a16="http://schemas.microsoft.com/office/drawing/2014/main" id="{4CE43D4D-B02F-40DF-A24D-618BA9387E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76866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28</xdr:row>
      <xdr:rowOff>0</xdr:rowOff>
    </xdr:from>
    <xdr:ext cx="85725" cy="85725"/>
    <xdr:pic>
      <xdr:nvPicPr>
        <xdr:cNvPr id="164" name="163 Imagen" descr="http://200.29.3.6:8080/pentaho/jpivot/table/drill-position-other.gif">
          <a:extLst>
            <a:ext uri="{FF2B5EF4-FFF2-40B4-BE49-F238E27FC236}">
              <a16:creationId xmlns:a16="http://schemas.microsoft.com/office/drawing/2014/main" id="{5A10784B-8134-469D-A9B4-D1D5949907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7886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65" name="164 Imagen" descr="http://200.29.3.6:8080/pentaho/jpivot/table/drill-position-other.gif">
          <a:extLst>
            <a:ext uri="{FF2B5EF4-FFF2-40B4-BE49-F238E27FC236}">
              <a16:creationId xmlns:a16="http://schemas.microsoft.com/office/drawing/2014/main" id="{95E8472C-E45C-443E-8DCE-A85EA364D2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66" name="165 Imagen" descr="http://200.29.3.6:8080/pentaho/jpivot/table/drill-position-other.gif">
          <a:extLst>
            <a:ext uri="{FF2B5EF4-FFF2-40B4-BE49-F238E27FC236}">
              <a16:creationId xmlns:a16="http://schemas.microsoft.com/office/drawing/2014/main" id="{0208F475-7F26-44F3-A4E3-541741FD14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67" name="166 Imagen" descr="http://200.29.3.6:8080/pentaho/jpivot/table/drill-position-other.gif">
          <a:extLst>
            <a:ext uri="{FF2B5EF4-FFF2-40B4-BE49-F238E27FC236}">
              <a16:creationId xmlns:a16="http://schemas.microsoft.com/office/drawing/2014/main" id="{6CEAC1AF-A807-433B-B0CC-894351EF7E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68" name="167 Imagen" descr="http://200.29.3.6:8080/pentaho/jpivot/table/drill-position-other.gif">
          <a:extLst>
            <a:ext uri="{FF2B5EF4-FFF2-40B4-BE49-F238E27FC236}">
              <a16:creationId xmlns:a16="http://schemas.microsoft.com/office/drawing/2014/main" id="{EFB8A3E6-A1D0-4682-AF5A-6F6697088A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69" name="168 Imagen" descr="http://200.29.3.6:8080/pentaho/jpivot/table/drill-position-other.gif">
          <a:extLst>
            <a:ext uri="{FF2B5EF4-FFF2-40B4-BE49-F238E27FC236}">
              <a16:creationId xmlns:a16="http://schemas.microsoft.com/office/drawing/2014/main" id="{8B75E83B-409C-4DC8-BD73-EB2B4120EF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70" name="169 Imagen" descr="http://200.29.3.6:8080/pentaho/jpivot/table/drill-position-other.gif">
          <a:extLst>
            <a:ext uri="{FF2B5EF4-FFF2-40B4-BE49-F238E27FC236}">
              <a16:creationId xmlns:a16="http://schemas.microsoft.com/office/drawing/2014/main" id="{0B264D71-12FE-4E1F-B1F9-6CF4368547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71" name="170 Imagen" descr="http://200.29.3.6:8080/pentaho/jpivot/table/drill-position-other.gif">
          <a:extLst>
            <a:ext uri="{FF2B5EF4-FFF2-40B4-BE49-F238E27FC236}">
              <a16:creationId xmlns:a16="http://schemas.microsoft.com/office/drawing/2014/main" id="{4EAD270C-B3E0-4968-8AD3-52F9A8E8F9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72" name="171 Imagen" descr="http://200.29.3.6:8080/pentaho/jpivot/table/drill-position-other.gif">
          <a:extLst>
            <a:ext uri="{FF2B5EF4-FFF2-40B4-BE49-F238E27FC236}">
              <a16:creationId xmlns:a16="http://schemas.microsoft.com/office/drawing/2014/main" id="{67DBBDDA-879C-4856-9BC3-8CE15E7EB6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73" name="172 Imagen" descr="http://200.29.3.6:8080/pentaho/jpivot/table/drill-position-other.gif">
          <a:extLst>
            <a:ext uri="{FF2B5EF4-FFF2-40B4-BE49-F238E27FC236}">
              <a16:creationId xmlns:a16="http://schemas.microsoft.com/office/drawing/2014/main" id="{0978904C-6E88-4CB4-ACA0-3D837DFE66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74" name="173 Imagen" descr="http://200.29.3.6:8080/pentaho/jpivot/table/drill-position-other.gif">
          <a:extLst>
            <a:ext uri="{FF2B5EF4-FFF2-40B4-BE49-F238E27FC236}">
              <a16:creationId xmlns:a16="http://schemas.microsoft.com/office/drawing/2014/main" id="{AC75D697-1517-41BA-8D6F-7BB2E4D073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29</xdr:row>
      <xdr:rowOff>0</xdr:rowOff>
    </xdr:from>
    <xdr:ext cx="85725" cy="85725"/>
    <xdr:pic>
      <xdr:nvPicPr>
        <xdr:cNvPr id="175" name="174 Imagen" descr="http://200.29.3.6:8080/pentaho/jpivot/table/drill-position-other.gif">
          <a:extLst>
            <a:ext uri="{FF2B5EF4-FFF2-40B4-BE49-F238E27FC236}">
              <a16:creationId xmlns:a16="http://schemas.microsoft.com/office/drawing/2014/main" id="{0EF97114-9C02-4212-9FCE-80BB0E8636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82700" y="8115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152400" cy="152400"/>
    <xdr:pic>
      <xdr:nvPicPr>
        <xdr:cNvPr id="176" name="Picture 1">
          <a:extLst>
            <a:ext uri="{FF2B5EF4-FFF2-40B4-BE49-F238E27FC236}">
              <a16:creationId xmlns:a16="http://schemas.microsoft.com/office/drawing/2014/main" id="{05513531-7E4F-46A3-9F02-D8C4D6F4A4D2}"/>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17</xdr:col>
      <xdr:colOff>0</xdr:colOff>
      <xdr:row>55</xdr:row>
      <xdr:rowOff>0</xdr:rowOff>
    </xdr:from>
    <xdr:ext cx="152400" cy="152400"/>
    <xdr:pic>
      <xdr:nvPicPr>
        <xdr:cNvPr id="177" name="Picture 2">
          <a:extLst>
            <a:ext uri="{FF2B5EF4-FFF2-40B4-BE49-F238E27FC236}">
              <a16:creationId xmlns:a16="http://schemas.microsoft.com/office/drawing/2014/main" id="{2AE8258A-2D7D-40A0-B847-0EF1D97633A6}"/>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17</xdr:col>
      <xdr:colOff>0</xdr:colOff>
      <xdr:row>55</xdr:row>
      <xdr:rowOff>0</xdr:rowOff>
    </xdr:from>
    <xdr:ext cx="152400" cy="152400"/>
    <xdr:pic>
      <xdr:nvPicPr>
        <xdr:cNvPr id="178" name="Picture 3">
          <a:extLst>
            <a:ext uri="{FF2B5EF4-FFF2-40B4-BE49-F238E27FC236}">
              <a16:creationId xmlns:a16="http://schemas.microsoft.com/office/drawing/2014/main" id="{E7F385A3-11DC-494C-91A1-F869DC5E3915}"/>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17</xdr:col>
      <xdr:colOff>0</xdr:colOff>
      <xdr:row>55</xdr:row>
      <xdr:rowOff>0</xdr:rowOff>
    </xdr:from>
    <xdr:ext cx="152400" cy="152400"/>
    <xdr:pic>
      <xdr:nvPicPr>
        <xdr:cNvPr id="179" name="Picture 4">
          <a:extLst>
            <a:ext uri="{FF2B5EF4-FFF2-40B4-BE49-F238E27FC236}">
              <a16:creationId xmlns:a16="http://schemas.microsoft.com/office/drawing/2014/main" id="{F0E25AB1-A474-46DB-A001-7121AADED526}"/>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17</xdr:col>
      <xdr:colOff>0</xdr:colOff>
      <xdr:row>55</xdr:row>
      <xdr:rowOff>0</xdr:rowOff>
    </xdr:from>
    <xdr:ext cx="152400" cy="152400"/>
    <xdr:pic>
      <xdr:nvPicPr>
        <xdr:cNvPr id="180" name="Picture 5">
          <a:extLst>
            <a:ext uri="{FF2B5EF4-FFF2-40B4-BE49-F238E27FC236}">
              <a16:creationId xmlns:a16="http://schemas.microsoft.com/office/drawing/2014/main" id="{3D554FFE-083D-4C00-A49F-3763C341E31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17</xdr:col>
      <xdr:colOff>0</xdr:colOff>
      <xdr:row>55</xdr:row>
      <xdr:rowOff>0</xdr:rowOff>
    </xdr:from>
    <xdr:ext cx="152400" cy="152400"/>
    <xdr:pic>
      <xdr:nvPicPr>
        <xdr:cNvPr id="181" name="Picture 6">
          <a:extLst>
            <a:ext uri="{FF2B5EF4-FFF2-40B4-BE49-F238E27FC236}">
              <a16:creationId xmlns:a16="http://schemas.microsoft.com/office/drawing/2014/main" id="{0604853C-CF85-4783-839A-DF1ADDE8980E}"/>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17</xdr:col>
      <xdr:colOff>0</xdr:colOff>
      <xdr:row>55</xdr:row>
      <xdr:rowOff>0</xdr:rowOff>
    </xdr:from>
    <xdr:ext cx="152400" cy="152400"/>
    <xdr:pic>
      <xdr:nvPicPr>
        <xdr:cNvPr id="182" name="Picture 7">
          <a:extLst>
            <a:ext uri="{FF2B5EF4-FFF2-40B4-BE49-F238E27FC236}">
              <a16:creationId xmlns:a16="http://schemas.microsoft.com/office/drawing/2014/main" id="{40AD537F-316C-460D-976D-18CB738B381C}"/>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17</xdr:col>
      <xdr:colOff>0</xdr:colOff>
      <xdr:row>55</xdr:row>
      <xdr:rowOff>0</xdr:rowOff>
    </xdr:from>
    <xdr:ext cx="152400" cy="152400"/>
    <xdr:pic>
      <xdr:nvPicPr>
        <xdr:cNvPr id="183" name="Picture 8">
          <a:extLst>
            <a:ext uri="{FF2B5EF4-FFF2-40B4-BE49-F238E27FC236}">
              <a16:creationId xmlns:a16="http://schemas.microsoft.com/office/drawing/2014/main" id="{A32A7860-DCB1-496E-972C-89ABB094ECB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17</xdr:col>
      <xdr:colOff>0</xdr:colOff>
      <xdr:row>55</xdr:row>
      <xdr:rowOff>0</xdr:rowOff>
    </xdr:from>
    <xdr:ext cx="152400" cy="152400"/>
    <xdr:pic>
      <xdr:nvPicPr>
        <xdr:cNvPr id="184" name="Picture 9">
          <a:extLst>
            <a:ext uri="{FF2B5EF4-FFF2-40B4-BE49-F238E27FC236}">
              <a16:creationId xmlns:a16="http://schemas.microsoft.com/office/drawing/2014/main" id="{FF24509B-8397-44DB-BEED-527CF5BDA7C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17</xdr:col>
      <xdr:colOff>0</xdr:colOff>
      <xdr:row>55</xdr:row>
      <xdr:rowOff>0</xdr:rowOff>
    </xdr:from>
    <xdr:ext cx="152400" cy="152400"/>
    <xdr:pic>
      <xdr:nvPicPr>
        <xdr:cNvPr id="185" name="Picture 10">
          <a:extLst>
            <a:ext uri="{FF2B5EF4-FFF2-40B4-BE49-F238E27FC236}">
              <a16:creationId xmlns:a16="http://schemas.microsoft.com/office/drawing/2014/main" id="{B95A25A3-48F1-4214-9694-B9D410F6AC12}"/>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17</xdr:col>
      <xdr:colOff>0</xdr:colOff>
      <xdr:row>55</xdr:row>
      <xdr:rowOff>0</xdr:rowOff>
    </xdr:from>
    <xdr:ext cx="152400" cy="152400"/>
    <xdr:pic>
      <xdr:nvPicPr>
        <xdr:cNvPr id="186" name="Picture 11">
          <a:extLst>
            <a:ext uri="{FF2B5EF4-FFF2-40B4-BE49-F238E27FC236}">
              <a16:creationId xmlns:a16="http://schemas.microsoft.com/office/drawing/2014/main" id="{D6CC5BB1-3B0E-4B65-A927-62ECE1C5487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17</xdr:col>
      <xdr:colOff>0</xdr:colOff>
      <xdr:row>55</xdr:row>
      <xdr:rowOff>0</xdr:rowOff>
    </xdr:from>
    <xdr:ext cx="152400" cy="152400"/>
    <xdr:pic>
      <xdr:nvPicPr>
        <xdr:cNvPr id="187" name="Picture 12">
          <a:extLst>
            <a:ext uri="{FF2B5EF4-FFF2-40B4-BE49-F238E27FC236}">
              <a16:creationId xmlns:a16="http://schemas.microsoft.com/office/drawing/2014/main" id="{5864AE9F-010D-45C1-ACA4-B442A1231C49}"/>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783800" y="14868525"/>
          <a:ext cx="152400" cy="152400"/>
        </a:xfrm>
        <a:prstGeom prst="rect">
          <a:avLst/>
        </a:prstGeom>
        <a:noFill/>
        <a:ln w="9525">
          <a:miter lim="800000"/>
          <a:headEnd/>
          <a:tailEnd/>
        </a:ln>
      </xdr:spPr>
    </xdr:pic>
    <xdr:clientData/>
  </xdr:oneCellAnchor>
  <xdr:oneCellAnchor>
    <xdr:from>
      <xdr:col>0</xdr:col>
      <xdr:colOff>0</xdr:colOff>
      <xdr:row>0</xdr:row>
      <xdr:rowOff>0</xdr:rowOff>
    </xdr:from>
    <xdr:ext cx="1243692" cy="1123371"/>
    <xdr:pic>
      <xdr:nvPicPr>
        <xdr:cNvPr id="188" name="Imagen 187">
          <a:extLst>
            <a:ext uri="{FF2B5EF4-FFF2-40B4-BE49-F238E27FC236}">
              <a16:creationId xmlns:a16="http://schemas.microsoft.com/office/drawing/2014/main" id="{875CF0C0-7054-430C-8C16-15EA2702641C}"/>
            </a:ext>
          </a:extLst>
        </xdr:cNvPr>
        <xdr:cNvPicPr>
          <a:picLocks noChangeAspect="1"/>
        </xdr:cNvPicPr>
      </xdr:nvPicPr>
      <xdr:blipFill>
        <a:blip xmlns:r="http://schemas.openxmlformats.org/officeDocument/2006/relationships" r:embed="rId3"/>
        <a:stretch>
          <a:fillRect/>
        </a:stretch>
      </xdr:blipFill>
      <xdr:spPr>
        <a:xfrm>
          <a:off x="0" y="0"/>
          <a:ext cx="1243692" cy="1123371"/>
        </a:xfrm>
        <a:prstGeom prst="rect">
          <a:avLst/>
        </a:prstGeom>
      </xdr:spPr>
    </xdr:pic>
    <xdr:clientData/>
  </xdr:oneCellAnchor>
  <xdr:oneCellAnchor>
    <xdr:from>
      <xdr:col>15</xdr:col>
      <xdr:colOff>0</xdr:colOff>
      <xdr:row>5</xdr:row>
      <xdr:rowOff>0</xdr:rowOff>
    </xdr:from>
    <xdr:ext cx="85725" cy="85725"/>
    <xdr:pic>
      <xdr:nvPicPr>
        <xdr:cNvPr id="189" name="149 Imagen" descr="http://200.29.3.6:8080/pentaho/jpivot/table/drill-position-other.gif">
          <a:extLst>
            <a:ext uri="{FF2B5EF4-FFF2-40B4-BE49-F238E27FC236}">
              <a16:creationId xmlns:a16="http://schemas.microsoft.com/office/drawing/2014/main" id="{6B6A719E-25C8-4A06-B930-78178C3F4A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40675" y="173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5</xdr:row>
      <xdr:rowOff>0</xdr:rowOff>
    </xdr:from>
    <xdr:ext cx="85725" cy="85725"/>
    <xdr:pic>
      <xdr:nvPicPr>
        <xdr:cNvPr id="190" name="159 Imagen" descr="http://200.29.3.6:8080/pentaho/jpivot/table/drill-position-other.gif">
          <a:extLst>
            <a:ext uri="{FF2B5EF4-FFF2-40B4-BE49-F238E27FC236}">
              <a16:creationId xmlns:a16="http://schemas.microsoft.com/office/drawing/2014/main" id="{0CDCABE8-923E-48CB-A5AC-781C7C1657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40675" y="173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0</xdr:colOff>
      <xdr:row>5</xdr:row>
      <xdr:rowOff>0</xdr:rowOff>
    </xdr:from>
    <xdr:ext cx="85725" cy="85725"/>
    <xdr:pic>
      <xdr:nvPicPr>
        <xdr:cNvPr id="191" name="160 Imagen" descr="http://200.29.3.6:8080/pentaho/jpivot/table/drill-position-other.gif">
          <a:extLst>
            <a:ext uri="{FF2B5EF4-FFF2-40B4-BE49-F238E27FC236}">
              <a16:creationId xmlns:a16="http://schemas.microsoft.com/office/drawing/2014/main" id="{2BEB539E-31FF-47F2-A89B-E6C4169912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40675" y="173355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9.xml><?xml version="1.0" encoding="utf-8"?>
<xdr:wsDr xmlns:xdr="http://schemas.openxmlformats.org/drawingml/2006/spreadsheetDrawing" xmlns:a="http://schemas.openxmlformats.org/drawingml/2006/main">
  <xdr:oneCellAnchor>
    <xdr:from>
      <xdr:col>17</xdr:col>
      <xdr:colOff>0</xdr:colOff>
      <xdr:row>27</xdr:row>
      <xdr:rowOff>0</xdr:rowOff>
    </xdr:from>
    <xdr:ext cx="152400" cy="152400"/>
    <xdr:sp macro="" textlink="">
      <xdr:nvSpPr>
        <xdr:cNvPr id="2" name="Picture 1" hidden="1">
          <a:extLst>
            <a:ext uri="{63B3BB69-23CF-44E3-9099-C40C66FF867C}">
              <a14:compatExt xmlns:a14="http://schemas.microsoft.com/office/drawing/2010/main" spid="_x0000_s9217"/>
            </a:ext>
            <a:ext uri="{FF2B5EF4-FFF2-40B4-BE49-F238E27FC236}">
              <a16:creationId xmlns:a16="http://schemas.microsoft.com/office/drawing/2014/main" id="{F125A6B2-73A1-489F-89AA-947467E95BDB}"/>
            </a:ext>
          </a:extLst>
        </xdr:cNvPr>
        <xdr:cNvSpPr/>
      </xdr:nvSpPr>
      <xdr:spPr>
        <a:xfrm>
          <a:off x="21383625" y="6696075"/>
          <a:ext cx="152400" cy="152400"/>
        </a:xfrm>
        <a:prstGeom prst="rect">
          <a:avLst/>
        </a:prstGeom>
      </xdr:spPr>
    </xdr:sp>
    <xdr:clientData/>
  </xdr:oneCellAnchor>
  <xdr:oneCellAnchor>
    <xdr:from>
      <xdr:col>17</xdr:col>
      <xdr:colOff>0</xdr:colOff>
      <xdr:row>27</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537E4851-18EF-4ABC-8775-B3BA2676DA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9B12C3D4-3F65-4E09-9FA0-959CBCF7C1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B048C158-872D-4CD0-B82D-C66BE27C24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F5058F4B-C95F-4319-B2A3-A2A88BA8E9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5D9BCC99-F459-48E9-B508-5C4323DEF9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CB340658-E7BC-4EE0-ABA4-65D153891D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EA70CDE8-2D1F-43C6-AC18-BDBDE04CBF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DF232122-8EF9-4C08-8312-7CAFC1997F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DD522D4E-270D-4A55-A500-820C5F02CA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B373D0BA-84A1-462B-A334-12C694917B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252C9192-755F-47CA-B475-664B58B64B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27</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423E8A38-444C-49B5-A1C1-6E2743D2FF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152400" cy="152400"/>
    <xdr:sp macro="" textlink="">
      <xdr:nvSpPr>
        <xdr:cNvPr id="15" name="Picture 2" hidden="1">
          <a:extLst>
            <a:ext uri="{63B3BB69-23CF-44E3-9099-C40C66FF867C}">
              <a14:compatExt xmlns:a14="http://schemas.microsoft.com/office/drawing/2010/main" spid="_x0000_s9218"/>
            </a:ext>
            <a:ext uri="{FF2B5EF4-FFF2-40B4-BE49-F238E27FC236}">
              <a16:creationId xmlns:a16="http://schemas.microsoft.com/office/drawing/2014/main" id="{E0B0344F-413A-4DF6-9595-075EAD0F656B}"/>
            </a:ext>
          </a:extLst>
        </xdr:cNvPr>
        <xdr:cNvSpPr/>
      </xdr:nvSpPr>
      <xdr:spPr>
        <a:xfrm>
          <a:off x="21383625" y="6696075"/>
          <a:ext cx="152400" cy="152400"/>
        </a:xfrm>
        <a:prstGeom prst="rect">
          <a:avLst/>
        </a:prstGeom>
      </xdr:spPr>
    </xdr:sp>
    <xdr:clientData/>
  </xdr:oneCellAnchor>
  <xdr:oneCellAnchor>
    <xdr:from>
      <xdr:col>17</xdr:col>
      <xdr:colOff>0</xdr:colOff>
      <xdr:row>27</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B5FC667A-DC56-4804-8FA1-05575D5030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F1A7EF98-3CAC-4141-B719-F038EE5CE5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2BC5D1FC-775E-44D2-86FF-9E998BC397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9E8E1F35-8D2D-4AE7-AFCD-331A55C56F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D8E0D213-2C13-4F59-8B3E-E81A156464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8962573A-5949-4D60-B1B4-A905C308E1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ADFF853E-BEAA-4542-8445-42A5FC1B4B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23" name="22 Imagen" descr="http://200.29.3.6:8080/pentaho/jpivot/table/drill-position-other.gif">
          <a:extLst>
            <a:ext uri="{FF2B5EF4-FFF2-40B4-BE49-F238E27FC236}">
              <a16:creationId xmlns:a16="http://schemas.microsoft.com/office/drawing/2014/main" id="{0C4D7A6E-803F-47FA-8091-D70B966D42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DFD3ADBA-3709-4AAA-8B8F-DEB5C2C0C5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8BF2A309-857F-4E6A-AFAB-5D302AD597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0D6A64B3-AC4D-4C75-979E-D06F5AAE97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27</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2403F4D3-6DB5-48E4-90FC-3E5A57CB62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152400" cy="152400"/>
    <xdr:sp macro="" textlink="">
      <xdr:nvSpPr>
        <xdr:cNvPr id="28" name="Picture 3" hidden="1">
          <a:extLst>
            <a:ext uri="{63B3BB69-23CF-44E3-9099-C40C66FF867C}">
              <a14:compatExt xmlns:a14="http://schemas.microsoft.com/office/drawing/2010/main" spid="_x0000_s9219"/>
            </a:ext>
            <a:ext uri="{FF2B5EF4-FFF2-40B4-BE49-F238E27FC236}">
              <a16:creationId xmlns:a16="http://schemas.microsoft.com/office/drawing/2014/main" id="{D4937C4B-DACF-4941-BC94-9C7028869A77}"/>
            </a:ext>
          </a:extLst>
        </xdr:cNvPr>
        <xdr:cNvSpPr/>
      </xdr:nvSpPr>
      <xdr:spPr>
        <a:xfrm>
          <a:off x="21383625" y="6696075"/>
          <a:ext cx="152400" cy="152400"/>
        </a:xfrm>
        <a:prstGeom prst="rect">
          <a:avLst/>
        </a:prstGeom>
      </xdr:spPr>
    </xdr:sp>
    <xdr:clientData/>
  </xdr:oneCellAnchor>
  <xdr:oneCellAnchor>
    <xdr:from>
      <xdr:col>17</xdr:col>
      <xdr:colOff>0</xdr:colOff>
      <xdr:row>27</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23D3C77F-D736-4110-BF19-8620F50491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6DCE66E9-4B80-43EB-B1C0-12840F1244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666E4C81-2D4B-4B53-949B-43C59EF5D5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DED5C54E-9B99-475F-BE88-887A5BE807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D8E0CE17-84B6-4597-BEE7-479CA68311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2F3CF7C3-BA4F-4688-97BE-229F8CE523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0F7B752B-D220-40B8-8394-6771D3DF63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DA5E5E93-5EAC-471E-89D3-94CCE14487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6D6C8D93-303F-4487-8A42-E84EDE8A89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2C3948B0-2C63-44CB-AD2A-8CCA619E2F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39C9DC28-AC07-4C0C-B1B0-746450639B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27</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5CAF2215-72C0-4FDE-B7FA-6CCE2DDFBA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152400" cy="152400"/>
    <xdr:sp macro="" textlink="">
      <xdr:nvSpPr>
        <xdr:cNvPr id="41" name="Picture 4" hidden="1">
          <a:extLst>
            <a:ext uri="{63B3BB69-23CF-44E3-9099-C40C66FF867C}">
              <a14:compatExt xmlns:a14="http://schemas.microsoft.com/office/drawing/2010/main" spid="_x0000_s9220"/>
            </a:ext>
            <a:ext uri="{FF2B5EF4-FFF2-40B4-BE49-F238E27FC236}">
              <a16:creationId xmlns:a16="http://schemas.microsoft.com/office/drawing/2014/main" id="{ED3C3FBE-72F2-44F1-9B40-56F2C17CBDCC}"/>
            </a:ext>
          </a:extLst>
        </xdr:cNvPr>
        <xdr:cNvSpPr/>
      </xdr:nvSpPr>
      <xdr:spPr>
        <a:xfrm>
          <a:off x="21383625" y="6696075"/>
          <a:ext cx="152400" cy="152400"/>
        </a:xfrm>
        <a:prstGeom prst="rect">
          <a:avLst/>
        </a:prstGeom>
      </xdr:spPr>
    </xdr:sp>
    <xdr:clientData/>
  </xdr:oneCellAnchor>
  <xdr:oneCellAnchor>
    <xdr:from>
      <xdr:col>17</xdr:col>
      <xdr:colOff>0</xdr:colOff>
      <xdr:row>27</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739E9BF1-317E-493B-9CB7-34A620AB15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1E5A81D1-898F-4C7E-A8E4-24E2DB597B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AC440B25-90BD-4FC6-B511-74755080A5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B6D5FB36-8251-4DC1-85BC-FFF2EADADC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8A9FF0D0-AF82-474F-96F3-39591EC850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339E1A97-EB68-4AB1-BC5D-3D556111BE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CAA0DC10-E9CA-4FC3-A415-384420C8DD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182D89A1-4BA3-4DA1-B53D-B35787FBC1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69071217-3F9C-47AD-B1AA-2FB751D457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DC6AAB92-5B8A-4A67-8324-33F728450F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27</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34D58172-BCD9-48B6-BA26-25621A6BD4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152400" cy="152400"/>
    <xdr:sp macro="" textlink="">
      <xdr:nvSpPr>
        <xdr:cNvPr id="53" name="Picture 5" hidden="1">
          <a:extLst>
            <a:ext uri="{63B3BB69-23CF-44E3-9099-C40C66FF867C}">
              <a14:compatExt xmlns:a14="http://schemas.microsoft.com/office/drawing/2010/main" spid="_x0000_s9221"/>
            </a:ext>
            <a:ext uri="{FF2B5EF4-FFF2-40B4-BE49-F238E27FC236}">
              <a16:creationId xmlns:a16="http://schemas.microsoft.com/office/drawing/2014/main" id="{BA9C6FBE-6CBD-43B5-8A08-3D961A8DC887}"/>
            </a:ext>
          </a:extLst>
        </xdr:cNvPr>
        <xdr:cNvSpPr/>
      </xdr:nvSpPr>
      <xdr:spPr>
        <a:xfrm>
          <a:off x="21383625" y="6696075"/>
          <a:ext cx="152400" cy="152400"/>
        </a:xfrm>
        <a:prstGeom prst="rect">
          <a:avLst/>
        </a:prstGeom>
      </xdr:spPr>
    </xdr:sp>
    <xdr:clientData/>
  </xdr:oneCellAnchor>
  <xdr:oneCellAnchor>
    <xdr:from>
      <xdr:col>17</xdr:col>
      <xdr:colOff>0</xdr:colOff>
      <xdr:row>27</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5E1B6899-F8AB-4507-9CF8-AF94890970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5" name="54 Imagen" descr="http://200.29.3.6:8080/pentaho/jpivot/table/drill-position-other.gif">
          <a:extLst>
            <a:ext uri="{FF2B5EF4-FFF2-40B4-BE49-F238E27FC236}">
              <a16:creationId xmlns:a16="http://schemas.microsoft.com/office/drawing/2014/main" id="{F89DA074-B3C2-4670-B55A-1BF4FB23F2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A8DB0E62-3674-48AD-8A91-810F7B9973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F6FD59E8-7247-4775-8C6A-12037882B0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336E4603-08D6-4745-9FA0-EA0874E0AD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9CF9D6B3-8656-48CE-B5B5-61CCF1678D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B8E21950-1963-43A7-B255-045F44ABEF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09A21088-B7BB-415B-AC00-F1ED395EAA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0CCF7DD8-E08A-474C-91A6-B239E661CC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46087CDA-44E7-4E41-8FCC-1A457EBDA8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27</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4DF6F7A5-2970-4DB2-A5BF-EEBDD3D95C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152400" cy="152400"/>
    <xdr:sp macro="" textlink="">
      <xdr:nvSpPr>
        <xdr:cNvPr id="65" name="Picture 6" hidden="1">
          <a:extLst>
            <a:ext uri="{63B3BB69-23CF-44E3-9099-C40C66FF867C}">
              <a14:compatExt xmlns:a14="http://schemas.microsoft.com/office/drawing/2010/main" spid="_x0000_s9222"/>
            </a:ext>
            <a:ext uri="{FF2B5EF4-FFF2-40B4-BE49-F238E27FC236}">
              <a16:creationId xmlns:a16="http://schemas.microsoft.com/office/drawing/2014/main" id="{0EE65715-9CD8-4771-BDD7-1D6F2B1835F1}"/>
            </a:ext>
          </a:extLst>
        </xdr:cNvPr>
        <xdr:cNvSpPr/>
      </xdr:nvSpPr>
      <xdr:spPr>
        <a:xfrm>
          <a:off x="21383625" y="6696075"/>
          <a:ext cx="152400" cy="152400"/>
        </a:xfrm>
        <a:prstGeom prst="rect">
          <a:avLst/>
        </a:prstGeom>
      </xdr:spPr>
    </xdr:sp>
    <xdr:clientData/>
  </xdr:oneCellAnchor>
  <xdr:oneCellAnchor>
    <xdr:from>
      <xdr:col>17</xdr:col>
      <xdr:colOff>0</xdr:colOff>
      <xdr:row>27</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1E957169-F2E4-4E06-8A1A-E3BA991F43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E5AACAA9-7E53-43B8-8AA9-EFF9473E62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48599252-BCE1-4EEA-AA77-7B76D89B6A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B16B5DD1-282A-4A7A-A17A-E25DA4926B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49B0403F-29AA-4B57-B87C-C5AED2CAFB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3FA71B53-4CBD-4D05-9227-33080822B2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168BC2C8-A9DF-4351-8BBC-C151D028DD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CF5CB0F1-CC04-4DF6-AF8D-668735BF87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C7606C55-9A67-4433-9E5E-9466C46147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92AEC5FA-112F-476A-8BC1-2F22AEADAD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6696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152400" cy="152400"/>
    <xdr:sp macro="" textlink="">
      <xdr:nvSpPr>
        <xdr:cNvPr id="76" name="Picture 7" hidden="1">
          <a:extLst>
            <a:ext uri="{63B3BB69-23CF-44E3-9099-C40C66FF867C}">
              <a14:compatExt xmlns:a14="http://schemas.microsoft.com/office/drawing/2010/main" spid="_x0000_s9223"/>
            </a:ext>
            <a:ext uri="{FF2B5EF4-FFF2-40B4-BE49-F238E27FC236}">
              <a16:creationId xmlns:a16="http://schemas.microsoft.com/office/drawing/2014/main" id="{3B341416-87BB-40D6-ABB9-37EC2BFC7E0C}"/>
            </a:ext>
          </a:extLst>
        </xdr:cNvPr>
        <xdr:cNvSpPr/>
      </xdr:nvSpPr>
      <xdr:spPr>
        <a:xfrm>
          <a:off x="21383625" y="7096125"/>
          <a:ext cx="152400" cy="152400"/>
        </a:xfrm>
        <a:prstGeom prst="rect">
          <a:avLst/>
        </a:prstGeom>
      </xdr:spPr>
    </xdr:sp>
    <xdr:clientData/>
  </xdr:oneCellAnchor>
  <xdr:oneCellAnchor>
    <xdr:from>
      <xdr:col>17</xdr:col>
      <xdr:colOff>0</xdr:colOff>
      <xdr:row>29</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C01A0276-958A-4C7E-A882-DB929E974B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78" name="77 Imagen" descr="http://200.29.3.6:8080/pentaho/jpivot/table/drill-position-other.gif">
          <a:extLst>
            <a:ext uri="{FF2B5EF4-FFF2-40B4-BE49-F238E27FC236}">
              <a16:creationId xmlns:a16="http://schemas.microsoft.com/office/drawing/2014/main" id="{E52BC4DD-1396-4C9B-915A-FC97F453AC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B3B6B885-0AEE-480D-B37E-80C4E02F4E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616F8DC4-B126-4592-B6C7-315DA0121E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9C27D093-DFA3-4310-8BEB-252802E150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2" name="81 Imagen" descr="http://200.29.3.6:8080/pentaho/jpivot/table/drill-position-other.gif">
          <a:extLst>
            <a:ext uri="{FF2B5EF4-FFF2-40B4-BE49-F238E27FC236}">
              <a16:creationId xmlns:a16="http://schemas.microsoft.com/office/drawing/2014/main" id="{E66966DA-496E-4083-99C8-9901629B7A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3" name="82 Imagen" descr="http://200.29.3.6:8080/pentaho/jpivot/table/drill-position-other.gif">
          <a:extLst>
            <a:ext uri="{FF2B5EF4-FFF2-40B4-BE49-F238E27FC236}">
              <a16:creationId xmlns:a16="http://schemas.microsoft.com/office/drawing/2014/main" id="{531D5CCC-B8ED-4AB4-BAEB-741DE11956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8AB24182-C69A-425C-A77E-0049A3012F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D96F4C6A-0BF6-4316-A874-D999431443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2C357DD2-B184-402A-883D-F892CC3C2F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7" name="86 Imagen" descr="http://200.29.3.6:8080/pentaho/jpivot/table/drill-position-other.gif">
          <a:extLst>
            <a:ext uri="{FF2B5EF4-FFF2-40B4-BE49-F238E27FC236}">
              <a16:creationId xmlns:a16="http://schemas.microsoft.com/office/drawing/2014/main" id="{057706B6-F398-4B35-AD67-DA5CB654D9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8" name="87 Imagen" descr="http://200.29.3.6:8080/pentaho/jpivot/table/drill-position-other.gif">
          <a:extLst>
            <a:ext uri="{FF2B5EF4-FFF2-40B4-BE49-F238E27FC236}">
              <a16:creationId xmlns:a16="http://schemas.microsoft.com/office/drawing/2014/main" id="{D09EFF2A-CAF9-4352-B7FD-E60628AF27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89" name="88 Imagen" descr="http://200.29.3.6:8080/pentaho/jpivot/table/drill-position-other.gif">
          <a:extLst>
            <a:ext uri="{FF2B5EF4-FFF2-40B4-BE49-F238E27FC236}">
              <a16:creationId xmlns:a16="http://schemas.microsoft.com/office/drawing/2014/main" id="{0D51DDF5-25D4-402D-9C13-96529C0B5C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9F20C349-BB13-4E6B-9992-C5F3A5F811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F5C8FE5B-DFDD-4E45-B569-88CB9649B0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92" name="91 Imagen" descr="http://200.29.3.6:8080/pentaho/jpivot/table/drill-position-other.gif">
          <a:extLst>
            <a:ext uri="{FF2B5EF4-FFF2-40B4-BE49-F238E27FC236}">
              <a16:creationId xmlns:a16="http://schemas.microsoft.com/office/drawing/2014/main" id="{7E5C79A9-44C0-4070-B513-7A769004F9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29</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B1E53979-C4C5-45ED-8EBF-D1174A5972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152400" cy="152400"/>
    <xdr:sp macro="" textlink="">
      <xdr:nvSpPr>
        <xdr:cNvPr id="94" name="Picture 8" hidden="1">
          <a:extLst>
            <a:ext uri="{63B3BB69-23CF-44E3-9099-C40C66FF867C}">
              <a14:compatExt xmlns:a14="http://schemas.microsoft.com/office/drawing/2010/main" spid="_x0000_s9224"/>
            </a:ext>
            <a:ext uri="{FF2B5EF4-FFF2-40B4-BE49-F238E27FC236}">
              <a16:creationId xmlns:a16="http://schemas.microsoft.com/office/drawing/2014/main" id="{D3F96B1D-EC93-4BE4-ACF6-7E04DA5BC22D}"/>
            </a:ext>
          </a:extLst>
        </xdr:cNvPr>
        <xdr:cNvSpPr/>
      </xdr:nvSpPr>
      <xdr:spPr>
        <a:xfrm>
          <a:off x="21383625" y="7096125"/>
          <a:ext cx="152400" cy="152400"/>
        </a:xfrm>
        <a:prstGeom prst="rect">
          <a:avLst/>
        </a:prstGeom>
      </xdr:spPr>
    </xdr:sp>
    <xdr:clientData/>
  </xdr:oneCellAnchor>
  <xdr:oneCellAnchor>
    <xdr:from>
      <xdr:col>17</xdr:col>
      <xdr:colOff>0</xdr:colOff>
      <xdr:row>29</xdr:row>
      <xdr:rowOff>0</xdr:rowOff>
    </xdr:from>
    <xdr:ext cx="85725" cy="85725"/>
    <xdr:pic>
      <xdr:nvPicPr>
        <xdr:cNvPr id="95" name="94 Imagen" descr="http://200.29.3.6:8080/pentaho/jpivot/table/drill-position-other.gif">
          <a:extLst>
            <a:ext uri="{FF2B5EF4-FFF2-40B4-BE49-F238E27FC236}">
              <a16:creationId xmlns:a16="http://schemas.microsoft.com/office/drawing/2014/main" id="{A63DF648-286F-4802-AC6F-F297E32751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01ED74BC-5AD8-41D3-8930-97B97AB58D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97" name="96 Imagen" descr="http://200.29.3.6:8080/pentaho/jpivot/table/drill-position-other.gif">
          <a:extLst>
            <a:ext uri="{FF2B5EF4-FFF2-40B4-BE49-F238E27FC236}">
              <a16:creationId xmlns:a16="http://schemas.microsoft.com/office/drawing/2014/main" id="{858BEB78-DC2A-4479-86F8-B7F765B2A4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F5359F7A-2928-42B6-93D8-1986F3CF57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99" name="98 Imagen" descr="http://200.29.3.6:8080/pentaho/jpivot/table/drill-position-other.gif">
          <a:extLst>
            <a:ext uri="{FF2B5EF4-FFF2-40B4-BE49-F238E27FC236}">
              <a16:creationId xmlns:a16="http://schemas.microsoft.com/office/drawing/2014/main" id="{F0ECA2DD-C772-47C6-9DBD-F15DC3D28A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DDFD0CE9-504B-46EA-9D44-4EB0D97B25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1" name="100 Imagen" descr="http://200.29.3.6:8080/pentaho/jpivot/table/drill-position-other.gif">
          <a:extLst>
            <a:ext uri="{FF2B5EF4-FFF2-40B4-BE49-F238E27FC236}">
              <a16:creationId xmlns:a16="http://schemas.microsoft.com/office/drawing/2014/main" id="{4EABF11E-CA32-4CE8-867B-EF2F36F0D4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2" name="101 Imagen" descr="http://200.29.3.6:8080/pentaho/jpivot/table/drill-position-other.gif">
          <a:extLst>
            <a:ext uri="{FF2B5EF4-FFF2-40B4-BE49-F238E27FC236}">
              <a16:creationId xmlns:a16="http://schemas.microsoft.com/office/drawing/2014/main" id="{320BDBB8-149C-48D1-8E83-0631D5DD81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3" name="102 Imagen" descr="http://200.29.3.6:8080/pentaho/jpivot/table/drill-position-other.gif">
          <a:extLst>
            <a:ext uri="{FF2B5EF4-FFF2-40B4-BE49-F238E27FC236}">
              <a16:creationId xmlns:a16="http://schemas.microsoft.com/office/drawing/2014/main" id="{2FF7D922-620E-4898-ABCE-E40013A216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4" name="103 Imagen" descr="http://200.29.3.6:8080/pentaho/jpivot/table/drill-position-other.gif">
          <a:extLst>
            <a:ext uri="{FF2B5EF4-FFF2-40B4-BE49-F238E27FC236}">
              <a16:creationId xmlns:a16="http://schemas.microsoft.com/office/drawing/2014/main" id="{3D6B61FA-DA9D-46EC-9F63-8FFD784FCF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5" name="104 Imagen" descr="http://200.29.3.6:8080/pentaho/jpivot/table/drill-position-other.gif">
          <a:extLst>
            <a:ext uri="{FF2B5EF4-FFF2-40B4-BE49-F238E27FC236}">
              <a16:creationId xmlns:a16="http://schemas.microsoft.com/office/drawing/2014/main" id="{0508E524-23DA-4594-8201-EAB48AD208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6" name="105 Imagen" descr="http://200.29.3.6:8080/pentaho/jpivot/table/drill-position-other.gif">
          <a:extLst>
            <a:ext uri="{FF2B5EF4-FFF2-40B4-BE49-F238E27FC236}">
              <a16:creationId xmlns:a16="http://schemas.microsoft.com/office/drawing/2014/main" id="{B4801B67-DBBE-46BA-A0CF-5F0C7C765B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3AE1E494-138C-4DDD-AE5E-DCB93DACA3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308B2F81-76CF-4DD8-8E7B-0460CF0460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09" name="108 Imagen" descr="http://200.29.3.6:8080/pentaho/jpivot/table/drill-position-other.gif">
          <a:extLst>
            <a:ext uri="{FF2B5EF4-FFF2-40B4-BE49-F238E27FC236}">
              <a16:creationId xmlns:a16="http://schemas.microsoft.com/office/drawing/2014/main" id="{7E8C3328-4D51-4D4E-91B9-8A7F79C7AC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29</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F62B6D12-105D-4D6B-98CF-6FFABD2927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152400" cy="152400"/>
    <xdr:sp macro="" textlink="">
      <xdr:nvSpPr>
        <xdr:cNvPr id="111" name="Picture 9" hidden="1">
          <a:extLst>
            <a:ext uri="{63B3BB69-23CF-44E3-9099-C40C66FF867C}">
              <a14:compatExt xmlns:a14="http://schemas.microsoft.com/office/drawing/2010/main" spid="_x0000_s9225"/>
            </a:ext>
            <a:ext uri="{FF2B5EF4-FFF2-40B4-BE49-F238E27FC236}">
              <a16:creationId xmlns:a16="http://schemas.microsoft.com/office/drawing/2014/main" id="{2347D5BD-91A9-493D-BA0F-BC32FC91F27C}"/>
            </a:ext>
          </a:extLst>
        </xdr:cNvPr>
        <xdr:cNvSpPr/>
      </xdr:nvSpPr>
      <xdr:spPr>
        <a:xfrm>
          <a:off x="21383625" y="7096125"/>
          <a:ext cx="152400" cy="152400"/>
        </a:xfrm>
        <a:prstGeom prst="rect">
          <a:avLst/>
        </a:prstGeom>
      </xdr:spPr>
    </xdr:sp>
    <xdr:clientData/>
  </xdr:oneCellAnchor>
  <xdr:oneCellAnchor>
    <xdr:from>
      <xdr:col>17</xdr:col>
      <xdr:colOff>0</xdr:colOff>
      <xdr:row>29</xdr:row>
      <xdr:rowOff>0</xdr:rowOff>
    </xdr:from>
    <xdr:ext cx="85725" cy="85725"/>
    <xdr:pic>
      <xdr:nvPicPr>
        <xdr:cNvPr id="112" name="111 Imagen" descr="http://200.29.3.6:8080/pentaho/jpivot/table/drill-position-other.gif">
          <a:extLst>
            <a:ext uri="{FF2B5EF4-FFF2-40B4-BE49-F238E27FC236}">
              <a16:creationId xmlns:a16="http://schemas.microsoft.com/office/drawing/2014/main" id="{2E0345DA-298F-4A81-AF7F-FC6D7854E0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13" name="112 Imagen" descr="http://200.29.3.6:8080/pentaho/jpivot/table/drill-position-other.gif">
          <a:extLst>
            <a:ext uri="{FF2B5EF4-FFF2-40B4-BE49-F238E27FC236}">
              <a16:creationId xmlns:a16="http://schemas.microsoft.com/office/drawing/2014/main" id="{6DCDBD21-EB22-4C44-9CE3-5B29275A0B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14" name="113 Imagen" descr="http://200.29.3.6:8080/pentaho/jpivot/table/drill-position-other.gif">
          <a:extLst>
            <a:ext uri="{FF2B5EF4-FFF2-40B4-BE49-F238E27FC236}">
              <a16:creationId xmlns:a16="http://schemas.microsoft.com/office/drawing/2014/main" id="{AECA6053-90A7-4A8B-BC8B-92794E737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15" name="114 Imagen" descr="http://200.29.3.6:8080/pentaho/jpivot/table/drill-position-other.gif">
          <a:extLst>
            <a:ext uri="{FF2B5EF4-FFF2-40B4-BE49-F238E27FC236}">
              <a16:creationId xmlns:a16="http://schemas.microsoft.com/office/drawing/2014/main" id="{50562EBE-46C9-4A42-B1AC-F8AA4F9612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F565B9E4-ED96-4965-9B8E-190EDDA0DF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0C9FE656-C87E-4BD1-B94D-44ED4E4930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18" name="117 Imagen" descr="http://200.29.3.6:8080/pentaho/jpivot/table/drill-position-other.gif">
          <a:extLst>
            <a:ext uri="{FF2B5EF4-FFF2-40B4-BE49-F238E27FC236}">
              <a16:creationId xmlns:a16="http://schemas.microsoft.com/office/drawing/2014/main" id="{1680A456-DCCD-4C7F-9499-82E87A3E5C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19" name="118 Imagen" descr="http://200.29.3.6:8080/pentaho/jpivot/table/drill-position-other.gif">
          <a:extLst>
            <a:ext uri="{FF2B5EF4-FFF2-40B4-BE49-F238E27FC236}">
              <a16:creationId xmlns:a16="http://schemas.microsoft.com/office/drawing/2014/main" id="{E5AA25C2-EDFC-4489-A106-B3B4DB89B1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587B30BD-A59C-499E-9CF1-014401132E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24157D54-D3FB-4383-8C66-5E9FBB3A19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2" name="121 Imagen" descr="http://200.29.3.6:8080/pentaho/jpivot/table/drill-position-other.gif">
          <a:extLst>
            <a:ext uri="{FF2B5EF4-FFF2-40B4-BE49-F238E27FC236}">
              <a16:creationId xmlns:a16="http://schemas.microsoft.com/office/drawing/2014/main" id="{029B57A0-01B2-4E30-843A-64D80EC96C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3" name="122 Imagen" descr="http://200.29.3.6:8080/pentaho/jpivot/table/drill-position-other.gif">
          <a:extLst>
            <a:ext uri="{FF2B5EF4-FFF2-40B4-BE49-F238E27FC236}">
              <a16:creationId xmlns:a16="http://schemas.microsoft.com/office/drawing/2014/main" id="{4EBE9C01-5042-4D10-B853-E2788C7CCC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4" name="123 Imagen" descr="http://200.29.3.6:8080/pentaho/jpivot/table/drill-position-other.gif">
          <a:extLst>
            <a:ext uri="{FF2B5EF4-FFF2-40B4-BE49-F238E27FC236}">
              <a16:creationId xmlns:a16="http://schemas.microsoft.com/office/drawing/2014/main" id="{699C2569-BC79-4B07-8BBC-BB72F18538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721B1E9D-4262-4E82-A527-5D1742F59C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6" name="125 Imagen" descr="http://200.29.3.6:8080/pentaho/jpivot/table/drill-position-other.gif">
          <a:extLst>
            <a:ext uri="{FF2B5EF4-FFF2-40B4-BE49-F238E27FC236}">
              <a16:creationId xmlns:a16="http://schemas.microsoft.com/office/drawing/2014/main" id="{C80CE24B-D4F0-457F-AFE3-AC80F5312B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27" name="126 Imagen" descr="http://200.29.3.6:8080/pentaho/jpivot/table/drill-position-other.gif">
          <a:extLst>
            <a:ext uri="{FF2B5EF4-FFF2-40B4-BE49-F238E27FC236}">
              <a16:creationId xmlns:a16="http://schemas.microsoft.com/office/drawing/2014/main" id="{00A8BEC2-31B1-4DD3-9676-F71B84FD5B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29</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976F511B-CF09-44C6-B4A1-527897013F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152400" cy="152400"/>
    <xdr:sp macro="" textlink="">
      <xdr:nvSpPr>
        <xdr:cNvPr id="129" name="Picture 10" hidden="1">
          <a:extLst>
            <a:ext uri="{63B3BB69-23CF-44E3-9099-C40C66FF867C}">
              <a14:compatExt xmlns:a14="http://schemas.microsoft.com/office/drawing/2010/main" spid="_x0000_s9226"/>
            </a:ext>
            <a:ext uri="{FF2B5EF4-FFF2-40B4-BE49-F238E27FC236}">
              <a16:creationId xmlns:a16="http://schemas.microsoft.com/office/drawing/2014/main" id="{31500DE8-4D6D-4B90-A43B-F88ADE0638E9}"/>
            </a:ext>
          </a:extLst>
        </xdr:cNvPr>
        <xdr:cNvSpPr/>
      </xdr:nvSpPr>
      <xdr:spPr>
        <a:xfrm>
          <a:off x="21383625" y="7096125"/>
          <a:ext cx="152400" cy="152400"/>
        </a:xfrm>
        <a:prstGeom prst="rect">
          <a:avLst/>
        </a:prstGeom>
      </xdr:spPr>
    </xdr:sp>
    <xdr:clientData/>
  </xdr:oneCellAnchor>
  <xdr:oneCellAnchor>
    <xdr:from>
      <xdr:col>17</xdr:col>
      <xdr:colOff>0</xdr:colOff>
      <xdr:row>29</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68CE8041-4694-4DC6-A819-8BB0FBEB8F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4DDD83B7-D5F7-4E1C-B089-A46B9856FF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C6BFC5D1-869F-4256-8792-51A85C62C6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625AD361-564D-4C77-BB82-7576C9EE2B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4" name="133 Imagen" descr="http://200.29.3.6:8080/pentaho/jpivot/table/drill-position-other.gif">
          <a:extLst>
            <a:ext uri="{FF2B5EF4-FFF2-40B4-BE49-F238E27FC236}">
              <a16:creationId xmlns:a16="http://schemas.microsoft.com/office/drawing/2014/main" id="{2BE3056C-5953-4432-AAD7-748293B120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33E3CB4D-28D2-4A69-B1EE-D316E424C6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1A29D0CF-86F8-49D3-AE49-A7F668BAE6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B5F4A165-AAC5-4A00-B9F0-6EC509A170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8" name="137 Imagen" descr="http://200.29.3.6:8080/pentaho/jpivot/table/drill-position-other.gif">
          <a:extLst>
            <a:ext uri="{FF2B5EF4-FFF2-40B4-BE49-F238E27FC236}">
              <a16:creationId xmlns:a16="http://schemas.microsoft.com/office/drawing/2014/main" id="{36CDEC7C-A0C4-4FA6-BEE2-B005425DE4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39" name="138 Imagen" descr="http://200.29.3.6:8080/pentaho/jpivot/table/drill-position-other.gif">
          <a:extLst>
            <a:ext uri="{FF2B5EF4-FFF2-40B4-BE49-F238E27FC236}">
              <a16:creationId xmlns:a16="http://schemas.microsoft.com/office/drawing/2014/main" id="{1BFC9077-B786-4322-B9A6-8170D25F35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40" name="139 Imagen" descr="http://200.29.3.6:8080/pentaho/jpivot/table/drill-position-other.gif">
          <a:extLst>
            <a:ext uri="{FF2B5EF4-FFF2-40B4-BE49-F238E27FC236}">
              <a16:creationId xmlns:a16="http://schemas.microsoft.com/office/drawing/2014/main" id="{17EB8AC8-3358-43E6-BE89-9E74890D45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41" name="140 Imagen" descr="http://200.29.3.6:8080/pentaho/jpivot/table/drill-position-other.gif">
          <a:extLst>
            <a:ext uri="{FF2B5EF4-FFF2-40B4-BE49-F238E27FC236}">
              <a16:creationId xmlns:a16="http://schemas.microsoft.com/office/drawing/2014/main" id="{EDF50FC2-B508-419C-BAB1-DF37591982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52580A9A-F0E1-4D1E-84FC-7463FA20DB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43" name="142 Imagen" descr="http://200.29.3.6:8080/pentaho/jpivot/table/drill-position-other.gif">
          <a:extLst>
            <a:ext uri="{FF2B5EF4-FFF2-40B4-BE49-F238E27FC236}">
              <a16:creationId xmlns:a16="http://schemas.microsoft.com/office/drawing/2014/main" id="{6E116DC8-60C7-4D99-8386-5C01C26CD5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26D38C6A-D5FB-4C54-9A80-73618530F2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8FF345C3-F62E-47A0-BC0B-8507CCB9FC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29</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46CA603E-5023-4290-BF14-2D756C2D059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152400" cy="152400"/>
    <xdr:sp macro="" textlink="">
      <xdr:nvSpPr>
        <xdr:cNvPr id="147" name="Picture 11" hidden="1">
          <a:extLst>
            <a:ext uri="{63B3BB69-23CF-44E3-9099-C40C66FF867C}">
              <a14:compatExt xmlns:a14="http://schemas.microsoft.com/office/drawing/2010/main" spid="_x0000_s9227"/>
            </a:ext>
            <a:ext uri="{FF2B5EF4-FFF2-40B4-BE49-F238E27FC236}">
              <a16:creationId xmlns:a16="http://schemas.microsoft.com/office/drawing/2014/main" id="{0F6BC156-BEC5-49E8-A1B0-A07A436EB93C}"/>
            </a:ext>
          </a:extLst>
        </xdr:cNvPr>
        <xdr:cNvSpPr/>
      </xdr:nvSpPr>
      <xdr:spPr>
        <a:xfrm>
          <a:off x="21383625" y="7096125"/>
          <a:ext cx="152400" cy="152400"/>
        </a:xfrm>
        <a:prstGeom prst="rect">
          <a:avLst/>
        </a:prstGeom>
      </xdr:spPr>
    </xdr:sp>
    <xdr:clientData/>
  </xdr:oneCellAnchor>
  <xdr:oneCellAnchor>
    <xdr:from>
      <xdr:col>17</xdr:col>
      <xdr:colOff>0</xdr:colOff>
      <xdr:row>29</xdr:row>
      <xdr:rowOff>0</xdr:rowOff>
    </xdr:from>
    <xdr:ext cx="85725" cy="85725"/>
    <xdr:pic>
      <xdr:nvPicPr>
        <xdr:cNvPr id="148" name="147 Imagen" descr="http://200.29.3.6:8080/pentaho/jpivot/table/drill-position-other.gif">
          <a:extLst>
            <a:ext uri="{FF2B5EF4-FFF2-40B4-BE49-F238E27FC236}">
              <a16:creationId xmlns:a16="http://schemas.microsoft.com/office/drawing/2014/main" id="{41FFB01D-93AB-4177-AC47-7D732298DB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49" name="148 Imagen" descr="http://200.29.3.6:8080/pentaho/jpivot/table/drill-position-other.gif">
          <a:extLst>
            <a:ext uri="{FF2B5EF4-FFF2-40B4-BE49-F238E27FC236}">
              <a16:creationId xmlns:a16="http://schemas.microsoft.com/office/drawing/2014/main" id="{DF3F6BE9-650E-42E9-9D86-E3BA0BCA38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0" name="149 Imagen" descr="http://200.29.3.6:8080/pentaho/jpivot/table/drill-position-other.gif">
          <a:extLst>
            <a:ext uri="{FF2B5EF4-FFF2-40B4-BE49-F238E27FC236}">
              <a16:creationId xmlns:a16="http://schemas.microsoft.com/office/drawing/2014/main" id="{33827B4E-9AB9-43A3-8E20-6EA5C73E9F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1" name="150 Imagen" descr="http://200.29.3.6:8080/pentaho/jpivot/table/drill-position-other.gif">
          <a:extLst>
            <a:ext uri="{FF2B5EF4-FFF2-40B4-BE49-F238E27FC236}">
              <a16:creationId xmlns:a16="http://schemas.microsoft.com/office/drawing/2014/main" id="{6BDE0F4D-B4E8-436F-8625-AAAFA2BA05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2" name="151 Imagen" descr="http://200.29.3.6:8080/pentaho/jpivot/table/drill-position-other.gif">
          <a:extLst>
            <a:ext uri="{FF2B5EF4-FFF2-40B4-BE49-F238E27FC236}">
              <a16:creationId xmlns:a16="http://schemas.microsoft.com/office/drawing/2014/main" id="{0F534B86-BF62-4619-99EF-10033D141E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3" name="152 Imagen" descr="http://200.29.3.6:8080/pentaho/jpivot/table/drill-position-other.gif">
          <a:extLst>
            <a:ext uri="{FF2B5EF4-FFF2-40B4-BE49-F238E27FC236}">
              <a16:creationId xmlns:a16="http://schemas.microsoft.com/office/drawing/2014/main" id="{DEA12D16-203C-458F-BA56-4DD6A1CA3C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4" name="153 Imagen" descr="http://200.29.3.6:8080/pentaho/jpivot/table/drill-position-other.gif">
          <a:extLst>
            <a:ext uri="{FF2B5EF4-FFF2-40B4-BE49-F238E27FC236}">
              <a16:creationId xmlns:a16="http://schemas.microsoft.com/office/drawing/2014/main" id="{DE49EF8C-9805-4F2E-BFA7-BCE09663DA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5" name="154 Imagen" descr="http://200.29.3.6:8080/pentaho/jpivot/table/drill-position-other.gif">
          <a:extLst>
            <a:ext uri="{FF2B5EF4-FFF2-40B4-BE49-F238E27FC236}">
              <a16:creationId xmlns:a16="http://schemas.microsoft.com/office/drawing/2014/main" id="{64A20B2B-BDD7-4CFF-B0B7-C433C38CB7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6" name="155 Imagen" descr="http://200.29.3.6:8080/pentaho/jpivot/table/drill-position-other.gif">
          <a:extLst>
            <a:ext uri="{FF2B5EF4-FFF2-40B4-BE49-F238E27FC236}">
              <a16:creationId xmlns:a16="http://schemas.microsoft.com/office/drawing/2014/main" id="{B2F7C6A6-504B-4174-BBA9-8DC2111769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7" name="156 Imagen" descr="http://200.29.3.6:8080/pentaho/jpivot/table/drill-position-other.gif">
          <a:extLst>
            <a:ext uri="{FF2B5EF4-FFF2-40B4-BE49-F238E27FC236}">
              <a16:creationId xmlns:a16="http://schemas.microsoft.com/office/drawing/2014/main" id="{FE677186-479C-4896-A144-F64CFC2E4E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8" name="157 Imagen" descr="http://200.29.3.6:8080/pentaho/jpivot/table/drill-position-other.gif">
          <a:extLst>
            <a:ext uri="{FF2B5EF4-FFF2-40B4-BE49-F238E27FC236}">
              <a16:creationId xmlns:a16="http://schemas.microsoft.com/office/drawing/2014/main" id="{D8DFB2DE-5010-4946-84F6-4D199227BD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59" name="158 Imagen" descr="http://200.29.3.6:8080/pentaho/jpivot/table/drill-position-other.gif">
          <a:extLst>
            <a:ext uri="{FF2B5EF4-FFF2-40B4-BE49-F238E27FC236}">
              <a16:creationId xmlns:a16="http://schemas.microsoft.com/office/drawing/2014/main" id="{D02E8A71-199A-4612-B943-63DD97F868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60" name="159 Imagen" descr="http://200.29.3.6:8080/pentaho/jpivot/table/drill-position-other.gif">
          <a:extLst>
            <a:ext uri="{FF2B5EF4-FFF2-40B4-BE49-F238E27FC236}">
              <a16:creationId xmlns:a16="http://schemas.microsoft.com/office/drawing/2014/main" id="{B86B84CC-F7D4-440A-BB5C-8C2CE04146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61" name="160 Imagen" descr="http://200.29.3.6:8080/pentaho/jpivot/table/drill-position-other.gif">
          <a:extLst>
            <a:ext uri="{FF2B5EF4-FFF2-40B4-BE49-F238E27FC236}">
              <a16:creationId xmlns:a16="http://schemas.microsoft.com/office/drawing/2014/main" id="{D7AC9F5A-A384-48F5-8E99-D13D275DF5B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29</xdr:row>
      <xdr:rowOff>0</xdr:rowOff>
    </xdr:from>
    <xdr:ext cx="85725" cy="85725"/>
    <xdr:pic>
      <xdr:nvPicPr>
        <xdr:cNvPr id="162" name="161 Imagen" descr="http://200.29.3.6:8080/pentaho/jpivot/table/drill-position-other.gif">
          <a:extLst>
            <a:ext uri="{FF2B5EF4-FFF2-40B4-BE49-F238E27FC236}">
              <a16:creationId xmlns:a16="http://schemas.microsoft.com/office/drawing/2014/main" id="{E47BB9DF-392F-44C5-8C56-59D70D25D9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59650"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152400" cy="152400"/>
    <xdr:sp macro="" textlink="">
      <xdr:nvSpPr>
        <xdr:cNvPr id="163" name="Picture 12" hidden="1">
          <a:extLst>
            <a:ext uri="{63B3BB69-23CF-44E3-9099-C40C66FF867C}">
              <a14:compatExt xmlns:a14="http://schemas.microsoft.com/office/drawing/2010/main" spid="_x0000_s9228"/>
            </a:ext>
            <a:ext uri="{FF2B5EF4-FFF2-40B4-BE49-F238E27FC236}">
              <a16:creationId xmlns:a16="http://schemas.microsoft.com/office/drawing/2014/main" id="{D4B1C2C8-9592-4DED-8816-5BBA275B518E}"/>
            </a:ext>
          </a:extLst>
        </xdr:cNvPr>
        <xdr:cNvSpPr/>
      </xdr:nvSpPr>
      <xdr:spPr>
        <a:xfrm>
          <a:off x="21383625" y="7096125"/>
          <a:ext cx="152400" cy="152400"/>
        </a:xfrm>
        <a:prstGeom prst="rect">
          <a:avLst/>
        </a:prstGeom>
      </xdr:spPr>
    </xdr:sp>
    <xdr:clientData/>
  </xdr:oneCellAnchor>
  <xdr:oneCellAnchor>
    <xdr:from>
      <xdr:col>17</xdr:col>
      <xdr:colOff>0</xdr:colOff>
      <xdr:row>29</xdr:row>
      <xdr:rowOff>0</xdr:rowOff>
    </xdr:from>
    <xdr:ext cx="85725" cy="85725"/>
    <xdr:pic>
      <xdr:nvPicPr>
        <xdr:cNvPr id="164" name="163 Imagen" descr="http://200.29.3.6:8080/pentaho/jpivot/table/drill-position-other.gif">
          <a:extLst>
            <a:ext uri="{FF2B5EF4-FFF2-40B4-BE49-F238E27FC236}">
              <a16:creationId xmlns:a16="http://schemas.microsoft.com/office/drawing/2014/main" id="{C2739C8B-316E-42CE-9D38-95526923FB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65" name="164 Imagen" descr="http://200.29.3.6:8080/pentaho/jpivot/table/drill-position-other.gif">
          <a:extLst>
            <a:ext uri="{FF2B5EF4-FFF2-40B4-BE49-F238E27FC236}">
              <a16:creationId xmlns:a16="http://schemas.microsoft.com/office/drawing/2014/main" id="{07E296F4-5985-4DA4-9830-4E6609BA44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66" name="165 Imagen" descr="http://200.29.3.6:8080/pentaho/jpivot/table/drill-position-other.gif">
          <a:extLst>
            <a:ext uri="{FF2B5EF4-FFF2-40B4-BE49-F238E27FC236}">
              <a16:creationId xmlns:a16="http://schemas.microsoft.com/office/drawing/2014/main" id="{E24976FD-08D1-4013-8FCA-E13F9FDF4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67" name="166 Imagen" descr="http://200.29.3.6:8080/pentaho/jpivot/table/drill-position-other.gif">
          <a:extLst>
            <a:ext uri="{FF2B5EF4-FFF2-40B4-BE49-F238E27FC236}">
              <a16:creationId xmlns:a16="http://schemas.microsoft.com/office/drawing/2014/main" id="{CD049939-EC6C-4176-A002-C1153829D1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68" name="167 Imagen" descr="http://200.29.3.6:8080/pentaho/jpivot/table/drill-position-other.gif">
          <a:extLst>
            <a:ext uri="{FF2B5EF4-FFF2-40B4-BE49-F238E27FC236}">
              <a16:creationId xmlns:a16="http://schemas.microsoft.com/office/drawing/2014/main" id="{390FC43A-0D60-413D-BD2F-404A824043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69" name="168 Imagen" descr="http://200.29.3.6:8080/pentaho/jpivot/table/drill-position-other.gif">
          <a:extLst>
            <a:ext uri="{FF2B5EF4-FFF2-40B4-BE49-F238E27FC236}">
              <a16:creationId xmlns:a16="http://schemas.microsoft.com/office/drawing/2014/main" id="{AAD8D3DD-361C-4D05-9E24-0A119418D8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0" name="169 Imagen" descr="http://200.29.3.6:8080/pentaho/jpivot/table/drill-position-other.gif">
          <a:extLst>
            <a:ext uri="{FF2B5EF4-FFF2-40B4-BE49-F238E27FC236}">
              <a16:creationId xmlns:a16="http://schemas.microsoft.com/office/drawing/2014/main" id="{6FB971A9-16F7-41DD-9558-BA88460B4C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1" name="170 Imagen" descr="http://200.29.3.6:8080/pentaho/jpivot/table/drill-position-other.gif">
          <a:extLst>
            <a:ext uri="{FF2B5EF4-FFF2-40B4-BE49-F238E27FC236}">
              <a16:creationId xmlns:a16="http://schemas.microsoft.com/office/drawing/2014/main" id="{421DA415-B0A6-47D6-8B07-C72CF9661A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2" name="171 Imagen" descr="http://200.29.3.6:8080/pentaho/jpivot/table/drill-position-other.gif">
          <a:extLst>
            <a:ext uri="{FF2B5EF4-FFF2-40B4-BE49-F238E27FC236}">
              <a16:creationId xmlns:a16="http://schemas.microsoft.com/office/drawing/2014/main" id="{7C057D1F-0A74-4667-BFA2-DD798FC9D52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3" name="172 Imagen" descr="http://200.29.3.6:8080/pentaho/jpivot/table/drill-position-other.gif">
          <a:extLst>
            <a:ext uri="{FF2B5EF4-FFF2-40B4-BE49-F238E27FC236}">
              <a16:creationId xmlns:a16="http://schemas.microsoft.com/office/drawing/2014/main" id="{AEC5A17F-155B-4BC5-9964-7C3F7DD7F6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4" name="173 Imagen" descr="http://200.29.3.6:8080/pentaho/jpivot/table/drill-position-other.gif">
          <a:extLst>
            <a:ext uri="{FF2B5EF4-FFF2-40B4-BE49-F238E27FC236}">
              <a16:creationId xmlns:a16="http://schemas.microsoft.com/office/drawing/2014/main" id="{0D722424-EC8F-40A3-B93D-E0B901042C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5" name="174 Imagen" descr="http://200.29.3.6:8080/pentaho/jpivot/table/drill-position-other.gif">
          <a:extLst>
            <a:ext uri="{FF2B5EF4-FFF2-40B4-BE49-F238E27FC236}">
              <a16:creationId xmlns:a16="http://schemas.microsoft.com/office/drawing/2014/main" id="{4E5A5139-3DFB-4460-BBF9-CE8D232C17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6" name="175 Imagen" descr="http://200.29.3.6:8080/pentaho/jpivot/table/drill-position-other.gif">
          <a:extLst>
            <a:ext uri="{FF2B5EF4-FFF2-40B4-BE49-F238E27FC236}">
              <a16:creationId xmlns:a16="http://schemas.microsoft.com/office/drawing/2014/main" id="{C0A53595-2900-4E17-B084-277E84751B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7" name="176 Imagen" descr="http://200.29.3.6:8080/pentaho/jpivot/table/drill-position-other.gif">
          <a:extLst>
            <a:ext uri="{FF2B5EF4-FFF2-40B4-BE49-F238E27FC236}">
              <a16:creationId xmlns:a16="http://schemas.microsoft.com/office/drawing/2014/main" id="{15BBFCB8-E925-423F-BF4D-2F28061C00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29</xdr:row>
      <xdr:rowOff>0</xdr:rowOff>
    </xdr:from>
    <xdr:ext cx="85725" cy="85725"/>
    <xdr:pic>
      <xdr:nvPicPr>
        <xdr:cNvPr id="178" name="177 Imagen" descr="http://200.29.3.6:8080/pentaho/jpivot/table/drill-position-other.gif">
          <a:extLst>
            <a:ext uri="{FF2B5EF4-FFF2-40B4-BE49-F238E27FC236}">
              <a16:creationId xmlns:a16="http://schemas.microsoft.com/office/drawing/2014/main" id="{45A323D9-B720-4F70-8060-870A392FBE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383625" y="70961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6</xdr:row>
      <xdr:rowOff>0</xdr:rowOff>
    </xdr:from>
    <xdr:ext cx="85725" cy="85725"/>
    <xdr:pic>
      <xdr:nvPicPr>
        <xdr:cNvPr id="179" name="178 Imagen" descr="http://200.29.3.6:8080/pentaho/jpivot/table/drill-position-other.gif">
          <a:extLst>
            <a:ext uri="{FF2B5EF4-FFF2-40B4-BE49-F238E27FC236}">
              <a16:creationId xmlns:a16="http://schemas.microsoft.com/office/drawing/2014/main" id="{4C915457-4AB9-4D65-9186-405C0D7088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1981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7</xdr:row>
      <xdr:rowOff>0</xdr:rowOff>
    </xdr:from>
    <xdr:ext cx="85725" cy="85725"/>
    <xdr:pic>
      <xdr:nvPicPr>
        <xdr:cNvPr id="180" name="179 Imagen" descr="http://200.29.3.6:8080/pentaho/jpivot/table/drill-position-other.gif">
          <a:extLst>
            <a:ext uri="{FF2B5EF4-FFF2-40B4-BE49-F238E27FC236}">
              <a16:creationId xmlns:a16="http://schemas.microsoft.com/office/drawing/2014/main" id="{968932D8-AD4B-42C7-AEE4-ED6AE94C09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209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181" name="180 Imagen" descr="http://200.29.3.6:8080/pentaho/jpivot/table/drill-position-other.gif">
          <a:extLst>
            <a:ext uri="{FF2B5EF4-FFF2-40B4-BE49-F238E27FC236}">
              <a16:creationId xmlns:a16="http://schemas.microsoft.com/office/drawing/2014/main" id="{67258714-781B-4A57-A042-B8BD59DF2C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xdr:row>
      <xdr:rowOff>0</xdr:rowOff>
    </xdr:from>
    <xdr:ext cx="85725" cy="85725"/>
    <xdr:pic>
      <xdr:nvPicPr>
        <xdr:cNvPr id="182" name="181 Imagen" descr="http://200.29.3.6:8080/pentaho/jpivot/table/drill-position-other.gif">
          <a:extLst>
            <a:ext uri="{FF2B5EF4-FFF2-40B4-BE49-F238E27FC236}">
              <a16:creationId xmlns:a16="http://schemas.microsoft.com/office/drawing/2014/main" id="{19EAA08B-1B9F-473D-86CD-155268B97E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183" name="182 Imagen" descr="http://200.29.3.6:8080/pentaho/jpivot/table/drill-position-other.gif">
          <a:extLst>
            <a:ext uri="{FF2B5EF4-FFF2-40B4-BE49-F238E27FC236}">
              <a16:creationId xmlns:a16="http://schemas.microsoft.com/office/drawing/2014/main" id="{4DFC40F9-CF51-4325-B57D-F7F069B31A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184" name="183 Imagen" descr="http://200.29.3.6:8080/pentaho/jpivot/table/drill-position-other.gif">
          <a:extLst>
            <a:ext uri="{FF2B5EF4-FFF2-40B4-BE49-F238E27FC236}">
              <a16:creationId xmlns:a16="http://schemas.microsoft.com/office/drawing/2014/main" id="{4FE0D50D-B054-4B6B-8728-0C808A2E46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185" name="184 Imagen" descr="http://200.29.3.6:8080/pentaho/jpivot/table/drill-position-other.gif">
          <a:extLst>
            <a:ext uri="{FF2B5EF4-FFF2-40B4-BE49-F238E27FC236}">
              <a16:creationId xmlns:a16="http://schemas.microsoft.com/office/drawing/2014/main" id="{86B0C65A-C590-438F-B10A-8A6D55ED8F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186" name="185 Imagen" descr="http://200.29.3.6:8080/pentaho/jpivot/table/drill-position-other.gif">
          <a:extLst>
            <a:ext uri="{FF2B5EF4-FFF2-40B4-BE49-F238E27FC236}">
              <a16:creationId xmlns:a16="http://schemas.microsoft.com/office/drawing/2014/main" id="{C1B0D622-93C5-4D9E-897F-8513C03FC5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187" name="186 Imagen" descr="http://200.29.3.6:8080/pentaho/jpivot/table/drill-position-other.gif">
          <a:extLst>
            <a:ext uri="{FF2B5EF4-FFF2-40B4-BE49-F238E27FC236}">
              <a16:creationId xmlns:a16="http://schemas.microsoft.com/office/drawing/2014/main" id="{2D7BA0E2-10F4-4C32-B438-A6B5958AE4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188" name="187 Imagen" descr="http://200.29.3.6:8080/pentaho/jpivot/table/drill-position-other.gif">
          <a:extLst>
            <a:ext uri="{FF2B5EF4-FFF2-40B4-BE49-F238E27FC236}">
              <a16:creationId xmlns:a16="http://schemas.microsoft.com/office/drawing/2014/main" id="{5F4DE5B1-F455-4EEE-AD12-5C043FDE02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189" name="188 Imagen" descr="http://200.29.3.6:8080/pentaho/jpivot/table/drill-position-other.gif">
          <a:extLst>
            <a:ext uri="{FF2B5EF4-FFF2-40B4-BE49-F238E27FC236}">
              <a16:creationId xmlns:a16="http://schemas.microsoft.com/office/drawing/2014/main" id="{18AF6ECE-ED83-4842-94C4-A5A6DD625D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49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190" name="189 Imagen" descr="http://200.29.3.6:8080/pentaho/jpivot/table/drill-position-other.gif">
          <a:extLst>
            <a:ext uri="{FF2B5EF4-FFF2-40B4-BE49-F238E27FC236}">
              <a16:creationId xmlns:a16="http://schemas.microsoft.com/office/drawing/2014/main" id="{955BA804-9FB0-45C8-A6C3-426274AC9E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72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191" name="190 Imagen" descr="http://200.29.3.6:8080/pentaho/jpivot/table/drill-position-other.gif">
          <a:extLst>
            <a:ext uri="{FF2B5EF4-FFF2-40B4-BE49-F238E27FC236}">
              <a16:creationId xmlns:a16="http://schemas.microsoft.com/office/drawing/2014/main" id="{0CBED638-A5B7-4D13-8E50-8D20825B1B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95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192" name="191 Imagen" descr="http://200.29.3.6:8080/pentaho/jpivot/table/drill-position-other.gif">
          <a:extLst>
            <a:ext uri="{FF2B5EF4-FFF2-40B4-BE49-F238E27FC236}">
              <a16:creationId xmlns:a16="http://schemas.microsoft.com/office/drawing/2014/main" id="{79F505F8-578A-43EB-8297-292445979D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18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85725" cy="85725"/>
    <xdr:pic>
      <xdr:nvPicPr>
        <xdr:cNvPr id="193" name="192 Imagen" descr="http://200.29.3.6:8080/pentaho/jpivot/table/drill-position-other.gif">
          <a:extLst>
            <a:ext uri="{FF2B5EF4-FFF2-40B4-BE49-F238E27FC236}">
              <a16:creationId xmlns:a16="http://schemas.microsoft.com/office/drawing/2014/main" id="{614CE730-7683-4593-8EE7-E5E83AE487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41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6</xdr:row>
      <xdr:rowOff>0</xdr:rowOff>
    </xdr:from>
    <xdr:ext cx="85725" cy="85725"/>
    <xdr:pic>
      <xdr:nvPicPr>
        <xdr:cNvPr id="194" name="193 Imagen" descr="http://200.29.3.6:8080/pentaho/jpivot/table/drill-position-other.gif">
          <a:extLst>
            <a:ext uri="{FF2B5EF4-FFF2-40B4-BE49-F238E27FC236}">
              <a16:creationId xmlns:a16="http://schemas.microsoft.com/office/drawing/2014/main" id="{FEFB4D61-AD50-4F9B-BDA8-660AE82E00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1981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7</xdr:row>
      <xdr:rowOff>0</xdr:rowOff>
    </xdr:from>
    <xdr:ext cx="85725" cy="85725"/>
    <xdr:pic>
      <xdr:nvPicPr>
        <xdr:cNvPr id="195" name="194 Imagen" descr="http://200.29.3.6:8080/pentaho/jpivot/table/drill-position-other.gif">
          <a:extLst>
            <a:ext uri="{FF2B5EF4-FFF2-40B4-BE49-F238E27FC236}">
              <a16:creationId xmlns:a16="http://schemas.microsoft.com/office/drawing/2014/main" id="{91DF1A32-FDE0-4747-A72F-5CDB72AC2F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209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196" name="195 Imagen" descr="http://200.29.3.6:8080/pentaho/jpivot/table/drill-position-other.gif">
          <a:extLst>
            <a:ext uri="{FF2B5EF4-FFF2-40B4-BE49-F238E27FC236}">
              <a16:creationId xmlns:a16="http://schemas.microsoft.com/office/drawing/2014/main" id="{EDF27745-6805-46C8-B7F9-DDDD72264F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xdr:row>
      <xdr:rowOff>0</xdr:rowOff>
    </xdr:from>
    <xdr:ext cx="85725" cy="85725"/>
    <xdr:pic>
      <xdr:nvPicPr>
        <xdr:cNvPr id="197" name="196 Imagen" descr="http://200.29.3.6:8080/pentaho/jpivot/table/drill-position-other.gif">
          <a:extLst>
            <a:ext uri="{FF2B5EF4-FFF2-40B4-BE49-F238E27FC236}">
              <a16:creationId xmlns:a16="http://schemas.microsoft.com/office/drawing/2014/main" id="{A1BE1E95-B52F-43E8-8D53-AD865AE6D3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198" name="197 Imagen" descr="http://200.29.3.6:8080/pentaho/jpivot/table/drill-position-other.gif">
          <a:extLst>
            <a:ext uri="{FF2B5EF4-FFF2-40B4-BE49-F238E27FC236}">
              <a16:creationId xmlns:a16="http://schemas.microsoft.com/office/drawing/2014/main" id="{23D336DE-499C-4BBB-9FC7-0044671754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199" name="198 Imagen" descr="http://200.29.3.6:8080/pentaho/jpivot/table/drill-position-other.gif">
          <a:extLst>
            <a:ext uri="{FF2B5EF4-FFF2-40B4-BE49-F238E27FC236}">
              <a16:creationId xmlns:a16="http://schemas.microsoft.com/office/drawing/2014/main" id="{52A1C41C-C725-4D39-8859-FECDD89A5C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200" name="199 Imagen" descr="http://200.29.3.6:8080/pentaho/jpivot/table/drill-position-other.gif">
          <a:extLst>
            <a:ext uri="{FF2B5EF4-FFF2-40B4-BE49-F238E27FC236}">
              <a16:creationId xmlns:a16="http://schemas.microsoft.com/office/drawing/2014/main" id="{FC9FFC2C-474C-424D-B6F5-9AEF9C76DB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201" name="200 Imagen" descr="http://200.29.3.6:8080/pentaho/jpivot/table/drill-position-other.gif">
          <a:extLst>
            <a:ext uri="{FF2B5EF4-FFF2-40B4-BE49-F238E27FC236}">
              <a16:creationId xmlns:a16="http://schemas.microsoft.com/office/drawing/2014/main" id="{54F55370-0CE5-49AA-AA31-C6415524FD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202" name="201 Imagen" descr="http://200.29.3.6:8080/pentaho/jpivot/table/drill-position-other.gif">
          <a:extLst>
            <a:ext uri="{FF2B5EF4-FFF2-40B4-BE49-F238E27FC236}">
              <a16:creationId xmlns:a16="http://schemas.microsoft.com/office/drawing/2014/main" id="{3E51D41B-D475-48DF-8C0B-338D7AB8B3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203" name="202 Imagen" descr="http://200.29.3.6:8080/pentaho/jpivot/table/drill-position-other.gif">
          <a:extLst>
            <a:ext uri="{FF2B5EF4-FFF2-40B4-BE49-F238E27FC236}">
              <a16:creationId xmlns:a16="http://schemas.microsoft.com/office/drawing/2014/main" id="{53FEBC27-AA8C-42FB-9D2B-D53A1AA811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204" name="203 Imagen" descr="http://200.29.3.6:8080/pentaho/jpivot/table/drill-position-other.gif">
          <a:extLst>
            <a:ext uri="{FF2B5EF4-FFF2-40B4-BE49-F238E27FC236}">
              <a16:creationId xmlns:a16="http://schemas.microsoft.com/office/drawing/2014/main" id="{4458C638-0842-47C9-9C65-73D105A335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49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205" name="204 Imagen" descr="http://200.29.3.6:8080/pentaho/jpivot/table/drill-position-other.gif">
          <a:extLst>
            <a:ext uri="{FF2B5EF4-FFF2-40B4-BE49-F238E27FC236}">
              <a16:creationId xmlns:a16="http://schemas.microsoft.com/office/drawing/2014/main" id="{2689B69A-E53E-4C49-80DA-A8D16287CA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72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06" name="205 Imagen" descr="http://200.29.3.6:8080/pentaho/jpivot/table/drill-position-other.gif">
          <a:extLst>
            <a:ext uri="{FF2B5EF4-FFF2-40B4-BE49-F238E27FC236}">
              <a16:creationId xmlns:a16="http://schemas.microsoft.com/office/drawing/2014/main" id="{F658E414-ACF7-4E57-B4AA-78577601F0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95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207" name="206 Imagen" descr="http://200.29.3.6:8080/pentaho/jpivot/table/drill-position-other.gif">
          <a:extLst>
            <a:ext uri="{FF2B5EF4-FFF2-40B4-BE49-F238E27FC236}">
              <a16:creationId xmlns:a16="http://schemas.microsoft.com/office/drawing/2014/main" id="{8E515101-404D-42B9-8A87-0379C44068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18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7</xdr:row>
      <xdr:rowOff>0</xdr:rowOff>
    </xdr:from>
    <xdr:ext cx="85725" cy="85725"/>
    <xdr:pic>
      <xdr:nvPicPr>
        <xdr:cNvPr id="208" name="207 Imagen" descr="http://200.29.3.6:8080/pentaho/jpivot/table/drill-position-other.gif">
          <a:extLst>
            <a:ext uri="{FF2B5EF4-FFF2-40B4-BE49-F238E27FC236}">
              <a16:creationId xmlns:a16="http://schemas.microsoft.com/office/drawing/2014/main" id="{3EADE41D-0805-47A7-8E3F-7CD7C25340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209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209" name="208 Imagen" descr="http://200.29.3.6:8080/pentaho/jpivot/table/drill-position-other.gif">
          <a:extLst>
            <a:ext uri="{FF2B5EF4-FFF2-40B4-BE49-F238E27FC236}">
              <a16:creationId xmlns:a16="http://schemas.microsoft.com/office/drawing/2014/main" id="{49CA1450-542C-46E6-9179-93BD90E48B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xdr:row>
      <xdr:rowOff>0</xdr:rowOff>
    </xdr:from>
    <xdr:ext cx="85725" cy="85725"/>
    <xdr:pic>
      <xdr:nvPicPr>
        <xdr:cNvPr id="210" name="209 Imagen" descr="http://200.29.3.6:8080/pentaho/jpivot/table/drill-position-other.gif">
          <a:extLst>
            <a:ext uri="{FF2B5EF4-FFF2-40B4-BE49-F238E27FC236}">
              <a16:creationId xmlns:a16="http://schemas.microsoft.com/office/drawing/2014/main" id="{60DDE0A1-A3AB-4AED-B9E2-165AFA5843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211" name="210 Imagen" descr="http://200.29.3.6:8080/pentaho/jpivot/table/drill-position-other.gif">
          <a:extLst>
            <a:ext uri="{FF2B5EF4-FFF2-40B4-BE49-F238E27FC236}">
              <a16:creationId xmlns:a16="http://schemas.microsoft.com/office/drawing/2014/main" id="{90A17EE9-5AEB-41F5-8DB8-EFA0027A2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212" name="211 Imagen" descr="http://200.29.3.6:8080/pentaho/jpivot/table/drill-position-other.gif">
          <a:extLst>
            <a:ext uri="{FF2B5EF4-FFF2-40B4-BE49-F238E27FC236}">
              <a16:creationId xmlns:a16="http://schemas.microsoft.com/office/drawing/2014/main" id="{4D09269C-C551-4952-8231-3BD2794477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213" name="212 Imagen" descr="http://200.29.3.6:8080/pentaho/jpivot/table/drill-position-other.gif">
          <a:extLst>
            <a:ext uri="{FF2B5EF4-FFF2-40B4-BE49-F238E27FC236}">
              <a16:creationId xmlns:a16="http://schemas.microsoft.com/office/drawing/2014/main" id="{01B020AC-EE1D-47B1-97AC-41730B5547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214" name="213 Imagen" descr="http://200.29.3.6:8080/pentaho/jpivot/table/drill-position-other.gif">
          <a:extLst>
            <a:ext uri="{FF2B5EF4-FFF2-40B4-BE49-F238E27FC236}">
              <a16:creationId xmlns:a16="http://schemas.microsoft.com/office/drawing/2014/main" id="{D528639B-CFF9-4145-9ACA-E40265CA24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215" name="214 Imagen" descr="http://200.29.3.6:8080/pentaho/jpivot/table/drill-position-other.gif">
          <a:extLst>
            <a:ext uri="{FF2B5EF4-FFF2-40B4-BE49-F238E27FC236}">
              <a16:creationId xmlns:a16="http://schemas.microsoft.com/office/drawing/2014/main" id="{FD9A2568-D7CB-4593-83D7-E840C1033C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216" name="215 Imagen" descr="http://200.29.3.6:8080/pentaho/jpivot/table/drill-position-other.gif">
          <a:extLst>
            <a:ext uri="{FF2B5EF4-FFF2-40B4-BE49-F238E27FC236}">
              <a16:creationId xmlns:a16="http://schemas.microsoft.com/office/drawing/2014/main" id="{C31CBB8A-0EC8-4F11-91E9-8095DCAEA9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217" name="216 Imagen" descr="http://200.29.3.6:8080/pentaho/jpivot/table/drill-position-other.gif">
          <a:extLst>
            <a:ext uri="{FF2B5EF4-FFF2-40B4-BE49-F238E27FC236}">
              <a16:creationId xmlns:a16="http://schemas.microsoft.com/office/drawing/2014/main" id="{E0E91CDF-121C-49D6-958A-08DD88E4B2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495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218" name="217 Imagen" descr="http://200.29.3.6:8080/pentaho/jpivot/table/drill-position-other.gif">
          <a:extLst>
            <a:ext uri="{FF2B5EF4-FFF2-40B4-BE49-F238E27FC236}">
              <a16:creationId xmlns:a16="http://schemas.microsoft.com/office/drawing/2014/main" id="{2FED8A3D-32BD-4F11-A306-752CD64378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72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19" name="218 Imagen" descr="http://200.29.3.6:8080/pentaho/jpivot/table/drill-position-other.gif">
          <a:extLst>
            <a:ext uri="{FF2B5EF4-FFF2-40B4-BE49-F238E27FC236}">
              <a16:creationId xmlns:a16="http://schemas.microsoft.com/office/drawing/2014/main" id="{61046168-9E00-422A-8F30-716EB9012D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95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220" name="219 Imagen" descr="http://200.29.3.6:8080/pentaho/jpivot/table/drill-position-other.gif">
          <a:extLst>
            <a:ext uri="{FF2B5EF4-FFF2-40B4-BE49-F238E27FC236}">
              <a16:creationId xmlns:a16="http://schemas.microsoft.com/office/drawing/2014/main" id="{B7C30FC1-2FAE-4D0B-BE1C-29D60F7586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18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85725" cy="85725"/>
    <xdr:pic>
      <xdr:nvPicPr>
        <xdr:cNvPr id="221" name="220 Imagen" descr="http://200.29.3.6:8080/pentaho/jpivot/table/drill-position-other.gif">
          <a:extLst>
            <a:ext uri="{FF2B5EF4-FFF2-40B4-BE49-F238E27FC236}">
              <a16:creationId xmlns:a16="http://schemas.microsoft.com/office/drawing/2014/main" id="{B76CCDEA-4F8F-4890-97D6-A466E11677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41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85725" cy="85725"/>
    <xdr:pic>
      <xdr:nvPicPr>
        <xdr:cNvPr id="222" name="221 Imagen" descr="http://200.29.3.6:8080/pentaho/jpivot/table/drill-position-other.gif">
          <a:extLst>
            <a:ext uri="{FF2B5EF4-FFF2-40B4-BE49-F238E27FC236}">
              <a16:creationId xmlns:a16="http://schemas.microsoft.com/office/drawing/2014/main" id="{8AED88ED-ABA9-4E53-8815-5F931529F1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86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24</xdr:row>
      <xdr:rowOff>0</xdr:rowOff>
    </xdr:from>
    <xdr:ext cx="85725" cy="85725"/>
    <xdr:pic>
      <xdr:nvPicPr>
        <xdr:cNvPr id="223" name="222 Imagen" descr="http://200.29.3.6:8080/pentaho/jpivot/table/drill-position-other.gif">
          <a:extLst>
            <a:ext uri="{FF2B5EF4-FFF2-40B4-BE49-F238E27FC236}">
              <a16:creationId xmlns:a16="http://schemas.microsoft.com/office/drawing/2014/main" id="{637D26D1-7BEB-45B5-A312-BB1D7C202F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7</xdr:row>
      <xdr:rowOff>0</xdr:rowOff>
    </xdr:from>
    <xdr:ext cx="85725" cy="85725"/>
    <xdr:pic>
      <xdr:nvPicPr>
        <xdr:cNvPr id="224" name="223 Imagen" descr="http://200.29.3.6:8080/pentaho/jpivot/table/drill-position-other.gif">
          <a:extLst>
            <a:ext uri="{FF2B5EF4-FFF2-40B4-BE49-F238E27FC236}">
              <a16:creationId xmlns:a16="http://schemas.microsoft.com/office/drawing/2014/main" id="{DCB31867-F6E3-46B6-9A66-8EA6A7607D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209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225" name="224 Imagen" descr="http://200.29.3.6:8080/pentaho/jpivot/table/drill-position-other.gif">
          <a:extLst>
            <a:ext uri="{FF2B5EF4-FFF2-40B4-BE49-F238E27FC236}">
              <a16:creationId xmlns:a16="http://schemas.microsoft.com/office/drawing/2014/main" id="{476B2D96-5A8A-4D92-9E2A-4A6E2592EA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xdr:row>
      <xdr:rowOff>0</xdr:rowOff>
    </xdr:from>
    <xdr:ext cx="85725" cy="85725"/>
    <xdr:pic>
      <xdr:nvPicPr>
        <xdr:cNvPr id="226" name="225 Imagen" descr="http://200.29.3.6:8080/pentaho/jpivot/table/drill-position-other.gif">
          <a:extLst>
            <a:ext uri="{FF2B5EF4-FFF2-40B4-BE49-F238E27FC236}">
              <a16:creationId xmlns:a16="http://schemas.microsoft.com/office/drawing/2014/main" id="{E18EF572-6D00-438C-8643-23612C00FD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227" name="226 Imagen" descr="http://200.29.3.6:8080/pentaho/jpivot/table/drill-position-other.gif">
          <a:extLst>
            <a:ext uri="{FF2B5EF4-FFF2-40B4-BE49-F238E27FC236}">
              <a16:creationId xmlns:a16="http://schemas.microsoft.com/office/drawing/2014/main" id="{527FF816-EB0A-454A-AE6F-8DA69917E7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228" name="227 Imagen" descr="http://200.29.3.6:8080/pentaho/jpivot/table/drill-position-other.gif">
          <a:extLst>
            <a:ext uri="{FF2B5EF4-FFF2-40B4-BE49-F238E27FC236}">
              <a16:creationId xmlns:a16="http://schemas.microsoft.com/office/drawing/2014/main" id="{41CD97DB-BF8B-48B0-8902-FF5470C943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229" name="228 Imagen" descr="http://200.29.3.6:8080/pentaho/jpivot/table/drill-position-other.gif">
          <a:extLst>
            <a:ext uri="{FF2B5EF4-FFF2-40B4-BE49-F238E27FC236}">
              <a16:creationId xmlns:a16="http://schemas.microsoft.com/office/drawing/2014/main" id="{0402706E-3278-4CD2-9B8C-38F3B5BDAD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352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230" name="229 Imagen" descr="http://200.29.3.6:8080/pentaho/jpivot/table/drill-position-other.gif">
          <a:extLst>
            <a:ext uri="{FF2B5EF4-FFF2-40B4-BE49-F238E27FC236}">
              <a16:creationId xmlns:a16="http://schemas.microsoft.com/office/drawing/2014/main" id="{E88EEFD8-293F-4D74-B173-EE5171AD34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231" name="230 Imagen" descr="http://200.29.3.6:8080/pentaho/jpivot/table/drill-position-other.gif">
          <a:extLst>
            <a:ext uri="{FF2B5EF4-FFF2-40B4-BE49-F238E27FC236}">
              <a16:creationId xmlns:a16="http://schemas.microsoft.com/office/drawing/2014/main" id="{665D0513-E28D-474B-9D3A-81D0917A1C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232" name="231 Imagen" descr="http://200.29.3.6:8080/pentaho/jpivot/table/drill-position-other.gif">
          <a:extLst>
            <a:ext uri="{FF2B5EF4-FFF2-40B4-BE49-F238E27FC236}">
              <a16:creationId xmlns:a16="http://schemas.microsoft.com/office/drawing/2014/main" id="{9DF8FC30-5C7B-4227-86C9-1120EBAD87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233" name="233 Imagen" descr="http://200.29.3.6:8080/pentaho/jpivot/table/drill-position-other.gif">
          <a:extLst>
            <a:ext uri="{FF2B5EF4-FFF2-40B4-BE49-F238E27FC236}">
              <a16:creationId xmlns:a16="http://schemas.microsoft.com/office/drawing/2014/main" id="{1F3BBD3E-00B5-4AC2-B242-4DD270FA97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72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34" name="234 Imagen" descr="http://200.29.3.6:8080/pentaho/jpivot/table/drill-position-other.gif">
          <a:extLst>
            <a:ext uri="{FF2B5EF4-FFF2-40B4-BE49-F238E27FC236}">
              <a16:creationId xmlns:a16="http://schemas.microsoft.com/office/drawing/2014/main" id="{45A2870E-2BCB-46E3-B3AD-C604B89BEA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495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235" name="235 Imagen" descr="http://200.29.3.6:8080/pentaho/jpivot/table/drill-position-other.gif">
          <a:extLst>
            <a:ext uri="{FF2B5EF4-FFF2-40B4-BE49-F238E27FC236}">
              <a16:creationId xmlns:a16="http://schemas.microsoft.com/office/drawing/2014/main" id="{30FECC51-22B7-4F2B-B4C5-F20A6326C6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18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85725" cy="85725"/>
    <xdr:pic>
      <xdr:nvPicPr>
        <xdr:cNvPr id="236" name="236 Imagen" descr="http://200.29.3.6:8080/pentaho/jpivot/table/drill-position-other.gif">
          <a:extLst>
            <a:ext uri="{FF2B5EF4-FFF2-40B4-BE49-F238E27FC236}">
              <a16:creationId xmlns:a16="http://schemas.microsoft.com/office/drawing/2014/main" id="{4A161AD4-6893-4B8F-94C4-CEBF68D898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41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85725" cy="85725"/>
    <xdr:pic>
      <xdr:nvPicPr>
        <xdr:cNvPr id="237" name="237 Imagen" descr="http://200.29.3.6:8080/pentaho/jpivot/table/drill-position-other.gif">
          <a:extLst>
            <a:ext uri="{FF2B5EF4-FFF2-40B4-BE49-F238E27FC236}">
              <a16:creationId xmlns:a16="http://schemas.microsoft.com/office/drawing/2014/main" id="{2F87D2B3-A056-45B8-B863-5B61BF6926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586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24</xdr:row>
      <xdr:rowOff>0</xdr:rowOff>
    </xdr:from>
    <xdr:ext cx="85725" cy="85725"/>
    <xdr:pic>
      <xdr:nvPicPr>
        <xdr:cNvPr id="238" name="238 Imagen" descr="http://200.29.3.6:8080/pentaho/jpivot/table/drill-position-other.gif">
          <a:extLst>
            <a:ext uri="{FF2B5EF4-FFF2-40B4-BE49-F238E27FC236}">
              <a16:creationId xmlns:a16="http://schemas.microsoft.com/office/drawing/2014/main" id="{DC2FB5F6-B509-45C7-B534-2009326769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01700" y="6096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7</xdr:row>
      <xdr:rowOff>0</xdr:rowOff>
    </xdr:from>
    <xdr:ext cx="85725" cy="85725"/>
    <xdr:pic>
      <xdr:nvPicPr>
        <xdr:cNvPr id="239" name="239 Imagen" descr="http://200.29.3.6:8080/pentaho/jpivot/table/drill-position-other.gif">
          <a:extLst>
            <a:ext uri="{FF2B5EF4-FFF2-40B4-BE49-F238E27FC236}">
              <a16:creationId xmlns:a16="http://schemas.microsoft.com/office/drawing/2014/main" id="{EC146BC3-A28F-45E6-AA57-ACF2DD4FDD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22098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8</xdr:row>
      <xdr:rowOff>0</xdr:rowOff>
    </xdr:from>
    <xdr:ext cx="85725" cy="85725"/>
    <xdr:pic>
      <xdr:nvPicPr>
        <xdr:cNvPr id="240" name="240 Imagen" descr="http://200.29.3.6:8080/pentaho/jpivot/table/drill-position-other.gif">
          <a:extLst>
            <a:ext uri="{FF2B5EF4-FFF2-40B4-BE49-F238E27FC236}">
              <a16:creationId xmlns:a16="http://schemas.microsoft.com/office/drawing/2014/main" id="{978E145E-4BFE-40E6-9881-BB96551192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2438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9</xdr:row>
      <xdr:rowOff>0</xdr:rowOff>
    </xdr:from>
    <xdr:ext cx="85725" cy="85725"/>
    <xdr:pic>
      <xdr:nvPicPr>
        <xdr:cNvPr id="241" name="241 Imagen" descr="http://200.29.3.6:8080/pentaho/jpivot/table/drill-position-other.gif">
          <a:extLst>
            <a:ext uri="{FF2B5EF4-FFF2-40B4-BE49-F238E27FC236}">
              <a16:creationId xmlns:a16="http://schemas.microsoft.com/office/drawing/2014/main" id="{6D18634C-6BB2-4BB5-A0E5-B10C06A517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2667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10</xdr:row>
      <xdr:rowOff>0</xdr:rowOff>
    </xdr:from>
    <xdr:ext cx="85725" cy="85725"/>
    <xdr:pic>
      <xdr:nvPicPr>
        <xdr:cNvPr id="242" name="242 Imagen" descr="http://200.29.3.6:8080/pentaho/jpivot/table/drill-position-other.gif">
          <a:extLst>
            <a:ext uri="{FF2B5EF4-FFF2-40B4-BE49-F238E27FC236}">
              <a16:creationId xmlns:a16="http://schemas.microsoft.com/office/drawing/2014/main" id="{11A25BC9-30E1-4982-A066-788F9C1E90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2895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11</xdr:row>
      <xdr:rowOff>0</xdr:rowOff>
    </xdr:from>
    <xdr:ext cx="85725" cy="85725"/>
    <xdr:pic>
      <xdr:nvPicPr>
        <xdr:cNvPr id="243" name="243 Imagen" descr="http://200.29.3.6:8080/pentaho/jpivot/table/drill-position-other.gif">
          <a:extLst>
            <a:ext uri="{FF2B5EF4-FFF2-40B4-BE49-F238E27FC236}">
              <a16:creationId xmlns:a16="http://schemas.microsoft.com/office/drawing/2014/main" id="{578E6FA8-AE9B-4C97-81BD-CB977323C1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3124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13</xdr:row>
      <xdr:rowOff>0</xdr:rowOff>
    </xdr:from>
    <xdr:ext cx="85725" cy="85725"/>
    <xdr:pic>
      <xdr:nvPicPr>
        <xdr:cNvPr id="244" name="245 Imagen" descr="http://200.29.3.6:8080/pentaho/jpivot/table/drill-position-other.gif">
          <a:extLst>
            <a:ext uri="{FF2B5EF4-FFF2-40B4-BE49-F238E27FC236}">
              <a16:creationId xmlns:a16="http://schemas.microsoft.com/office/drawing/2014/main" id="{EA3E7EA9-070F-40FD-A3D0-DC13BDD08D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3581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15</xdr:row>
      <xdr:rowOff>0</xdr:rowOff>
    </xdr:from>
    <xdr:ext cx="85725" cy="85725"/>
    <xdr:pic>
      <xdr:nvPicPr>
        <xdr:cNvPr id="245" name="246 Imagen" descr="http://200.29.3.6:8080/pentaho/jpivot/table/drill-position-other.gif">
          <a:extLst>
            <a:ext uri="{FF2B5EF4-FFF2-40B4-BE49-F238E27FC236}">
              <a16:creationId xmlns:a16="http://schemas.microsoft.com/office/drawing/2014/main" id="{C12A368A-EDE3-4A31-9D65-7A16625CFE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4038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16</xdr:row>
      <xdr:rowOff>0</xdr:rowOff>
    </xdr:from>
    <xdr:ext cx="85725" cy="85725"/>
    <xdr:pic>
      <xdr:nvPicPr>
        <xdr:cNvPr id="246" name="247 Imagen" descr="http://200.29.3.6:8080/pentaho/jpivot/table/drill-position-other.gif">
          <a:extLst>
            <a:ext uri="{FF2B5EF4-FFF2-40B4-BE49-F238E27FC236}">
              <a16:creationId xmlns:a16="http://schemas.microsoft.com/office/drawing/2014/main" id="{16FEF490-80C4-433F-A033-0931049CD9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4267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18</xdr:row>
      <xdr:rowOff>0</xdr:rowOff>
    </xdr:from>
    <xdr:ext cx="85725" cy="85725"/>
    <xdr:pic>
      <xdr:nvPicPr>
        <xdr:cNvPr id="247" name="249 Imagen" descr="http://200.29.3.6:8080/pentaho/jpivot/table/drill-position-other.gif">
          <a:extLst>
            <a:ext uri="{FF2B5EF4-FFF2-40B4-BE49-F238E27FC236}">
              <a16:creationId xmlns:a16="http://schemas.microsoft.com/office/drawing/2014/main" id="{A8437B70-9DF3-467C-870B-27D46A5CD2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4724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19</xdr:row>
      <xdr:rowOff>0</xdr:rowOff>
    </xdr:from>
    <xdr:ext cx="85725" cy="85725"/>
    <xdr:pic>
      <xdr:nvPicPr>
        <xdr:cNvPr id="248" name="250 Imagen" descr="http://200.29.3.6:8080/pentaho/jpivot/table/drill-position-other.gif">
          <a:extLst>
            <a:ext uri="{FF2B5EF4-FFF2-40B4-BE49-F238E27FC236}">
              <a16:creationId xmlns:a16="http://schemas.microsoft.com/office/drawing/2014/main" id="{8B384540-399D-49CD-AEE4-83119C2E39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49530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20</xdr:row>
      <xdr:rowOff>0</xdr:rowOff>
    </xdr:from>
    <xdr:ext cx="85725" cy="85725"/>
    <xdr:pic>
      <xdr:nvPicPr>
        <xdr:cNvPr id="249" name="251 Imagen" descr="http://200.29.3.6:8080/pentaho/jpivot/table/drill-position-other.gif">
          <a:extLst>
            <a:ext uri="{FF2B5EF4-FFF2-40B4-BE49-F238E27FC236}">
              <a16:creationId xmlns:a16="http://schemas.microsoft.com/office/drawing/2014/main" id="{D6EB27DF-F261-4FB9-ACA9-F06D1C5A8F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518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21</xdr:row>
      <xdr:rowOff>0</xdr:rowOff>
    </xdr:from>
    <xdr:ext cx="85725" cy="85725"/>
    <xdr:pic>
      <xdr:nvPicPr>
        <xdr:cNvPr id="250" name="252 Imagen" descr="http://200.29.3.6:8080/pentaho/jpivot/table/drill-position-other.gif">
          <a:extLst>
            <a:ext uri="{FF2B5EF4-FFF2-40B4-BE49-F238E27FC236}">
              <a16:creationId xmlns:a16="http://schemas.microsoft.com/office/drawing/2014/main" id="{610B68AC-7C43-494F-B115-1F6CFCFADA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54102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0</xdr:colOff>
      <xdr:row>23</xdr:row>
      <xdr:rowOff>0</xdr:rowOff>
    </xdr:from>
    <xdr:ext cx="85725" cy="85725"/>
    <xdr:pic>
      <xdr:nvPicPr>
        <xdr:cNvPr id="251" name="253 Imagen" descr="http://200.29.3.6:8080/pentaho/jpivot/table/drill-position-other.gif">
          <a:extLst>
            <a:ext uri="{FF2B5EF4-FFF2-40B4-BE49-F238E27FC236}">
              <a16:creationId xmlns:a16="http://schemas.microsoft.com/office/drawing/2014/main" id="{79868BAE-2C5B-4218-AA10-93BB47BD35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11100" y="58674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27</xdr:row>
      <xdr:rowOff>0</xdr:rowOff>
    </xdr:from>
    <xdr:ext cx="152400" cy="152400"/>
    <xdr:pic>
      <xdr:nvPicPr>
        <xdr:cNvPr id="252" name="Picture 1">
          <a:extLst>
            <a:ext uri="{FF2B5EF4-FFF2-40B4-BE49-F238E27FC236}">
              <a16:creationId xmlns:a16="http://schemas.microsoft.com/office/drawing/2014/main" id="{F3C43FE8-EAED-430A-AF98-4D86B9B3718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6696075"/>
          <a:ext cx="152400" cy="152400"/>
        </a:xfrm>
        <a:prstGeom prst="rect">
          <a:avLst/>
        </a:prstGeom>
        <a:noFill/>
        <a:ln w="9525">
          <a:miter lim="800000"/>
          <a:headEnd/>
          <a:tailEnd/>
        </a:ln>
      </xdr:spPr>
    </xdr:pic>
    <xdr:clientData/>
  </xdr:oneCellAnchor>
  <xdr:oneCellAnchor>
    <xdr:from>
      <xdr:col>17</xdr:col>
      <xdr:colOff>0</xdr:colOff>
      <xdr:row>27</xdr:row>
      <xdr:rowOff>0</xdr:rowOff>
    </xdr:from>
    <xdr:ext cx="152400" cy="152400"/>
    <xdr:pic>
      <xdr:nvPicPr>
        <xdr:cNvPr id="253" name="Picture 2">
          <a:extLst>
            <a:ext uri="{FF2B5EF4-FFF2-40B4-BE49-F238E27FC236}">
              <a16:creationId xmlns:a16="http://schemas.microsoft.com/office/drawing/2014/main" id="{55D08DCB-9F4F-424C-B7C0-5874667EA5B8}"/>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6696075"/>
          <a:ext cx="152400" cy="152400"/>
        </a:xfrm>
        <a:prstGeom prst="rect">
          <a:avLst/>
        </a:prstGeom>
        <a:noFill/>
        <a:ln w="9525">
          <a:miter lim="800000"/>
          <a:headEnd/>
          <a:tailEnd/>
        </a:ln>
      </xdr:spPr>
    </xdr:pic>
    <xdr:clientData/>
  </xdr:oneCellAnchor>
  <xdr:oneCellAnchor>
    <xdr:from>
      <xdr:col>17</xdr:col>
      <xdr:colOff>0</xdr:colOff>
      <xdr:row>27</xdr:row>
      <xdr:rowOff>0</xdr:rowOff>
    </xdr:from>
    <xdr:ext cx="152400" cy="152400"/>
    <xdr:pic>
      <xdr:nvPicPr>
        <xdr:cNvPr id="254" name="Picture 3">
          <a:extLst>
            <a:ext uri="{FF2B5EF4-FFF2-40B4-BE49-F238E27FC236}">
              <a16:creationId xmlns:a16="http://schemas.microsoft.com/office/drawing/2014/main" id="{67B23814-2652-45F3-9433-F62381333F2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6696075"/>
          <a:ext cx="152400" cy="152400"/>
        </a:xfrm>
        <a:prstGeom prst="rect">
          <a:avLst/>
        </a:prstGeom>
        <a:noFill/>
        <a:ln w="9525">
          <a:miter lim="800000"/>
          <a:headEnd/>
          <a:tailEnd/>
        </a:ln>
      </xdr:spPr>
    </xdr:pic>
    <xdr:clientData/>
  </xdr:oneCellAnchor>
  <xdr:oneCellAnchor>
    <xdr:from>
      <xdr:col>17</xdr:col>
      <xdr:colOff>0</xdr:colOff>
      <xdr:row>27</xdr:row>
      <xdr:rowOff>0</xdr:rowOff>
    </xdr:from>
    <xdr:ext cx="152400" cy="152400"/>
    <xdr:pic>
      <xdr:nvPicPr>
        <xdr:cNvPr id="255" name="Picture 4">
          <a:extLst>
            <a:ext uri="{FF2B5EF4-FFF2-40B4-BE49-F238E27FC236}">
              <a16:creationId xmlns:a16="http://schemas.microsoft.com/office/drawing/2014/main" id="{D058A18E-4FF7-464D-B4C4-7C9634521955}"/>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6696075"/>
          <a:ext cx="152400" cy="152400"/>
        </a:xfrm>
        <a:prstGeom prst="rect">
          <a:avLst/>
        </a:prstGeom>
        <a:noFill/>
        <a:ln w="9525">
          <a:miter lim="800000"/>
          <a:headEnd/>
          <a:tailEnd/>
        </a:ln>
      </xdr:spPr>
    </xdr:pic>
    <xdr:clientData/>
  </xdr:oneCellAnchor>
  <xdr:oneCellAnchor>
    <xdr:from>
      <xdr:col>17</xdr:col>
      <xdr:colOff>0</xdr:colOff>
      <xdr:row>27</xdr:row>
      <xdr:rowOff>0</xdr:rowOff>
    </xdr:from>
    <xdr:ext cx="152400" cy="152400"/>
    <xdr:pic>
      <xdr:nvPicPr>
        <xdr:cNvPr id="256" name="Picture 5">
          <a:extLst>
            <a:ext uri="{FF2B5EF4-FFF2-40B4-BE49-F238E27FC236}">
              <a16:creationId xmlns:a16="http://schemas.microsoft.com/office/drawing/2014/main" id="{BEE429BF-44F9-4529-B85C-636299BF5725}"/>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6696075"/>
          <a:ext cx="152400" cy="152400"/>
        </a:xfrm>
        <a:prstGeom prst="rect">
          <a:avLst/>
        </a:prstGeom>
        <a:noFill/>
        <a:ln w="9525">
          <a:miter lim="800000"/>
          <a:headEnd/>
          <a:tailEnd/>
        </a:ln>
      </xdr:spPr>
    </xdr:pic>
    <xdr:clientData/>
  </xdr:oneCellAnchor>
  <xdr:oneCellAnchor>
    <xdr:from>
      <xdr:col>17</xdr:col>
      <xdr:colOff>0</xdr:colOff>
      <xdr:row>27</xdr:row>
      <xdr:rowOff>0</xdr:rowOff>
    </xdr:from>
    <xdr:ext cx="152400" cy="152400"/>
    <xdr:pic>
      <xdr:nvPicPr>
        <xdr:cNvPr id="257" name="Picture 6">
          <a:extLst>
            <a:ext uri="{FF2B5EF4-FFF2-40B4-BE49-F238E27FC236}">
              <a16:creationId xmlns:a16="http://schemas.microsoft.com/office/drawing/2014/main" id="{FEEBFA1D-7BC6-4E02-A593-D59DCA01810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6696075"/>
          <a:ext cx="152400" cy="152400"/>
        </a:xfrm>
        <a:prstGeom prst="rect">
          <a:avLst/>
        </a:prstGeom>
        <a:noFill/>
        <a:ln w="9525">
          <a:miter lim="800000"/>
          <a:headEnd/>
          <a:tailEnd/>
        </a:ln>
      </xdr:spPr>
    </xdr:pic>
    <xdr:clientData/>
  </xdr:oneCellAnchor>
  <xdr:oneCellAnchor>
    <xdr:from>
      <xdr:col>17</xdr:col>
      <xdr:colOff>0</xdr:colOff>
      <xdr:row>29</xdr:row>
      <xdr:rowOff>0</xdr:rowOff>
    </xdr:from>
    <xdr:ext cx="152400" cy="152400"/>
    <xdr:pic>
      <xdr:nvPicPr>
        <xdr:cNvPr id="258" name="Picture 7">
          <a:extLst>
            <a:ext uri="{FF2B5EF4-FFF2-40B4-BE49-F238E27FC236}">
              <a16:creationId xmlns:a16="http://schemas.microsoft.com/office/drawing/2014/main" id="{26E76B72-6DC7-4C29-9174-97874AEF9DDC}"/>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7096125"/>
          <a:ext cx="152400" cy="152400"/>
        </a:xfrm>
        <a:prstGeom prst="rect">
          <a:avLst/>
        </a:prstGeom>
        <a:noFill/>
        <a:ln w="9525">
          <a:miter lim="800000"/>
          <a:headEnd/>
          <a:tailEnd/>
        </a:ln>
      </xdr:spPr>
    </xdr:pic>
    <xdr:clientData/>
  </xdr:oneCellAnchor>
  <xdr:oneCellAnchor>
    <xdr:from>
      <xdr:col>17</xdr:col>
      <xdr:colOff>0</xdr:colOff>
      <xdr:row>29</xdr:row>
      <xdr:rowOff>0</xdr:rowOff>
    </xdr:from>
    <xdr:ext cx="152400" cy="152400"/>
    <xdr:pic>
      <xdr:nvPicPr>
        <xdr:cNvPr id="259" name="Picture 8">
          <a:extLst>
            <a:ext uri="{FF2B5EF4-FFF2-40B4-BE49-F238E27FC236}">
              <a16:creationId xmlns:a16="http://schemas.microsoft.com/office/drawing/2014/main" id="{AD3684B5-B298-4AC1-A310-3950EFB7417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7096125"/>
          <a:ext cx="152400" cy="152400"/>
        </a:xfrm>
        <a:prstGeom prst="rect">
          <a:avLst/>
        </a:prstGeom>
        <a:noFill/>
        <a:ln w="9525">
          <a:miter lim="800000"/>
          <a:headEnd/>
          <a:tailEnd/>
        </a:ln>
      </xdr:spPr>
    </xdr:pic>
    <xdr:clientData/>
  </xdr:oneCellAnchor>
  <xdr:oneCellAnchor>
    <xdr:from>
      <xdr:col>17</xdr:col>
      <xdr:colOff>0</xdr:colOff>
      <xdr:row>29</xdr:row>
      <xdr:rowOff>0</xdr:rowOff>
    </xdr:from>
    <xdr:ext cx="152400" cy="152400"/>
    <xdr:pic>
      <xdr:nvPicPr>
        <xdr:cNvPr id="260" name="Picture 9">
          <a:extLst>
            <a:ext uri="{FF2B5EF4-FFF2-40B4-BE49-F238E27FC236}">
              <a16:creationId xmlns:a16="http://schemas.microsoft.com/office/drawing/2014/main" id="{881C73D8-D405-4D9D-BBB3-45B3A5B6EB3E}"/>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7096125"/>
          <a:ext cx="152400" cy="152400"/>
        </a:xfrm>
        <a:prstGeom prst="rect">
          <a:avLst/>
        </a:prstGeom>
        <a:noFill/>
        <a:ln w="9525">
          <a:miter lim="800000"/>
          <a:headEnd/>
          <a:tailEnd/>
        </a:ln>
      </xdr:spPr>
    </xdr:pic>
    <xdr:clientData/>
  </xdr:oneCellAnchor>
  <xdr:oneCellAnchor>
    <xdr:from>
      <xdr:col>17</xdr:col>
      <xdr:colOff>0</xdr:colOff>
      <xdr:row>29</xdr:row>
      <xdr:rowOff>0</xdr:rowOff>
    </xdr:from>
    <xdr:ext cx="152400" cy="152400"/>
    <xdr:pic>
      <xdr:nvPicPr>
        <xdr:cNvPr id="261" name="Picture 10">
          <a:extLst>
            <a:ext uri="{FF2B5EF4-FFF2-40B4-BE49-F238E27FC236}">
              <a16:creationId xmlns:a16="http://schemas.microsoft.com/office/drawing/2014/main" id="{71314A76-A7D3-424B-BFC3-F0D6CC6DD16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7096125"/>
          <a:ext cx="152400" cy="152400"/>
        </a:xfrm>
        <a:prstGeom prst="rect">
          <a:avLst/>
        </a:prstGeom>
        <a:noFill/>
        <a:ln w="9525">
          <a:miter lim="800000"/>
          <a:headEnd/>
          <a:tailEnd/>
        </a:ln>
      </xdr:spPr>
    </xdr:pic>
    <xdr:clientData/>
  </xdr:oneCellAnchor>
  <xdr:oneCellAnchor>
    <xdr:from>
      <xdr:col>17</xdr:col>
      <xdr:colOff>0</xdr:colOff>
      <xdr:row>29</xdr:row>
      <xdr:rowOff>0</xdr:rowOff>
    </xdr:from>
    <xdr:ext cx="152400" cy="152400"/>
    <xdr:pic>
      <xdr:nvPicPr>
        <xdr:cNvPr id="262" name="Picture 11">
          <a:extLst>
            <a:ext uri="{FF2B5EF4-FFF2-40B4-BE49-F238E27FC236}">
              <a16:creationId xmlns:a16="http://schemas.microsoft.com/office/drawing/2014/main" id="{349B44E4-EE34-4F9F-A6A0-23674B9B75C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7096125"/>
          <a:ext cx="152400" cy="152400"/>
        </a:xfrm>
        <a:prstGeom prst="rect">
          <a:avLst/>
        </a:prstGeom>
        <a:noFill/>
        <a:ln w="9525">
          <a:miter lim="800000"/>
          <a:headEnd/>
          <a:tailEnd/>
        </a:ln>
      </xdr:spPr>
    </xdr:pic>
    <xdr:clientData/>
  </xdr:oneCellAnchor>
  <xdr:oneCellAnchor>
    <xdr:from>
      <xdr:col>17</xdr:col>
      <xdr:colOff>0</xdr:colOff>
      <xdr:row>29</xdr:row>
      <xdr:rowOff>0</xdr:rowOff>
    </xdr:from>
    <xdr:ext cx="152400" cy="152400"/>
    <xdr:pic>
      <xdr:nvPicPr>
        <xdr:cNvPr id="263" name="Picture 12">
          <a:extLst>
            <a:ext uri="{FF2B5EF4-FFF2-40B4-BE49-F238E27FC236}">
              <a16:creationId xmlns:a16="http://schemas.microsoft.com/office/drawing/2014/main" id="{17208F60-9074-45D1-8CAC-CF15A15E89D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1383625" y="7096125"/>
          <a:ext cx="152400" cy="152400"/>
        </a:xfrm>
        <a:prstGeom prst="rect">
          <a:avLst/>
        </a:prstGeom>
        <a:noFill/>
        <a:ln w="9525">
          <a:miter lim="800000"/>
          <a:headEnd/>
          <a:tailEnd/>
        </a:ln>
      </xdr:spPr>
    </xdr:pic>
    <xdr:clientData/>
  </xdr:oneCellAnchor>
  <xdr:oneCellAnchor>
    <xdr:from>
      <xdr:col>0</xdr:col>
      <xdr:colOff>0</xdr:colOff>
      <xdr:row>0</xdr:row>
      <xdr:rowOff>0</xdr:rowOff>
    </xdr:from>
    <xdr:ext cx="1243692" cy="1133954"/>
    <xdr:pic>
      <xdr:nvPicPr>
        <xdr:cNvPr id="264" name="Imagen 263">
          <a:extLst>
            <a:ext uri="{FF2B5EF4-FFF2-40B4-BE49-F238E27FC236}">
              <a16:creationId xmlns:a16="http://schemas.microsoft.com/office/drawing/2014/main" id="{4020C742-460A-4F1D-82B9-6E3D157F33E2}"/>
            </a:ext>
          </a:extLst>
        </xdr:cNvPr>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0</xdr:col>
      <xdr:colOff>1262742</xdr:colOff>
      <xdr:row>2</xdr:row>
      <xdr:rowOff>324329</xdr:rowOff>
    </xdr:to>
    <xdr:pic>
      <xdr:nvPicPr>
        <xdr:cNvPr id="2" name="Imagen 1">
          <a:extLst>
            <a:ext uri="{FF2B5EF4-FFF2-40B4-BE49-F238E27FC236}">
              <a16:creationId xmlns:a16="http://schemas.microsoft.com/office/drawing/2014/main" id="{60C52069-89B0-44A1-9234-F58EDE975DCB}"/>
            </a:ext>
          </a:extLst>
        </xdr:cNvPr>
        <xdr:cNvPicPr>
          <a:picLocks noChangeAspect="1"/>
        </xdr:cNvPicPr>
      </xdr:nvPicPr>
      <xdr:blipFill>
        <a:blip xmlns:r="http://schemas.openxmlformats.org/officeDocument/2006/relationships" r:embed="rId1"/>
        <a:stretch>
          <a:fillRect/>
        </a:stretch>
      </xdr:blipFill>
      <xdr:spPr>
        <a:xfrm>
          <a:off x="19050" y="9525"/>
          <a:ext cx="1243692" cy="113395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oneCellAnchor>
    <xdr:from>
      <xdr:col>17</xdr:col>
      <xdr:colOff>228600</xdr:colOff>
      <xdr:row>58</xdr:row>
      <xdr:rowOff>57150</xdr:rowOff>
    </xdr:from>
    <xdr:ext cx="152400" cy="157692"/>
    <xdr:sp macro="" textlink="">
      <xdr:nvSpPr>
        <xdr:cNvPr id="2" name="Picture 1" hidden="1">
          <a:extLst>
            <a:ext uri="{63B3BB69-23CF-44E3-9099-C40C66FF867C}">
              <a14:compatExt xmlns:a14="http://schemas.microsoft.com/office/drawing/2010/main" spid="_x0000_s10241"/>
            </a:ext>
            <a:ext uri="{FF2B5EF4-FFF2-40B4-BE49-F238E27FC236}">
              <a16:creationId xmlns:a16="http://schemas.microsoft.com/office/drawing/2014/main" id="{1D8B54D6-8186-4AFF-8AAA-FADF1D226613}"/>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F0E25DE5-B7E0-4853-9D02-2FF3B375C5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A65DFFC7-0E04-45AA-B347-803C7F1D4E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5422115D-B2B7-4DF1-A4E8-528B47516F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6CA65429-3571-4C86-B2F6-28362EFFF4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8FFA3BA4-DA58-4ADC-B936-F8B7DD947D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8E85471A-C635-4163-92A3-FDBBE987BB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FA0EE6EA-8A3E-44D7-BA25-D8AE274B19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6ABD0A30-0931-476D-9FB3-D4150DCA73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6213F068-BF98-410B-931F-BC7067C995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D098B0A3-610F-4F9C-A95D-2F749A5DCE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A47C2C62-802C-49EA-8B07-8C7077F236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4BDBC0EC-8330-4D07-86E9-870B365D93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2F390822-6AD1-4D7A-B86B-3AD16AAD4E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D784CDED-4803-42C3-AC31-45F992D258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DE27A9E0-C442-4540-8AC9-9508569271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E38CBEAD-67D2-4537-9C8F-9CD274E316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DC1F1B4A-767C-4591-A274-5082E96408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sp macro="" textlink="">
      <xdr:nvSpPr>
        <xdr:cNvPr id="20" name="Picture 2" hidden="1">
          <a:extLst>
            <a:ext uri="{63B3BB69-23CF-44E3-9099-C40C66FF867C}">
              <a14:compatExt xmlns:a14="http://schemas.microsoft.com/office/drawing/2010/main" spid="_x0000_s10242"/>
            </a:ext>
            <a:ext uri="{FF2B5EF4-FFF2-40B4-BE49-F238E27FC236}">
              <a16:creationId xmlns:a16="http://schemas.microsoft.com/office/drawing/2014/main" id="{C2932370-AB25-4438-9160-AE27D0DDF3E9}"/>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79F2ACE0-9501-46B2-8E46-A76FE94A7B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95B9FA99-A871-429D-805D-31B3E7CE4A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3" name="22 Imagen" descr="http://200.29.3.6:8080/pentaho/jpivot/table/drill-position-other.gif">
          <a:extLst>
            <a:ext uri="{FF2B5EF4-FFF2-40B4-BE49-F238E27FC236}">
              <a16:creationId xmlns:a16="http://schemas.microsoft.com/office/drawing/2014/main" id="{9FB66EDE-206D-40FF-BCAD-A400557638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5C906CAA-3D30-4659-ADBD-0DE9E320CE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CB6BF883-8DB8-40EA-9C52-7E9D3F92EA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5891470C-982C-430A-BBB6-301F895EF5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6CFB523C-4F2D-48B5-83D2-8E1F7E4E5B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CDD53440-BD9F-4CB4-B2F7-5CB44B8F84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9733102D-E1BC-4074-BBAB-A480145588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CD244A3C-6E30-4E87-8202-7C883AB2CF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B9FFCFC6-35FE-4808-BD2B-417D9D3D83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38104799-7C77-4606-9071-42F4903D0C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B8AC3408-44E9-40F3-AC45-FA5DDD1782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5A9487B3-DA00-48D8-85EF-EF35940D80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4B29784B-1D0D-4558-B3BD-C201AAFB1F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6F39C03D-641B-4B6D-830B-110A80EF1F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sp macro="" textlink="">
      <xdr:nvSpPr>
        <xdr:cNvPr id="37" name="Picture 3" hidden="1">
          <a:extLst>
            <a:ext uri="{63B3BB69-23CF-44E3-9099-C40C66FF867C}">
              <a14:compatExt xmlns:a14="http://schemas.microsoft.com/office/drawing/2010/main" spid="_x0000_s10243"/>
            </a:ext>
            <a:ext uri="{FF2B5EF4-FFF2-40B4-BE49-F238E27FC236}">
              <a16:creationId xmlns:a16="http://schemas.microsoft.com/office/drawing/2014/main" id="{F177998A-19CA-4B7D-A2EB-485D54DCD325}"/>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E10DC812-6938-40CC-B408-684030AFDE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63D4254F-9213-4639-92E6-16D10A918B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F41A3B6A-54A6-46D8-A5C7-927C348DBF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1" name="40 Imagen" descr="http://200.29.3.6:8080/pentaho/jpivot/table/drill-position-other.gif">
          <a:extLst>
            <a:ext uri="{FF2B5EF4-FFF2-40B4-BE49-F238E27FC236}">
              <a16:creationId xmlns:a16="http://schemas.microsoft.com/office/drawing/2014/main" id="{9DC7F9C0-D975-4992-AEF2-43065ED305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BC213351-1B48-4403-9BD9-6D36182C8D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32D9B122-FD4B-4D78-A8E4-AF64673F34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2CEE976D-10A3-4341-8D91-A6615DF309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30FB2B67-57BB-471A-B6C1-9BEE20F1A9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5C3B9398-1AEF-431F-BF38-FDD72B5DDC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5065EC96-961A-4122-B460-2CAB4F0110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CF769743-6CCC-4987-AA1E-19451BD3DD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D23E226A-DB75-4CED-8ED3-5571F3D828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619CC940-D15D-4F7E-B667-F7E39ED823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2DCD8208-A8F0-41E4-8169-61FA5C1B6B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9F3ED830-D8C6-45F2-8A3C-6B03ADCAFD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74AE5156-D8C9-41BE-B3F1-DE83CC9877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49B0C8A3-68F2-4C12-8BF1-156A88CBF3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sp macro="" textlink="">
      <xdr:nvSpPr>
        <xdr:cNvPr id="55" name="Picture 4" hidden="1">
          <a:extLst>
            <a:ext uri="{63B3BB69-23CF-44E3-9099-C40C66FF867C}">
              <a14:compatExt xmlns:a14="http://schemas.microsoft.com/office/drawing/2010/main" spid="_x0000_s10244"/>
            </a:ext>
            <a:ext uri="{FF2B5EF4-FFF2-40B4-BE49-F238E27FC236}">
              <a16:creationId xmlns:a16="http://schemas.microsoft.com/office/drawing/2014/main" id="{C2ABA2C1-CBBF-4DE9-B572-5037033ADA66}"/>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0FE8D708-C604-492D-A01B-4B1AB41DED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8F6EEF93-E343-42F5-92D1-DB43E33107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E681E6B2-EBFE-48FA-8AED-5DBFA7ECF1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E44E14D6-C217-4878-869B-AEC093EEE0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0E22E058-FD29-4CA1-8C23-B15ED406E7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6584B8DC-51AE-409F-9FA6-5516C3ACA5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DF18415C-4367-4B66-ACCB-1B63F745199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08221FAE-801B-4026-88D5-C055016E24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081DE67C-D441-4B80-AF35-F7A4228BAE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AEDA893E-393A-4B91-BD61-FA1E70CEB3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8E16B8BE-8015-497B-B1C1-10746EC0C7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765358B5-E2CF-4D37-9720-31EA425E92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CC579A74-EEA0-48B5-8EF6-BFAD769ECF3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A6C02E71-230A-45A2-984C-800DF7C85D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9AC03303-4321-4BAB-8C85-3C95624CC7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37649FD3-4C93-4AAA-9900-1F96B5C617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FC682504-3D3B-46B4-889E-338DCCE28D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sp macro="" textlink="">
      <xdr:nvSpPr>
        <xdr:cNvPr id="73" name="Picture 5" hidden="1">
          <a:extLst>
            <a:ext uri="{63B3BB69-23CF-44E3-9099-C40C66FF867C}">
              <a14:compatExt xmlns:a14="http://schemas.microsoft.com/office/drawing/2010/main" spid="_x0000_s10245"/>
            </a:ext>
            <a:ext uri="{FF2B5EF4-FFF2-40B4-BE49-F238E27FC236}">
              <a16:creationId xmlns:a16="http://schemas.microsoft.com/office/drawing/2014/main" id="{2DC0DDA2-E5B8-43BD-B508-49C67A360E5C}"/>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9BE4442E-99B8-49FF-AD8F-24F3FC9789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5" name="74 Imagen" descr="http://200.29.3.6:8080/pentaho/jpivot/table/drill-position-other.gif">
          <a:extLst>
            <a:ext uri="{FF2B5EF4-FFF2-40B4-BE49-F238E27FC236}">
              <a16:creationId xmlns:a16="http://schemas.microsoft.com/office/drawing/2014/main" id="{86B0DF99-2F71-44FA-946E-D208D29D70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6" name="75 Imagen" descr="http://200.29.3.6:8080/pentaho/jpivot/table/drill-position-other.gif">
          <a:extLst>
            <a:ext uri="{FF2B5EF4-FFF2-40B4-BE49-F238E27FC236}">
              <a16:creationId xmlns:a16="http://schemas.microsoft.com/office/drawing/2014/main" id="{787DC5AC-42B5-494E-BD85-65F490DC25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7D13E921-5BA9-44DA-9FD6-AAF40712B8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8" name="77 Imagen" descr="http://200.29.3.6:8080/pentaho/jpivot/table/drill-position-other.gif">
          <a:extLst>
            <a:ext uri="{FF2B5EF4-FFF2-40B4-BE49-F238E27FC236}">
              <a16:creationId xmlns:a16="http://schemas.microsoft.com/office/drawing/2014/main" id="{841C3D8A-0E41-4942-8815-C2FC345132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11D357BE-A31A-4C64-97E4-50FE0C89DA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B2012B26-B1BE-476A-A2C2-EEFB12DD16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0DF9E109-1737-4A97-B296-477EA44995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2" name="81 Imagen" descr="http://200.29.3.6:8080/pentaho/jpivot/table/drill-position-other.gif">
          <a:extLst>
            <a:ext uri="{FF2B5EF4-FFF2-40B4-BE49-F238E27FC236}">
              <a16:creationId xmlns:a16="http://schemas.microsoft.com/office/drawing/2014/main" id="{88197F93-5ED8-485C-AD88-332FC527CB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3" name="82 Imagen" descr="http://200.29.3.6:8080/pentaho/jpivot/table/drill-position-other.gif">
          <a:extLst>
            <a:ext uri="{FF2B5EF4-FFF2-40B4-BE49-F238E27FC236}">
              <a16:creationId xmlns:a16="http://schemas.microsoft.com/office/drawing/2014/main" id="{FB583B62-FD0E-44B0-8608-C68FE0A2D6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05A56A23-7FEB-4F22-BBF5-B6D6581B88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419005A9-BF6B-4D12-A1C6-19E8EBEB00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162C4AC7-0AF5-4AC8-94FF-C7CAE0B051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87" name="86 Imagen" descr="http://200.29.3.6:8080/pentaho/jpivot/table/drill-position-other.gif">
          <a:extLst>
            <a:ext uri="{FF2B5EF4-FFF2-40B4-BE49-F238E27FC236}">
              <a16:creationId xmlns:a16="http://schemas.microsoft.com/office/drawing/2014/main" id="{9446D7E7-724A-4BBA-BA9F-47658E7724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88" name="87 Imagen" descr="http://200.29.3.6:8080/pentaho/jpivot/table/drill-position-other.gif">
          <a:extLst>
            <a:ext uri="{FF2B5EF4-FFF2-40B4-BE49-F238E27FC236}">
              <a16:creationId xmlns:a16="http://schemas.microsoft.com/office/drawing/2014/main" id="{68C7074B-8A82-44BD-8002-93265419AD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sp macro="" textlink="">
      <xdr:nvSpPr>
        <xdr:cNvPr id="89" name="Picture 6" hidden="1">
          <a:extLst>
            <a:ext uri="{63B3BB69-23CF-44E3-9099-C40C66FF867C}">
              <a14:compatExt xmlns:a14="http://schemas.microsoft.com/office/drawing/2010/main" spid="_x0000_s10246"/>
            </a:ext>
            <a:ext uri="{FF2B5EF4-FFF2-40B4-BE49-F238E27FC236}">
              <a16:creationId xmlns:a16="http://schemas.microsoft.com/office/drawing/2014/main" id="{1012E44A-4427-4218-9549-D30416B4F7DE}"/>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6BEAF1E6-D5F5-4999-BE64-9DC9DF1915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3F6529D0-F08C-4C3C-83A0-55B73EC2C4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2" name="91 Imagen" descr="http://200.29.3.6:8080/pentaho/jpivot/table/drill-position-other.gif">
          <a:extLst>
            <a:ext uri="{FF2B5EF4-FFF2-40B4-BE49-F238E27FC236}">
              <a16:creationId xmlns:a16="http://schemas.microsoft.com/office/drawing/2014/main" id="{6443465D-7B1C-441F-B82D-85E5215104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7BB1F788-2DC7-45B6-94E1-3A202E9AE7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4" name="93 Imagen" descr="http://200.29.3.6:8080/pentaho/jpivot/table/drill-position-other.gif">
          <a:extLst>
            <a:ext uri="{FF2B5EF4-FFF2-40B4-BE49-F238E27FC236}">
              <a16:creationId xmlns:a16="http://schemas.microsoft.com/office/drawing/2014/main" id="{BB55ECE4-FD16-4C36-AFEC-9BFE6B67DF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5" name="94 Imagen" descr="http://200.29.3.6:8080/pentaho/jpivot/table/drill-position-other.gif">
          <a:extLst>
            <a:ext uri="{FF2B5EF4-FFF2-40B4-BE49-F238E27FC236}">
              <a16:creationId xmlns:a16="http://schemas.microsoft.com/office/drawing/2014/main" id="{7EDEAEA7-CE61-4F92-9DE5-BACB676692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80AA592B-AC8B-44D6-A6AD-4F3684048B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7" name="96 Imagen" descr="http://200.29.3.6:8080/pentaho/jpivot/table/drill-position-other.gif">
          <a:extLst>
            <a:ext uri="{FF2B5EF4-FFF2-40B4-BE49-F238E27FC236}">
              <a16:creationId xmlns:a16="http://schemas.microsoft.com/office/drawing/2014/main" id="{780B43E2-3C3B-4C07-A4D0-F76DD99985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FAA85B58-A3A6-4379-93BD-C0CA1499BD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99" name="98 Imagen" descr="http://200.29.3.6:8080/pentaho/jpivot/table/drill-position-other.gif">
          <a:extLst>
            <a:ext uri="{FF2B5EF4-FFF2-40B4-BE49-F238E27FC236}">
              <a16:creationId xmlns:a16="http://schemas.microsoft.com/office/drawing/2014/main" id="{E95E1765-B74E-4195-98DD-BA5515DD62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E3839E6F-E10D-4B6F-BFBC-9953D13C1B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1" name="100 Imagen" descr="http://200.29.3.6:8080/pentaho/jpivot/table/drill-position-other.gif">
          <a:extLst>
            <a:ext uri="{FF2B5EF4-FFF2-40B4-BE49-F238E27FC236}">
              <a16:creationId xmlns:a16="http://schemas.microsoft.com/office/drawing/2014/main" id="{8A5D2BD1-F22B-48FD-B388-8BC7CB08D1B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2" name="101 Imagen" descr="http://200.29.3.6:8080/pentaho/jpivot/table/drill-position-other.gif">
          <a:extLst>
            <a:ext uri="{FF2B5EF4-FFF2-40B4-BE49-F238E27FC236}">
              <a16:creationId xmlns:a16="http://schemas.microsoft.com/office/drawing/2014/main" id="{CE6DF289-3B1F-4E40-8A50-A1BCC4FEDB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3" name="102 Imagen" descr="http://200.29.3.6:8080/pentaho/jpivot/table/drill-position-other.gif">
          <a:extLst>
            <a:ext uri="{FF2B5EF4-FFF2-40B4-BE49-F238E27FC236}">
              <a16:creationId xmlns:a16="http://schemas.microsoft.com/office/drawing/2014/main" id="{AF582F17-EA91-4B13-9564-DD60F7714D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4" name="103 Imagen" descr="http://200.29.3.6:8080/pentaho/jpivot/table/drill-position-other.gif">
          <a:extLst>
            <a:ext uri="{FF2B5EF4-FFF2-40B4-BE49-F238E27FC236}">
              <a16:creationId xmlns:a16="http://schemas.microsoft.com/office/drawing/2014/main" id="{FA6DABCC-7FF6-4401-AC6B-DE883091D5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sp macro="" textlink="">
      <xdr:nvSpPr>
        <xdr:cNvPr id="105" name="Picture 7" hidden="1">
          <a:extLst>
            <a:ext uri="{63B3BB69-23CF-44E3-9099-C40C66FF867C}">
              <a14:compatExt xmlns:a14="http://schemas.microsoft.com/office/drawing/2010/main" spid="_x0000_s10247"/>
            </a:ext>
            <a:ext uri="{FF2B5EF4-FFF2-40B4-BE49-F238E27FC236}">
              <a16:creationId xmlns:a16="http://schemas.microsoft.com/office/drawing/2014/main" id="{57CDD00D-9D36-442B-92AD-DA535D7C3FFD}"/>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106" name="105 Imagen" descr="http://200.29.3.6:8080/pentaho/jpivot/table/drill-position-other.gif">
          <a:extLst>
            <a:ext uri="{FF2B5EF4-FFF2-40B4-BE49-F238E27FC236}">
              <a16:creationId xmlns:a16="http://schemas.microsoft.com/office/drawing/2014/main" id="{863B1C28-3321-4E36-A1A8-4D13587DD5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686FFB72-C1DB-4265-B19D-0534AB62E2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108B189A-F52E-4461-9A1B-88C545390F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09" name="108 Imagen" descr="http://200.29.3.6:8080/pentaho/jpivot/table/drill-position-other.gif">
          <a:extLst>
            <a:ext uri="{FF2B5EF4-FFF2-40B4-BE49-F238E27FC236}">
              <a16:creationId xmlns:a16="http://schemas.microsoft.com/office/drawing/2014/main" id="{748AC794-1D7D-480C-8ED5-35B7EE00AD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7696520D-815A-42F0-B510-E25C72E045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1" name="110 Imagen" descr="http://200.29.3.6:8080/pentaho/jpivot/table/drill-position-other.gif">
          <a:extLst>
            <a:ext uri="{FF2B5EF4-FFF2-40B4-BE49-F238E27FC236}">
              <a16:creationId xmlns:a16="http://schemas.microsoft.com/office/drawing/2014/main" id="{B35DC88F-DF80-446F-B02E-2418CD124B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2" name="111 Imagen" descr="http://200.29.3.6:8080/pentaho/jpivot/table/drill-position-other.gif">
          <a:extLst>
            <a:ext uri="{FF2B5EF4-FFF2-40B4-BE49-F238E27FC236}">
              <a16:creationId xmlns:a16="http://schemas.microsoft.com/office/drawing/2014/main" id="{585BAF0A-E56C-417B-9370-D03DC74664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3" name="112 Imagen" descr="http://200.29.3.6:8080/pentaho/jpivot/table/drill-position-other.gif">
          <a:extLst>
            <a:ext uri="{FF2B5EF4-FFF2-40B4-BE49-F238E27FC236}">
              <a16:creationId xmlns:a16="http://schemas.microsoft.com/office/drawing/2014/main" id="{209EDF55-E590-438C-B39C-A36F8D7BB9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4" name="113 Imagen" descr="http://200.29.3.6:8080/pentaho/jpivot/table/drill-position-other.gif">
          <a:extLst>
            <a:ext uri="{FF2B5EF4-FFF2-40B4-BE49-F238E27FC236}">
              <a16:creationId xmlns:a16="http://schemas.microsoft.com/office/drawing/2014/main" id="{2E6E3C81-2B36-4FE0-9866-AB9A4DE465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5" name="114 Imagen" descr="http://200.29.3.6:8080/pentaho/jpivot/table/drill-position-other.gif">
          <a:extLst>
            <a:ext uri="{FF2B5EF4-FFF2-40B4-BE49-F238E27FC236}">
              <a16:creationId xmlns:a16="http://schemas.microsoft.com/office/drawing/2014/main" id="{04277395-74E0-4AA4-BC0A-FA9EB86543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F5C92A8A-006A-4739-88D0-64B3908C33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CA72D018-E532-4E6D-985A-2E0D424157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8" name="117 Imagen" descr="http://200.29.3.6:8080/pentaho/jpivot/table/drill-position-other.gif">
          <a:extLst>
            <a:ext uri="{FF2B5EF4-FFF2-40B4-BE49-F238E27FC236}">
              <a16:creationId xmlns:a16="http://schemas.microsoft.com/office/drawing/2014/main" id="{8EBAE63F-625C-4263-AD75-F8FEA9703C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19" name="118 Imagen" descr="http://200.29.3.6:8080/pentaho/jpivot/table/drill-position-other.gif">
          <a:extLst>
            <a:ext uri="{FF2B5EF4-FFF2-40B4-BE49-F238E27FC236}">
              <a16:creationId xmlns:a16="http://schemas.microsoft.com/office/drawing/2014/main" id="{355BA4C6-3805-48CA-A539-409F8C5D99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69A06138-485D-4541-9299-7EA124864D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D77F3EEA-4B61-4A3A-8445-1903A9232C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122" name="121 Imagen" descr="http://200.29.3.6:8080/pentaho/jpivot/table/drill-position-other.gif">
          <a:extLst>
            <a:ext uri="{FF2B5EF4-FFF2-40B4-BE49-F238E27FC236}">
              <a16:creationId xmlns:a16="http://schemas.microsoft.com/office/drawing/2014/main" id="{CA4A400B-638F-440A-B34A-C845F603DA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sp macro="" textlink="">
      <xdr:nvSpPr>
        <xdr:cNvPr id="123" name="Picture 8" hidden="1">
          <a:extLst>
            <a:ext uri="{63B3BB69-23CF-44E3-9099-C40C66FF867C}">
              <a14:compatExt xmlns:a14="http://schemas.microsoft.com/office/drawing/2010/main" spid="_x0000_s10248"/>
            </a:ext>
            <a:ext uri="{FF2B5EF4-FFF2-40B4-BE49-F238E27FC236}">
              <a16:creationId xmlns:a16="http://schemas.microsoft.com/office/drawing/2014/main" id="{726CE4D2-CAB3-4898-94C4-77D832FD5E1D}"/>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124" name="123 Imagen" descr="http://200.29.3.6:8080/pentaho/jpivot/table/drill-position-other.gif">
          <a:extLst>
            <a:ext uri="{FF2B5EF4-FFF2-40B4-BE49-F238E27FC236}">
              <a16:creationId xmlns:a16="http://schemas.microsoft.com/office/drawing/2014/main" id="{81C6444B-5A97-4696-97E8-79545D728E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9D8959C6-2984-4229-8D64-9A078A427E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6" name="125 Imagen" descr="http://200.29.3.6:8080/pentaho/jpivot/table/drill-position-other.gif">
          <a:extLst>
            <a:ext uri="{FF2B5EF4-FFF2-40B4-BE49-F238E27FC236}">
              <a16:creationId xmlns:a16="http://schemas.microsoft.com/office/drawing/2014/main" id="{7AC6DC56-DD22-45A2-8CBA-C8F1D403D2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7" name="126 Imagen" descr="http://200.29.3.6:8080/pentaho/jpivot/table/drill-position-other.gif">
          <a:extLst>
            <a:ext uri="{FF2B5EF4-FFF2-40B4-BE49-F238E27FC236}">
              <a16:creationId xmlns:a16="http://schemas.microsoft.com/office/drawing/2014/main" id="{3777DAD9-C638-4A4F-AD84-D570744549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4BF3520A-CC08-4C1F-BBF5-68A97741A3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29" name="128 Imagen" descr="http://200.29.3.6:8080/pentaho/jpivot/table/drill-position-other.gif">
          <a:extLst>
            <a:ext uri="{FF2B5EF4-FFF2-40B4-BE49-F238E27FC236}">
              <a16:creationId xmlns:a16="http://schemas.microsoft.com/office/drawing/2014/main" id="{F08E67BF-F2B1-4004-B71F-CC6E88FA42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A3C118D4-CF7A-4B0A-AAEE-986C59BB49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449DC5B2-CDA5-4E48-BA05-B37656F91F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28EFA274-8551-4787-969E-A1E97F5669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F2C3A5A5-A572-442B-B084-00018E4775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4" name="133 Imagen" descr="http://200.29.3.6:8080/pentaho/jpivot/table/drill-position-other.gif">
          <a:extLst>
            <a:ext uri="{FF2B5EF4-FFF2-40B4-BE49-F238E27FC236}">
              <a16:creationId xmlns:a16="http://schemas.microsoft.com/office/drawing/2014/main" id="{692EEDC2-1349-4257-B11C-C791BD2C54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801FD093-F96C-441B-88C8-031AA2F731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75C5F048-C014-4EE6-824F-16BDBCD5CF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279ED1E1-C23E-40A4-9550-5E82AD89D5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38" name="137 Imagen" descr="http://200.29.3.6:8080/pentaho/jpivot/table/drill-position-other.gif">
          <a:extLst>
            <a:ext uri="{FF2B5EF4-FFF2-40B4-BE49-F238E27FC236}">
              <a16:creationId xmlns:a16="http://schemas.microsoft.com/office/drawing/2014/main" id="{2E250053-314C-43D6-A20C-4A3DAF4A9F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139" name="138 Imagen" descr="http://200.29.3.6:8080/pentaho/jpivot/table/drill-position-other.gif">
          <a:extLst>
            <a:ext uri="{FF2B5EF4-FFF2-40B4-BE49-F238E27FC236}">
              <a16:creationId xmlns:a16="http://schemas.microsoft.com/office/drawing/2014/main" id="{826916E1-0E5E-4F08-97FF-40FA743FB7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sp macro="" textlink="">
      <xdr:nvSpPr>
        <xdr:cNvPr id="140" name="Picture 9" hidden="1">
          <a:extLst>
            <a:ext uri="{63B3BB69-23CF-44E3-9099-C40C66FF867C}">
              <a14:compatExt xmlns:a14="http://schemas.microsoft.com/office/drawing/2010/main" spid="_x0000_s10249"/>
            </a:ext>
            <a:ext uri="{FF2B5EF4-FFF2-40B4-BE49-F238E27FC236}">
              <a16:creationId xmlns:a16="http://schemas.microsoft.com/office/drawing/2014/main" id="{92604DD8-B4BF-4F20-9A07-D47C2B0E5E09}"/>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141" name="140 Imagen" descr="http://200.29.3.6:8080/pentaho/jpivot/table/drill-position-other.gif">
          <a:extLst>
            <a:ext uri="{FF2B5EF4-FFF2-40B4-BE49-F238E27FC236}">
              <a16:creationId xmlns:a16="http://schemas.microsoft.com/office/drawing/2014/main" id="{8C2C2D9F-DDBC-48E2-839C-93F4CEAC94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4AAA1566-AC67-49C7-8D8D-4DF29BC3EF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3" name="142 Imagen" descr="http://200.29.3.6:8080/pentaho/jpivot/table/drill-position-other.gif">
          <a:extLst>
            <a:ext uri="{FF2B5EF4-FFF2-40B4-BE49-F238E27FC236}">
              <a16:creationId xmlns:a16="http://schemas.microsoft.com/office/drawing/2014/main" id="{8CDE1E33-802C-4268-A6A4-5D1BB62FD8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8358124A-E3DE-424E-97ED-7F11AC0920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5D5F3B1F-F990-4195-BEA6-A4EB48D262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9A40C8E7-8CE1-4260-B8E0-8020B68100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7" name="146 Imagen" descr="http://200.29.3.6:8080/pentaho/jpivot/table/drill-position-other.gif">
          <a:extLst>
            <a:ext uri="{FF2B5EF4-FFF2-40B4-BE49-F238E27FC236}">
              <a16:creationId xmlns:a16="http://schemas.microsoft.com/office/drawing/2014/main" id="{789DA3A4-8DE5-4CC8-87F5-D516E6DEF6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8" name="147 Imagen" descr="http://200.29.3.6:8080/pentaho/jpivot/table/drill-position-other.gif">
          <a:extLst>
            <a:ext uri="{FF2B5EF4-FFF2-40B4-BE49-F238E27FC236}">
              <a16:creationId xmlns:a16="http://schemas.microsoft.com/office/drawing/2014/main" id="{A1C06B55-7E6E-4929-9A47-A9BF1C4959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49" name="148 Imagen" descr="http://200.29.3.6:8080/pentaho/jpivot/table/drill-position-other.gif">
          <a:extLst>
            <a:ext uri="{FF2B5EF4-FFF2-40B4-BE49-F238E27FC236}">
              <a16:creationId xmlns:a16="http://schemas.microsoft.com/office/drawing/2014/main" id="{552E94E3-1581-4A2E-A21A-E14D9B5AA9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50" name="149 Imagen" descr="http://200.29.3.6:8080/pentaho/jpivot/table/drill-position-other.gif">
          <a:extLst>
            <a:ext uri="{FF2B5EF4-FFF2-40B4-BE49-F238E27FC236}">
              <a16:creationId xmlns:a16="http://schemas.microsoft.com/office/drawing/2014/main" id="{B420BC7C-E8CB-4941-8E69-AD1D0177F2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51" name="150 Imagen" descr="http://200.29.3.6:8080/pentaho/jpivot/table/drill-position-other.gif">
          <a:extLst>
            <a:ext uri="{FF2B5EF4-FFF2-40B4-BE49-F238E27FC236}">
              <a16:creationId xmlns:a16="http://schemas.microsoft.com/office/drawing/2014/main" id="{C8F62F2F-2E86-4D04-8D3C-6F8AB628DF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52" name="151 Imagen" descr="http://200.29.3.6:8080/pentaho/jpivot/table/drill-position-other.gif">
          <a:extLst>
            <a:ext uri="{FF2B5EF4-FFF2-40B4-BE49-F238E27FC236}">
              <a16:creationId xmlns:a16="http://schemas.microsoft.com/office/drawing/2014/main" id="{CD2AC44C-2CB2-4ADE-97AC-28B547E302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53" name="152 Imagen" descr="http://200.29.3.6:8080/pentaho/jpivot/table/drill-position-other.gif">
          <a:extLst>
            <a:ext uri="{FF2B5EF4-FFF2-40B4-BE49-F238E27FC236}">
              <a16:creationId xmlns:a16="http://schemas.microsoft.com/office/drawing/2014/main" id="{39C0649E-77D3-429D-B4F8-84E2A2179E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54" name="153 Imagen" descr="http://200.29.3.6:8080/pentaho/jpivot/table/drill-position-other.gif">
          <a:extLst>
            <a:ext uri="{FF2B5EF4-FFF2-40B4-BE49-F238E27FC236}">
              <a16:creationId xmlns:a16="http://schemas.microsoft.com/office/drawing/2014/main" id="{4BAC6306-203F-4104-B8D5-D5DAC97A25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55" name="154 Imagen" descr="http://200.29.3.6:8080/pentaho/jpivot/table/drill-position-other.gif">
          <a:extLst>
            <a:ext uri="{FF2B5EF4-FFF2-40B4-BE49-F238E27FC236}">
              <a16:creationId xmlns:a16="http://schemas.microsoft.com/office/drawing/2014/main" id="{B59CECBF-C526-48FA-92FA-DF46080AEA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56" name="155 Imagen" descr="http://200.29.3.6:8080/pentaho/jpivot/table/drill-position-other.gif">
          <a:extLst>
            <a:ext uri="{FF2B5EF4-FFF2-40B4-BE49-F238E27FC236}">
              <a16:creationId xmlns:a16="http://schemas.microsoft.com/office/drawing/2014/main" id="{E3084748-2A48-4273-8370-D1787A57A9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157" name="156 Imagen" descr="http://200.29.3.6:8080/pentaho/jpivot/table/drill-position-other.gif">
          <a:extLst>
            <a:ext uri="{FF2B5EF4-FFF2-40B4-BE49-F238E27FC236}">
              <a16:creationId xmlns:a16="http://schemas.microsoft.com/office/drawing/2014/main" id="{5A2BD81B-8C7E-48E0-AEBE-350DBC7185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sp macro="" textlink="">
      <xdr:nvSpPr>
        <xdr:cNvPr id="158" name="Picture 10" hidden="1">
          <a:extLst>
            <a:ext uri="{63B3BB69-23CF-44E3-9099-C40C66FF867C}">
              <a14:compatExt xmlns:a14="http://schemas.microsoft.com/office/drawing/2010/main" spid="_x0000_s10250"/>
            </a:ext>
            <a:ext uri="{FF2B5EF4-FFF2-40B4-BE49-F238E27FC236}">
              <a16:creationId xmlns:a16="http://schemas.microsoft.com/office/drawing/2014/main" id="{CE69192D-9261-4DB6-95F2-2F66222DBD76}"/>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159" name="158 Imagen" descr="http://200.29.3.6:8080/pentaho/jpivot/table/drill-position-other.gif">
          <a:extLst>
            <a:ext uri="{FF2B5EF4-FFF2-40B4-BE49-F238E27FC236}">
              <a16:creationId xmlns:a16="http://schemas.microsoft.com/office/drawing/2014/main" id="{D2D3BE86-AA08-4EFB-B34D-DF65C366BB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60" name="159 Imagen" descr="http://200.29.3.6:8080/pentaho/jpivot/table/drill-position-other.gif">
          <a:extLst>
            <a:ext uri="{FF2B5EF4-FFF2-40B4-BE49-F238E27FC236}">
              <a16:creationId xmlns:a16="http://schemas.microsoft.com/office/drawing/2014/main" id="{A1ED8714-B557-49A7-A2CB-5369C4B653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61" name="160 Imagen" descr="http://200.29.3.6:8080/pentaho/jpivot/table/drill-position-other.gif">
          <a:extLst>
            <a:ext uri="{FF2B5EF4-FFF2-40B4-BE49-F238E27FC236}">
              <a16:creationId xmlns:a16="http://schemas.microsoft.com/office/drawing/2014/main" id="{70AA407D-C6B4-42E3-8486-67B5D01DDA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62" name="161 Imagen" descr="http://200.29.3.6:8080/pentaho/jpivot/table/drill-position-other.gif">
          <a:extLst>
            <a:ext uri="{FF2B5EF4-FFF2-40B4-BE49-F238E27FC236}">
              <a16:creationId xmlns:a16="http://schemas.microsoft.com/office/drawing/2014/main" id="{3DE7BC31-971B-434E-B789-AF73ABA613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63" name="162 Imagen" descr="http://200.29.3.6:8080/pentaho/jpivot/table/drill-position-other.gif">
          <a:extLst>
            <a:ext uri="{FF2B5EF4-FFF2-40B4-BE49-F238E27FC236}">
              <a16:creationId xmlns:a16="http://schemas.microsoft.com/office/drawing/2014/main" id="{F9753B85-5935-418D-B32C-61A46A65A3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64" name="163 Imagen" descr="http://200.29.3.6:8080/pentaho/jpivot/table/drill-position-other.gif">
          <a:extLst>
            <a:ext uri="{FF2B5EF4-FFF2-40B4-BE49-F238E27FC236}">
              <a16:creationId xmlns:a16="http://schemas.microsoft.com/office/drawing/2014/main" id="{C84D13CA-1D3D-45D2-9883-0CF2B7736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65" name="164 Imagen" descr="http://200.29.3.6:8080/pentaho/jpivot/table/drill-position-other.gif">
          <a:extLst>
            <a:ext uri="{FF2B5EF4-FFF2-40B4-BE49-F238E27FC236}">
              <a16:creationId xmlns:a16="http://schemas.microsoft.com/office/drawing/2014/main" id="{F14CEBBA-C3FD-4FE4-8CFF-F41E272714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66" name="165 Imagen" descr="http://200.29.3.6:8080/pentaho/jpivot/table/drill-position-other.gif">
          <a:extLst>
            <a:ext uri="{FF2B5EF4-FFF2-40B4-BE49-F238E27FC236}">
              <a16:creationId xmlns:a16="http://schemas.microsoft.com/office/drawing/2014/main" id="{2A8C91A5-11D3-4839-81AA-6DE444E90C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67" name="166 Imagen" descr="http://200.29.3.6:8080/pentaho/jpivot/table/drill-position-other.gif">
          <a:extLst>
            <a:ext uri="{FF2B5EF4-FFF2-40B4-BE49-F238E27FC236}">
              <a16:creationId xmlns:a16="http://schemas.microsoft.com/office/drawing/2014/main" id="{A11F5CE6-D854-45A0-B580-B9A1E66981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68" name="167 Imagen" descr="http://200.29.3.6:8080/pentaho/jpivot/table/drill-position-other.gif">
          <a:extLst>
            <a:ext uri="{FF2B5EF4-FFF2-40B4-BE49-F238E27FC236}">
              <a16:creationId xmlns:a16="http://schemas.microsoft.com/office/drawing/2014/main" id="{A164C0D4-6C64-4AF3-AFF9-2C304EE883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69" name="168 Imagen" descr="http://200.29.3.6:8080/pentaho/jpivot/table/drill-position-other.gif">
          <a:extLst>
            <a:ext uri="{FF2B5EF4-FFF2-40B4-BE49-F238E27FC236}">
              <a16:creationId xmlns:a16="http://schemas.microsoft.com/office/drawing/2014/main" id="{BC7231A6-DF52-476D-A664-101F58B12B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70" name="169 Imagen" descr="http://200.29.3.6:8080/pentaho/jpivot/table/drill-position-other.gif">
          <a:extLst>
            <a:ext uri="{FF2B5EF4-FFF2-40B4-BE49-F238E27FC236}">
              <a16:creationId xmlns:a16="http://schemas.microsoft.com/office/drawing/2014/main" id="{0093C292-94F7-451F-9FF9-6F35010E07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71" name="170 Imagen" descr="http://200.29.3.6:8080/pentaho/jpivot/table/drill-position-other.gif">
          <a:extLst>
            <a:ext uri="{FF2B5EF4-FFF2-40B4-BE49-F238E27FC236}">
              <a16:creationId xmlns:a16="http://schemas.microsoft.com/office/drawing/2014/main" id="{004607AB-35D4-4539-98E6-BFBE742E2B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72" name="171 Imagen" descr="http://200.29.3.6:8080/pentaho/jpivot/table/drill-position-other.gif">
          <a:extLst>
            <a:ext uri="{FF2B5EF4-FFF2-40B4-BE49-F238E27FC236}">
              <a16:creationId xmlns:a16="http://schemas.microsoft.com/office/drawing/2014/main" id="{9D66BDAC-AA67-46F9-A5A8-A5A29496B9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73" name="172 Imagen" descr="http://200.29.3.6:8080/pentaho/jpivot/table/drill-position-other.gif">
          <a:extLst>
            <a:ext uri="{FF2B5EF4-FFF2-40B4-BE49-F238E27FC236}">
              <a16:creationId xmlns:a16="http://schemas.microsoft.com/office/drawing/2014/main" id="{75048FA4-FA26-4EBC-9004-E9092C69E8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74" name="173 Imagen" descr="http://200.29.3.6:8080/pentaho/jpivot/table/drill-position-other.gif">
          <a:extLst>
            <a:ext uri="{FF2B5EF4-FFF2-40B4-BE49-F238E27FC236}">
              <a16:creationId xmlns:a16="http://schemas.microsoft.com/office/drawing/2014/main" id="{2660E59C-C705-43B3-B3E1-0B934B9E02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175" name="174 Imagen" descr="http://200.29.3.6:8080/pentaho/jpivot/table/drill-position-other.gif">
          <a:extLst>
            <a:ext uri="{FF2B5EF4-FFF2-40B4-BE49-F238E27FC236}">
              <a16:creationId xmlns:a16="http://schemas.microsoft.com/office/drawing/2014/main" id="{293B0E11-664A-4C76-A429-E0F7145313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sp macro="" textlink="">
      <xdr:nvSpPr>
        <xdr:cNvPr id="176" name="Picture 11" hidden="1">
          <a:extLst>
            <a:ext uri="{63B3BB69-23CF-44E3-9099-C40C66FF867C}">
              <a14:compatExt xmlns:a14="http://schemas.microsoft.com/office/drawing/2010/main" spid="_x0000_s10251"/>
            </a:ext>
            <a:ext uri="{FF2B5EF4-FFF2-40B4-BE49-F238E27FC236}">
              <a16:creationId xmlns:a16="http://schemas.microsoft.com/office/drawing/2014/main" id="{8CE790B7-AE0C-4DBB-BF61-C0881933475C}"/>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177" name="176 Imagen" descr="http://200.29.3.6:8080/pentaho/jpivot/table/drill-position-other.gif">
          <a:extLst>
            <a:ext uri="{FF2B5EF4-FFF2-40B4-BE49-F238E27FC236}">
              <a16:creationId xmlns:a16="http://schemas.microsoft.com/office/drawing/2014/main" id="{6F80AEAF-021B-486E-A7B9-9186B4D4AE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78" name="177 Imagen" descr="http://200.29.3.6:8080/pentaho/jpivot/table/drill-position-other.gif">
          <a:extLst>
            <a:ext uri="{FF2B5EF4-FFF2-40B4-BE49-F238E27FC236}">
              <a16:creationId xmlns:a16="http://schemas.microsoft.com/office/drawing/2014/main" id="{4BEAD794-5E0B-4006-8AE6-870C627686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79" name="178 Imagen" descr="http://200.29.3.6:8080/pentaho/jpivot/table/drill-position-other.gif">
          <a:extLst>
            <a:ext uri="{FF2B5EF4-FFF2-40B4-BE49-F238E27FC236}">
              <a16:creationId xmlns:a16="http://schemas.microsoft.com/office/drawing/2014/main" id="{04464597-ABED-4BB0-B8F6-982080B742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0" name="179 Imagen" descr="http://200.29.3.6:8080/pentaho/jpivot/table/drill-position-other.gif">
          <a:extLst>
            <a:ext uri="{FF2B5EF4-FFF2-40B4-BE49-F238E27FC236}">
              <a16:creationId xmlns:a16="http://schemas.microsoft.com/office/drawing/2014/main" id="{A07D2C47-9E70-4587-9A72-9BF05399CF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1" name="180 Imagen" descr="http://200.29.3.6:8080/pentaho/jpivot/table/drill-position-other.gif">
          <a:extLst>
            <a:ext uri="{FF2B5EF4-FFF2-40B4-BE49-F238E27FC236}">
              <a16:creationId xmlns:a16="http://schemas.microsoft.com/office/drawing/2014/main" id="{4F61CCA6-6C22-4E9B-BCD2-B2AB75D6E2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2" name="181 Imagen" descr="http://200.29.3.6:8080/pentaho/jpivot/table/drill-position-other.gif">
          <a:extLst>
            <a:ext uri="{FF2B5EF4-FFF2-40B4-BE49-F238E27FC236}">
              <a16:creationId xmlns:a16="http://schemas.microsoft.com/office/drawing/2014/main" id="{C8E7BA36-6321-4633-A4B7-E4192799AE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3" name="182 Imagen" descr="http://200.29.3.6:8080/pentaho/jpivot/table/drill-position-other.gif">
          <a:extLst>
            <a:ext uri="{FF2B5EF4-FFF2-40B4-BE49-F238E27FC236}">
              <a16:creationId xmlns:a16="http://schemas.microsoft.com/office/drawing/2014/main" id="{FD783737-9218-4BA2-8A55-C52ABC410A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4" name="183 Imagen" descr="http://200.29.3.6:8080/pentaho/jpivot/table/drill-position-other.gif">
          <a:extLst>
            <a:ext uri="{FF2B5EF4-FFF2-40B4-BE49-F238E27FC236}">
              <a16:creationId xmlns:a16="http://schemas.microsoft.com/office/drawing/2014/main" id="{BD5C68F1-CCE1-44E6-927D-66069CC784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5" name="184 Imagen" descr="http://200.29.3.6:8080/pentaho/jpivot/table/drill-position-other.gif">
          <a:extLst>
            <a:ext uri="{FF2B5EF4-FFF2-40B4-BE49-F238E27FC236}">
              <a16:creationId xmlns:a16="http://schemas.microsoft.com/office/drawing/2014/main" id="{08B8ECEF-CDBB-4C69-91AD-EDD2E3EA58D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6" name="185 Imagen" descr="http://200.29.3.6:8080/pentaho/jpivot/table/drill-position-other.gif">
          <a:extLst>
            <a:ext uri="{FF2B5EF4-FFF2-40B4-BE49-F238E27FC236}">
              <a16:creationId xmlns:a16="http://schemas.microsoft.com/office/drawing/2014/main" id="{55179EBB-6CC0-4C1A-95AD-F69E56A008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7" name="186 Imagen" descr="http://200.29.3.6:8080/pentaho/jpivot/table/drill-position-other.gif">
          <a:extLst>
            <a:ext uri="{FF2B5EF4-FFF2-40B4-BE49-F238E27FC236}">
              <a16:creationId xmlns:a16="http://schemas.microsoft.com/office/drawing/2014/main" id="{05F83381-091F-42FA-A188-26FF55A25C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8" name="187 Imagen" descr="http://200.29.3.6:8080/pentaho/jpivot/table/drill-position-other.gif">
          <a:extLst>
            <a:ext uri="{FF2B5EF4-FFF2-40B4-BE49-F238E27FC236}">
              <a16:creationId xmlns:a16="http://schemas.microsoft.com/office/drawing/2014/main" id="{36657D60-A261-4C3F-98CD-6B549720C9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89" name="188 Imagen" descr="http://200.29.3.6:8080/pentaho/jpivot/table/drill-position-other.gif">
          <a:extLst>
            <a:ext uri="{FF2B5EF4-FFF2-40B4-BE49-F238E27FC236}">
              <a16:creationId xmlns:a16="http://schemas.microsoft.com/office/drawing/2014/main" id="{3CA63B1E-4B98-4471-ACB6-7D801BC7C1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90" name="189 Imagen" descr="http://200.29.3.6:8080/pentaho/jpivot/table/drill-position-other.gif">
          <a:extLst>
            <a:ext uri="{FF2B5EF4-FFF2-40B4-BE49-F238E27FC236}">
              <a16:creationId xmlns:a16="http://schemas.microsoft.com/office/drawing/2014/main" id="{344822E7-A98F-46A8-8708-C475B50B76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55</xdr:row>
      <xdr:rowOff>0</xdr:rowOff>
    </xdr:from>
    <xdr:ext cx="85725" cy="85725"/>
    <xdr:pic>
      <xdr:nvPicPr>
        <xdr:cNvPr id="191" name="190 Imagen" descr="http://200.29.3.6:8080/pentaho/jpivot/table/drill-position-other.gif">
          <a:extLst>
            <a:ext uri="{FF2B5EF4-FFF2-40B4-BE49-F238E27FC236}">
              <a16:creationId xmlns:a16="http://schemas.microsoft.com/office/drawing/2014/main" id="{04DB9B59-BACE-44A9-848A-587CBF0001A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sp macro="" textlink="">
      <xdr:nvSpPr>
        <xdr:cNvPr id="192" name="Picture 12" hidden="1">
          <a:extLst>
            <a:ext uri="{63B3BB69-23CF-44E3-9099-C40C66FF867C}">
              <a14:compatExt xmlns:a14="http://schemas.microsoft.com/office/drawing/2010/main" spid="_x0000_s10252"/>
            </a:ext>
            <a:ext uri="{FF2B5EF4-FFF2-40B4-BE49-F238E27FC236}">
              <a16:creationId xmlns:a16="http://schemas.microsoft.com/office/drawing/2014/main" id="{A983C068-593C-4342-9A29-80BB26C8902F}"/>
            </a:ext>
          </a:extLst>
        </xdr:cNvPr>
        <xdr:cNvSpPr/>
      </xdr:nvSpPr>
      <xdr:spPr>
        <a:xfrm>
          <a:off x="23117175" y="14554200"/>
          <a:ext cx="152400" cy="157692"/>
        </a:xfrm>
        <a:prstGeom prst="rect">
          <a:avLst/>
        </a:prstGeom>
      </xdr:spPr>
    </xdr:sp>
    <xdr:clientData/>
  </xdr:oneCellAnchor>
  <xdr:oneCellAnchor>
    <xdr:from>
      <xdr:col>17</xdr:col>
      <xdr:colOff>0</xdr:colOff>
      <xdr:row>55</xdr:row>
      <xdr:rowOff>0</xdr:rowOff>
    </xdr:from>
    <xdr:ext cx="85725" cy="85725"/>
    <xdr:pic>
      <xdr:nvPicPr>
        <xdr:cNvPr id="193" name="192 Imagen" descr="http://200.29.3.6:8080/pentaho/jpivot/table/drill-position-other.gif">
          <a:extLst>
            <a:ext uri="{FF2B5EF4-FFF2-40B4-BE49-F238E27FC236}">
              <a16:creationId xmlns:a16="http://schemas.microsoft.com/office/drawing/2014/main" id="{CC6F00E0-7DF0-4873-BFDE-F09FBFD13E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94" name="193 Imagen" descr="http://200.29.3.6:8080/pentaho/jpivot/table/drill-position-other.gif">
          <a:extLst>
            <a:ext uri="{FF2B5EF4-FFF2-40B4-BE49-F238E27FC236}">
              <a16:creationId xmlns:a16="http://schemas.microsoft.com/office/drawing/2014/main" id="{CD0620C6-57DD-41C3-9696-7147223096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95" name="194 Imagen" descr="http://200.29.3.6:8080/pentaho/jpivot/table/drill-position-other.gif">
          <a:extLst>
            <a:ext uri="{FF2B5EF4-FFF2-40B4-BE49-F238E27FC236}">
              <a16:creationId xmlns:a16="http://schemas.microsoft.com/office/drawing/2014/main" id="{30750D1E-21AD-4F16-998F-32AEAB6898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96" name="195 Imagen" descr="http://200.29.3.6:8080/pentaho/jpivot/table/drill-position-other.gif">
          <a:extLst>
            <a:ext uri="{FF2B5EF4-FFF2-40B4-BE49-F238E27FC236}">
              <a16:creationId xmlns:a16="http://schemas.microsoft.com/office/drawing/2014/main" id="{9169AE08-8AC2-4699-B67D-72017BEE87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97" name="196 Imagen" descr="http://200.29.3.6:8080/pentaho/jpivot/table/drill-position-other.gif">
          <a:extLst>
            <a:ext uri="{FF2B5EF4-FFF2-40B4-BE49-F238E27FC236}">
              <a16:creationId xmlns:a16="http://schemas.microsoft.com/office/drawing/2014/main" id="{AD299815-20DA-4B96-876C-CF794CA9A8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98" name="197 Imagen" descr="http://200.29.3.6:8080/pentaho/jpivot/table/drill-position-other.gif">
          <a:extLst>
            <a:ext uri="{FF2B5EF4-FFF2-40B4-BE49-F238E27FC236}">
              <a16:creationId xmlns:a16="http://schemas.microsoft.com/office/drawing/2014/main" id="{FB5D6B57-4A52-4CD3-9305-0571C1A6CD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199" name="198 Imagen" descr="http://200.29.3.6:8080/pentaho/jpivot/table/drill-position-other.gif">
          <a:extLst>
            <a:ext uri="{FF2B5EF4-FFF2-40B4-BE49-F238E27FC236}">
              <a16:creationId xmlns:a16="http://schemas.microsoft.com/office/drawing/2014/main" id="{628E2DA4-7234-4405-B35A-B7D37A4FDB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00" name="199 Imagen" descr="http://200.29.3.6:8080/pentaho/jpivot/table/drill-position-other.gif">
          <a:extLst>
            <a:ext uri="{FF2B5EF4-FFF2-40B4-BE49-F238E27FC236}">
              <a16:creationId xmlns:a16="http://schemas.microsoft.com/office/drawing/2014/main" id="{153B95E0-D12B-48C2-B3AE-0D85A0CFF31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01" name="200 Imagen" descr="http://200.29.3.6:8080/pentaho/jpivot/table/drill-position-other.gif">
          <a:extLst>
            <a:ext uri="{FF2B5EF4-FFF2-40B4-BE49-F238E27FC236}">
              <a16:creationId xmlns:a16="http://schemas.microsoft.com/office/drawing/2014/main" id="{0B594DA1-9D7B-4353-811C-DA5CAA57A3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02" name="201 Imagen" descr="http://200.29.3.6:8080/pentaho/jpivot/table/drill-position-other.gif">
          <a:extLst>
            <a:ext uri="{FF2B5EF4-FFF2-40B4-BE49-F238E27FC236}">
              <a16:creationId xmlns:a16="http://schemas.microsoft.com/office/drawing/2014/main" id="{BC9015EF-9E73-4A88-B8E8-6588A7425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03" name="202 Imagen" descr="http://200.29.3.6:8080/pentaho/jpivot/table/drill-position-other.gif">
          <a:extLst>
            <a:ext uri="{FF2B5EF4-FFF2-40B4-BE49-F238E27FC236}">
              <a16:creationId xmlns:a16="http://schemas.microsoft.com/office/drawing/2014/main" id="{8F94CEA5-A110-4582-A3F1-67A2762CD4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04" name="203 Imagen" descr="http://200.29.3.6:8080/pentaho/jpivot/table/drill-position-other.gif">
          <a:extLst>
            <a:ext uri="{FF2B5EF4-FFF2-40B4-BE49-F238E27FC236}">
              <a16:creationId xmlns:a16="http://schemas.microsoft.com/office/drawing/2014/main" id="{12BD1738-BEC7-4165-AF5B-CD8C0EA708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05" name="204 Imagen" descr="http://200.29.3.6:8080/pentaho/jpivot/table/drill-position-other.gif">
          <a:extLst>
            <a:ext uri="{FF2B5EF4-FFF2-40B4-BE49-F238E27FC236}">
              <a16:creationId xmlns:a16="http://schemas.microsoft.com/office/drawing/2014/main" id="{E3AC130F-C319-4F9D-8980-0FCDA4A350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55</xdr:row>
      <xdr:rowOff>0</xdr:rowOff>
    </xdr:from>
    <xdr:ext cx="85725" cy="85725"/>
    <xdr:pic>
      <xdr:nvPicPr>
        <xdr:cNvPr id="206" name="205 Imagen" descr="http://200.29.3.6:8080/pentaho/jpivot/table/drill-position-other.gif">
          <a:extLst>
            <a:ext uri="{FF2B5EF4-FFF2-40B4-BE49-F238E27FC236}">
              <a16:creationId xmlns:a16="http://schemas.microsoft.com/office/drawing/2014/main" id="{88A2841F-CD60-48F5-9AED-E58908725D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88575" y="13896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32</xdr:row>
      <xdr:rowOff>0</xdr:rowOff>
    </xdr:from>
    <xdr:ext cx="85725" cy="85725"/>
    <xdr:pic>
      <xdr:nvPicPr>
        <xdr:cNvPr id="207" name="206 Imagen" descr="http://200.29.3.6:8080/pentaho/jpivot/table/drill-position-other.gif">
          <a:extLst>
            <a:ext uri="{FF2B5EF4-FFF2-40B4-BE49-F238E27FC236}">
              <a16:creationId xmlns:a16="http://schemas.microsoft.com/office/drawing/2014/main" id="{567715CB-610B-4361-8A9D-DB17B073BD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8810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33</xdr:row>
      <xdr:rowOff>0</xdr:rowOff>
    </xdr:from>
    <xdr:ext cx="85725" cy="85725"/>
    <xdr:pic>
      <xdr:nvPicPr>
        <xdr:cNvPr id="208" name="207 Imagen" descr="http://200.29.3.6:8080/pentaho/jpivot/table/drill-position-other.gif">
          <a:extLst>
            <a:ext uri="{FF2B5EF4-FFF2-40B4-BE49-F238E27FC236}">
              <a16:creationId xmlns:a16="http://schemas.microsoft.com/office/drawing/2014/main" id="{3C90BE94-13D0-45AB-BEFF-7F6F133956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9039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34</xdr:row>
      <xdr:rowOff>0</xdr:rowOff>
    </xdr:from>
    <xdr:ext cx="85725" cy="85725"/>
    <xdr:pic>
      <xdr:nvPicPr>
        <xdr:cNvPr id="209" name="208 Imagen" descr="http://200.29.3.6:8080/pentaho/jpivot/table/drill-position-other.gif">
          <a:extLst>
            <a:ext uri="{FF2B5EF4-FFF2-40B4-BE49-F238E27FC236}">
              <a16:creationId xmlns:a16="http://schemas.microsoft.com/office/drawing/2014/main" id="{D92E8AEA-FCA2-46FC-A818-EE856A992D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9267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35</xdr:row>
      <xdr:rowOff>0</xdr:rowOff>
    </xdr:from>
    <xdr:ext cx="85725" cy="85725"/>
    <xdr:pic>
      <xdr:nvPicPr>
        <xdr:cNvPr id="210" name="209 Imagen" descr="http://200.29.3.6:8080/pentaho/jpivot/table/drill-position-other.gif">
          <a:extLst>
            <a:ext uri="{FF2B5EF4-FFF2-40B4-BE49-F238E27FC236}">
              <a16:creationId xmlns:a16="http://schemas.microsoft.com/office/drawing/2014/main" id="{798A4C89-4D98-4B40-AA9E-E8A5D0D547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9496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211" name="210 Imagen" descr="http://200.29.3.6:8080/pentaho/jpivot/table/drill-position-other.gif">
          <a:extLst>
            <a:ext uri="{FF2B5EF4-FFF2-40B4-BE49-F238E27FC236}">
              <a16:creationId xmlns:a16="http://schemas.microsoft.com/office/drawing/2014/main" id="{CC765DD8-EE67-4AFB-9B1E-DCBF39859D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972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37</xdr:row>
      <xdr:rowOff>0</xdr:rowOff>
    </xdr:from>
    <xdr:ext cx="85725" cy="85725"/>
    <xdr:pic>
      <xdr:nvPicPr>
        <xdr:cNvPr id="212" name="211 Imagen" descr="http://200.29.3.6:8080/pentaho/jpivot/table/drill-position-other.gif">
          <a:extLst>
            <a:ext uri="{FF2B5EF4-FFF2-40B4-BE49-F238E27FC236}">
              <a16:creationId xmlns:a16="http://schemas.microsoft.com/office/drawing/2014/main" id="{C5A96EC3-BF77-4AD9-8DED-B4EFE734E0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995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38</xdr:row>
      <xdr:rowOff>0</xdr:rowOff>
    </xdr:from>
    <xdr:ext cx="85725" cy="85725"/>
    <xdr:pic>
      <xdr:nvPicPr>
        <xdr:cNvPr id="213" name="212 Imagen" descr="http://200.29.3.6:8080/pentaho/jpivot/table/drill-position-other.gif">
          <a:extLst>
            <a:ext uri="{FF2B5EF4-FFF2-40B4-BE49-F238E27FC236}">
              <a16:creationId xmlns:a16="http://schemas.microsoft.com/office/drawing/2014/main" id="{8BD5832C-F43A-4EE0-9FED-273E1ABB2D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018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40</xdr:row>
      <xdr:rowOff>0</xdr:rowOff>
    </xdr:from>
    <xdr:ext cx="85725" cy="85725"/>
    <xdr:pic>
      <xdr:nvPicPr>
        <xdr:cNvPr id="214" name="213 Imagen" descr="http://200.29.3.6:8080/pentaho/jpivot/table/drill-position-other.gif">
          <a:extLst>
            <a:ext uri="{FF2B5EF4-FFF2-40B4-BE49-F238E27FC236}">
              <a16:creationId xmlns:a16="http://schemas.microsoft.com/office/drawing/2014/main" id="{F9B3911A-FB2B-48FB-B479-D60216AA41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063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41</xdr:row>
      <xdr:rowOff>0</xdr:rowOff>
    </xdr:from>
    <xdr:ext cx="85725" cy="85725"/>
    <xdr:pic>
      <xdr:nvPicPr>
        <xdr:cNvPr id="215" name="214 Imagen" descr="http://200.29.3.6:8080/pentaho/jpivot/table/drill-position-other.gif">
          <a:extLst>
            <a:ext uri="{FF2B5EF4-FFF2-40B4-BE49-F238E27FC236}">
              <a16:creationId xmlns:a16="http://schemas.microsoft.com/office/drawing/2014/main" id="{AFFB6428-190A-42A7-AF2D-ACA2169DCA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086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42</xdr:row>
      <xdr:rowOff>0</xdr:rowOff>
    </xdr:from>
    <xdr:ext cx="85725" cy="85725"/>
    <xdr:pic>
      <xdr:nvPicPr>
        <xdr:cNvPr id="216" name="215 Imagen" descr="http://200.29.3.6:8080/pentaho/jpivot/table/drill-position-other.gif">
          <a:extLst>
            <a:ext uri="{FF2B5EF4-FFF2-40B4-BE49-F238E27FC236}">
              <a16:creationId xmlns:a16="http://schemas.microsoft.com/office/drawing/2014/main" id="{159B4244-3210-489E-9E81-A8842D7ACA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109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43</xdr:row>
      <xdr:rowOff>0</xdr:rowOff>
    </xdr:from>
    <xdr:ext cx="85725" cy="85725"/>
    <xdr:pic>
      <xdr:nvPicPr>
        <xdr:cNvPr id="217" name="216 Imagen" descr="http://200.29.3.6:8080/pentaho/jpivot/table/drill-position-other.gif">
          <a:extLst>
            <a:ext uri="{FF2B5EF4-FFF2-40B4-BE49-F238E27FC236}">
              <a16:creationId xmlns:a16="http://schemas.microsoft.com/office/drawing/2014/main" id="{CF421672-BD16-499B-8DA5-7114DE8FAE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132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44</xdr:row>
      <xdr:rowOff>0</xdr:rowOff>
    </xdr:from>
    <xdr:ext cx="85725" cy="85725"/>
    <xdr:pic>
      <xdr:nvPicPr>
        <xdr:cNvPr id="218" name="217 Imagen" descr="http://200.29.3.6:8080/pentaho/jpivot/table/drill-position-other.gif">
          <a:extLst>
            <a:ext uri="{FF2B5EF4-FFF2-40B4-BE49-F238E27FC236}">
              <a16:creationId xmlns:a16="http://schemas.microsoft.com/office/drawing/2014/main" id="{48211F7D-07E2-4354-B91A-247B58C420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155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45</xdr:row>
      <xdr:rowOff>0</xdr:rowOff>
    </xdr:from>
    <xdr:ext cx="85725" cy="85725"/>
    <xdr:pic>
      <xdr:nvPicPr>
        <xdr:cNvPr id="219" name="218 Imagen" descr="http://200.29.3.6:8080/pentaho/jpivot/table/drill-position-other.gif">
          <a:extLst>
            <a:ext uri="{FF2B5EF4-FFF2-40B4-BE49-F238E27FC236}">
              <a16:creationId xmlns:a16="http://schemas.microsoft.com/office/drawing/2014/main" id="{92232584-3170-497F-A64F-4B8048D36C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178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46</xdr:row>
      <xdr:rowOff>0</xdr:rowOff>
    </xdr:from>
    <xdr:ext cx="85725" cy="85725"/>
    <xdr:pic>
      <xdr:nvPicPr>
        <xdr:cNvPr id="220" name="219 Imagen" descr="http://200.29.3.6:8080/pentaho/jpivot/table/drill-position-other.gif">
          <a:extLst>
            <a:ext uri="{FF2B5EF4-FFF2-40B4-BE49-F238E27FC236}">
              <a16:creationId xmlns:a16="http://schemas.microsoft.com/office/drawing/2014/main" id="{1AA3911C-7C16-490E-9D61-825AB4A107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01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48</xdr:row>
      <xdr:rowOff>0</xdr:rowOff>
    </xdr:from>
    <xdr:ext cx="85725" cy="85725"/>
    <xdr:pic>
      <xdr:nvPicPr>
        <xdr:cNvPr id="221" name="220 Imagen" descr="http://200.29.3.6:8080/pentaho/jpivot/table/drill-position-other.gif">
          <a:extLst>
            <a:ext uri="{FF2B5EF4-FFF2-40B4-BE49-F238E27FC236}">
              <a16:creationId xmlns:a16="http://schemas.microsoft.com/office/drawing/2014/main" id="{ED1A1729-8299-4641-A7D0-2E6C62C41F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46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9</xdr:row>
      <xdr:rowOff>0</xdr:rowOff>
    </xdr:from>
    <xdr:ext cx="85725" cy="85725"/>
    <xdr:pic>
      <xdr:nvPicPr>
        <xdr:cNvPr id="222" name="223 Imagen" descr="http://200.29.3.6:8080/pentaho/jpivot/table/drill-position-other.gif">
          <a:extLst>
            <a:ext uri="{FF2B5EF4-FFF2-40B4-BE49-F238E27FC236}">
              <a16:creationId xmlns:a16="http://schemas.microsoft.com/office/drawing/2014/main" id="{19EC1C2C-9DBB-4EAE-92CC-64D53B3D77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316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223" name="225 Imagen" descr="http://200.29.3.6:8080/pentaho/jpivot/table/drill-position-other.gif">
          <a:extLst>
            <a:ext uri="{FF2B5EF4-FFF2-40B4-BE49-F238E27FC236}">
              <a16:creationId xmlns:a16="http://schemas.microsoft.com/office/drawing/2014/main" id="{8D04E241-EC4E-4808-8888-E660C1387D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3619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224" name="226 Imagen" descr="http://200.29.3.6:8080/pentaho/jpivot/table/drill-position-other.gif">
          <a:extLst>
            <a:ext uri="{FF2B5EF4-FFF2-40B4-BE49-F238E27FC236}">
              <a16:creationId xmlns:a16="http://schemas.microsoft.com/office/drawing/2014/main" id="{D8BDAD1F-AA43-415F-A668-A0EBE52B57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225" name="227 Imagen" descr="http://200.29.3.6:8080/pentaho/jpivot/table/drill-position-other.gif">
          <a:extLst>
            <a:ext uri="{FF2B5EF4-FFF2-40B4-BE49-F238E27FC236}">
              <a16:creationId xmlns:a16="http://schemas.microsoft.com/office/drawing/2014/main" id="{389EB01D-5B20-46BB-84E6-EBB9E711D1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4076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226" name="228 Imagen" descr="http://200.29.3.6:8080/pentaho/jpivot/table/drill-position-other.gif">
          <a:extLst>
            <a:ext uri="{FF2B5EF4-FFF2-40B4-BE49-F238E27FC236}">
              <a16:creationId xmlns:a16="http://schemas.microsoft.com/office/drawing/2014/main" id="{1AAE338C-6873-4FD5-A5AD-A6B1BB4458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4533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227" name="229 Imagen" descr="http://200.29.3.6:8080/pentaho/jpivot/table/drill-position-other.gif">
          <a:extLst>
            <a:ext uri="{FF2B5EF4-FFF2-40B4-BE49-F238E27FC236}">
              <a16:creationId xmlns:a16="http://schemas.microsoft.com/office/drawing/2014/main" id="{526EEC97-CACE-464A-A298-FF353FA15B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4762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228" name="230 Imagen" descr="http://200.29.3.6:8080/pentaho/jpivot/table/drill-position-other.gif">
          <a:extLst>
            <a:ext uri="{FF2B5EF4-FFF2-40B4-BE49-F238E27FC236}">
              <a16:creationId xmlns:a16="http://schemas.microsoft.com/office/drawing/2014/main" id="{02922A4E-20B7-43B6-B707-4625D8744A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4991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229" name="231 Imagen" descr="http://200.29.3.6:8080/pentaho/jpivot/table/drill-position-other.gif">
          <a:extLst>
            <a:ext uri="{FF2B5EF4-FFF2-40B4-BE49-F238E27FC236}">
              <a16:creationId xmlns:a16="http://schemas.microsoft.com/office/drawing/2014/main" id="{EFFA3CD5-648E-4ADC-9B20-DAF1F260AA9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5219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30" name="232 Imagen" descr="http://200.29.3.6:8080/pentaho/jpivot/table/drill-position-other.gif">
          <a:extLst>
            <a:ext uri="{FF2B5EF4-FFF2-40B4-BE49-F238E27FC236}">
              <a16:creationId xmlns:a16="http://schemas.microsoft.com/office/drawing/2014/main" id="{0E6104C9-B86C-441C-8721-E0DC11CA7F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544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231" name="233 Imagen" descr="http://200.29.3.6:8080/pentaho/jpivot/table/drill-position-other.gif">
          <a:extLst>
            <a:ext uri="{FF2B5EF4-FFF2-40B4-BE49-F238E27FC236}">
              <a16:creationId xmlns:a16="http://schemas.microsoft.com/office/drawing/2014/main" id="{51C5AA56-4B7D-4856-A868-AD6398FF9DE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5676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85725" cy="85725"/>
    <xdr:pic>
      <xdr:nvPicPr>
        <xdr:cNvPr id="232" name="234 Imagen" descr="http://200.29.3.6:8080/pentaho/jpivot/table/drill-position-other.gif">
          <a:extLst>
            <a:ext uri="{FF2B5EF4-FFF2-40B4-BE49-F238E27FC236}">
              <a16:creationId xmlns:a16="http://schemas.microsoft.com/office/drawing/2014/main" id="{CC91EEA5-708C-416E-BB80-4AA52FB052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5905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23</xdr:row>
      <xdr:rowOff>0</xdr:rowOff>
    </xdr:from>
    <xdr:ext cx="85725" cy="85725"/>
    <xdr:pic>
      <xdr:nvPicPr>
        <xdr:cNvPr id="233" name="235 Imagen" descr="http://200.29.3.6:8080/pentaho/jpivot/table/drill-position-other.gif">
          <a:extLst>
            <a:ext uri="{FF2B5EF4-FFF2-40B4-BE49-F238E27FC236}">
              <a16:creationId xmlns:a16="http://schemas.microsoft.com/office/drawing/2014/main" id="{7887E65E-6292-40C7-9AAF-065A1BF0EB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6362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222250</xdr:colOff>
      <xdr:row>12</xdr:row>
      <xdr:rowOff>15875</xdr:rowOff>
    </xdr:from>
    <xdr:ext cx="85725" cy="85725"/>
    <xdr:pic>
      <xdr:nvPicPr>
        <xdr:cNvPr id="234" name="236 Imagen" descr="http://200.29.3.6:8080/pentaho/jpivot/table/drill-position-other.gif">
          <a:extLst>
            <a:ext uri="{FF2B5EF4-FFF2-40B4-BE49-F238E27FC236}">
              <a16:creationId xmlns:a16="http://schemas.microsoft.com/office/drawing/2014/main" id="{322F3B31-53CF-4C58-A212-1108D36FCF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39250" y="3863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8</xdr:row>
      <xdr:rowOff>0</xdr:rowOff>
    </xdr:from>
    <xdr:ext cx="85725" cy="85725"/>
    <xdr:pic>
      <xdr:nvPicPr>
        <xdr:cNvPr id="235" name="237 Imagen" descr="http://200.29.3.6:8080/pentaho/jpivot/table/drill-position-other.gif">
          <a:extLst>
            <a:ext uri="{FF2B5EF4-FFF2-40B4-BE49-F238E27FC236}">
              <a16:creationId xmlns:a16="http://schemas.microsoft.com/office/drawing/2014/main" id="{76775A3F-404D-4069-B5EE-F2FAC80AD6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2933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9</xdr:row>
      <xdr:rowOff>0</xdr:rowOff>
    </xdr:from>
    <xdr:ext cx="85725" cy="85725"/>
    <xdr:pic>
      <xdr:nvPicPr>
        <xdr:cNvPr id="236" name="238 Imagen" descr="http://200.29.3.6:8080/pentaho/jpivot/table/drill-position-other.gif">
          <a:extLst>
            <a:ext uri="{FF2B5EF4-FFF2-40B4-BE49-F238E27FC236}">
              <a16:creationId xmlns:a16="http://schemas.microsoft.com/office/drawing/2014/main" id="{F9EC1CD6-E97F-445F-8D7E-30892732FD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316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10</xdr:row>
      <xdr:rowOff>0</xdr:rowOff>
    </xdr:from>
    <xdr:ext cx="85725" cy="85725"/>
    <xdr:pic>
      <xdr:nvPicPr>
        <xdr:cNvPr id="237" name="239 Imagen" descr="http://200.29.3.6:8080/pentaho/jpivot/table/drill-position-other.gif">
          <a:extLst>
            <a:ext uri="{FF2B5EF4-FFF2-40B4-BE49-F238E27FC236}">
              <a16:creationId xmlns:a16="http://schemas.microsoft.com/office/drawing/2014/main" id="{BDC159B3-A533-46AC-A618-51F2EDDD30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3390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11</xdr:row>
      <xdr:rowOff>0</xdr:rowOff>
    </xdr:from>
    <xdr:ext cx="85725" cy="85725"/>
    <xdr:pic>
      <xdr:nvPicPr>
        <xdr:cNvPr id="238" name="240 Imagen" descr="http://200.29.3.6:8080/pentaho/jpivot/table/drill-position-other.gif">
          <a:extLst>
            <a:ext uri="{FF2B5EF4-FFF2-40B4-BE49-F238E27FC236}">
              <a16:creationId xmlns:a16="http://schemas.microsoft.com/office/drawing/2014/main" id="{2B4E2F91-7FAA-459E-AC87-97736A39AE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3619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12</xdr:row>
      <xdr:rowOff>0</xdr:rowOff>
    </xdr:from>
    <xdr:ext cx="85725" cy="85725"/>
    <xdr:pic>
      <xdr:nvPicPr>
        <xdr:cNvPr id="239" name="241 Imagen" descr="http://200.29.3.6:8080/pentaho/jpivot/table/drill-position-other.gif">
          <a:extLst>
            <a:ext uri="{FF2B5EF4-FFF2-40B4-BE49-F238E27FC236}">
              <a16:creationId xmlns:a16="http://schemas.microsoft.com/office/drawing/2014/main" id="{BA7E8D03-D8B9-4439-8732-0174B83123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13</xdr:row>
      <xdr:rowOff>0</xdr:rowOff>
    </xdr:from>
    <xdr:ext cx="85725" cy="85725"/>
    <xdr:pic>
      <xdr:nvPicPr>
        <xdr:cNvPr id="240" name="242 Imagen" descr="http://200.29.3.6:8080/pentaho/jpivot/table/drill-position-other.gif">
          <a:extLst>
            <a:ext uri="{FF2B5EF4-FFF2-40B4-BE49-F238E27FC236}">
              <a16:creationId xmlns:a16="http://schemas.microsoft.com/office/drawing/2014/main" id="{00B9C22B-DC8E-48B0-9D5A-81E4041EFA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4076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15</xdr:row>
      <xdr:rowOff>0</xdr:rowOff>
    </xdr:from>
    <xdr:ext cx="85725" cy="85725"/>
    <xdr:pic>
      <xdr:nvPicPr>
        <xdr:cNvPr id="241" name="243 Imagen" descr="http://200.29.3.6:8080/pentaho/jpivot/table/drill-position-other.gif">
          <a:extLst>
            <a:ext uri="{FF2B5EF4-FFF2-40B4-BE49-F238E27FC236}">
              <a16:creationId xmlns:a16="http://schemas.microsoft.com/office/drawing/2014/main" id="{256971E4-47B6-485E-8FC6-AF45C05E63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4533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16</xdr:row>
      <xdr:rowOff>0</xdr:rowOff>
    </xdr:from>
    <xdr:ext cx="85725" cy="85725"/>
    <xdr:pic>
      <xdr:nvPicPr>
        <xdr:cNvPr id="242" name="244 Imagen" descr="http://200.29.3.6:8080/pentaho/jpivot/table/drill-position-other.gif">
          <a:extLst>
            <a:ext uri="{FF2B5EF4-FFF2-40B4-BE49-F238E27FC236}">
              <a16:creationId xmlns:a16="http://schemas.microsoft.com/office/drawing/2014/main" id="{259B639C-397D-4001-B0AA-A1387C79B8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4762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17</xdr:row>
      <xdr:rowOff>0</xdr:rowOff>
    </xdr:from>
    <xdr:ext cx="85725" cy="85725"/>
    <xdr:pic>
      <xdr:nvPicPr>
        <xdr:cNvPr id="243" name="245 Imagen" descr="http://200.29.3.6:8080/pentaho/jpivot/table/drill-position-other.gif">
          <a:extLst>
            <a:ext uri="{FF2B5EF4-FFF2-40B4-BE49-F238E27FC236}">
              <a16:creationId xmlns:a16="http://schemas.microsoft.com/office/drawing/2014/main" id="{7B4158E4-26B3-422A-890E-56E8100E42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4991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18</xdr:row>
      <xdr:rowOff>0</xdr:rowOff>
    </xdr:from>
    <xdr:ext cx="85725" cy="85725"/>
    <xdr:pic>
      <xdr:nvPicPr>
        <xdr:cNvPr id="244" name="246 Imagen" descr="http://200.29.3.6:8080/pentaho/jpivot/table/drill-position-other.gif">
          <a:extLst>
            <a:ext uri="{FF2B5EF4-FFF2-40B4-BE49-F238E27FC236}">
              <a16:creationId xmlns:a16="http://schemas.microsoft.com/office/drawing/2014/main" id="{860AC83D-6F59-49E2-BB65-35C11B833E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5219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19</xdr:row>
      <xdr:rowOff>0</xdr:rowOff>
    </xdr:from>
    <xdr:ext cx="85725" cy="85725"/>
    <xdr:pic>
      <xdr:nvPicPr>
        <xdr:cNvPr id="245" name="247 Imagen" descr="http://200.29.3.6:8080/pentaho/jpivot/table/drill-position-other.gif">
          <a:extLst>
            <a:ext uri="{FF2B5EF4-FFF2-40B4-BE49-F238E27FC236}">
              <a16:creationId xmlns:a16="http://schemas.microsoft.com/office/drawing/2014/main" id="{167CB8CE-00E7-4C5B-9732-C886345C75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544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20</xdr:row>
      <xdr:rowOff>0</xdr:rowOff>
    </xdr:from>
    <xdr:ext cx="85725" cy="85725"/>
    <xdr:pic>
      <xdr:nvPicPr>
        <xdr:cNvPr id="246" name="248 Imagen" descr="http://200.29.3.6:8080/pentaho/jpivot/table/drill-position-other.gif">
          <a:extLst>
            <a:ext uri="{FF2B5EF4-FFF2-40B4-BE49-F238E27FC236}">
              <a16:creationId xmlns:a16="http://schemas.microsoft.com/office/drawing/2014/main" id="{7C4D92EE-3332-4837-A1D6-1E3790F0EB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5676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21</xdr:row>
      <xdr:rowOff>0</xdr:rowOff>
    </xdr:from>
    <xdr:ext cx="85725" cy="85725"/>
    <xdr:pic>
      <xdr:nvPicPr>
        <xdr:cNvPr id="247" name="249 Imagen" descr="http://200.29.3.6:8080/pentaho/jpivot/table/drill-position-other.gif">
          <a:extLst>
            <a:ext uri="{FF2B5EF4-FFF2-40B4-BE49-F238E27FC236}">
              <a16:creationId xmlns:a16="http://schemas.microsoft.com/office/drawing/2014/main" id="{B2DA3EE7-85F4-44F8-ACCB-67FF2220C7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5905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23</xdr:row>
      <xdr:rowOff>0</xdr:rowOff>
    </xdr:from>
    <xdr:ext cx="85725" cy="85725"/>
    <xdr:pic>
      <xdr:nvPicPr>
        <xdr:cNvPr id="248" name="250 Imagen" descr="http://200.29.3.6:8080/pentaho/jpivot/table/drill-position-other.gif">
          <a:extLst>
            <a:ext uri="{FF2B5EF4-FFF2-40B4-BE49-F238E27FC236}">
              <a16:creationId xmlns:a16="http://schemas.microsoft.com/office/drawing/2014/main" id="{7806329E-0C19-47A4-89F5-B3A560FB66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6362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15</xdr:col>
      <xdr:colOff>746125</xdr:colOff>
      <xdr:row>11</xdr:row>
      <xdr:rowOff>142875</xdr:rowOff>
    </xdr:from>
    <xdr:ext cx="85725" cy="85725"/>
    <xdr:pic>
      <xdr:nvPicPr>
        <xdr:cNvPr id="249" name="251 Imagen" descr="http://200.29.3.6:8080/pentaho/jpivot/table/drill-position-other.gif">
          <a:extLst>
            <a:ext uri="{FF2B5EF4-FFF2-40B4-BE49-F238E27FC236}">
              <a16:creationId xmlns:a16="http://schemas.microsoft.com/office/drawing/2014/main" id="{994AA4FB-BD0E-4664-B032-85DC7226E0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605875" y="3762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8</xdr:row>
      <xdr:rowOff>0</xdr:rowOff>
    </xdr:from>
    <xdr:ext cx="85725" cy="85725"/>
    <xdr:pic>
      <xdr:nvPicPr>
        <xdr:cNvPr id="250" name="252 Imagen" descr="http://200.29.3.6:8080/pentaho/jpivot/table/drill-position-other.gif">
          <a:extLst>
            <a:ext uri="{FF2B5EF4-FFF2-40B4-BE49-F238E27FC236}">
              <a16:creationId xmlns:a16="http://schemas.microsoft.com/office/drawing/2014/main" id="{3EDCD6E5-7493-4583-826A-58B7EB8412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2933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9</xdr:row>
      <xdr:rowOff>0</xdr:rowOff>
    </xdr:from>
    <xdr:ext cx="85725" cy="85725"/>
    <xdr:pic>
      <xdr:nvPicPr>
        <xdr:cNvPr id="251" name="253 Imagen" descr="http://200.29.3.6:8080/pentaho/jpivot/table/drill-position-other.gif">
          <a:extLst>
            <a:ext uri="{FF2B5EF4-FFF2-40B4-BE49-F238E27FC236}">
              <a16:creationId xmlns:a16="http://schemas.microsoft.com/office/drawing/2014/main" id="{AB6BA876-BD4D-46B2-9BFD-076E929D6E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316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10</xdr:row>
      <xdr:rowOff>0</xdr:rowOff>
    </xdr:from>
    <xdr:ext cx="85725" cy="85725"/>
    <xdr:pic>
      <xdr:nvPicPr>
        <xdr:cNvPr id="252" name="254 Imagen" descr="http://200.29.3.6:8080/pentaho/jpivot/table/drill-position-other.gif">
          <a:extLst>
            <a:ext uri="{FF2B5EF4-FFF2-40B4-BE49-F238E27FC236}">
              <a16:creationId xmlns:a16="http://schemas.microsoft.com/office/drawing/2014/main" id="{65E9740C-A71B-4FAF-8D71-9DE9A637D2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3390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11</xdr:row>
      <xdr:rowOff>0</xdr:rowOff>
    </xdr:from>
    <xdr:ext cx="85725" cy="85725"/>
    <xdr:pic>
      <xdr:nvPicPr>
        <xdr:cNvPr id="253" name="255 Imagen" descr="http://200.29.3.6:8080/pentaho/jpivot/table/drill-position-other.gif">
          <a:extLst>
            <a:ext uri="{FF2B5EF4-FFF2-40B4-BE49-F238E27FC236}">
              <a16:creationId xmlns:a16="http://schemas.microsoft.com/office/drawing/2014/main" id="{25E8E4DA-AE58-4CDB-9FD7-633083584D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3619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12</xdr:row>
      <xdr:rowOff>0</xdr:rowOff>
    </xdr:from>
    <xdr:ext cx="85725" cy="85725"/>
    <xdr:pic>
      <xdr:nvPicPr>
        <xdr:cNvPr id="254" name="256 Imagen" descr="http://200.29.3.6:8080/pentaho/jpivot/table/drill-position-other.gif">
          <a:extLst>
            <a:ext uri="{FF2B5EF4-FFF2-40B4-BE49-F238E27FC236}">
              <a16:creationId xmlns:a16="http://schemas.microsoft.com/office/drawing/2014/main" id="{85D06341-DFE0-495D-A681-85ED6F1807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13</xdr:row>
      <xdr:rowOff>0</xdr:rowOff>
    </xdr:from>
    <xdr:ext cx="85725" cy="85725"/>
    <xdr:pic>
      <xdr:nvPicPr>
        <xdr:cNvPr id="255" name="257 Imagen" descr="http://200.29.3.6:8080/pentaho/jpivot/table/drill-position-other.gif">
          <a:extLst>
            <a:ext uri="{FF2B5EF4-FFF2-40B4-BE49-F238E27FC236}">
              <a16:creationId xmlns:a16="http://schemas.microsoft.com/office/drawing/2014/main" id="{089E64AF-54FA-49EE-9056-CF0ACCBB92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4076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15</xdr:row>
      <xdr:rowOff>0</xdr:rowOff>
    </xdr:from>
    <xdr:ext cx="85725" cy="85725"/>
    <xdr:pic>
      <xdr:nvPicPr>
        <xdr:cNvPr id="256" name="258 Imagen" descr="http://200.29.3.6:8080/pentaho/jpivot/table/drill-position-other.gif">
          <a:extLst>
            <a:ext uri="{FF2B5EF4-FFF2-40B4-BE49-F238E27FC236}">
              <a16:creationId xmlns:a16="http://schemas.microsoft.com/office/drawing/2014/main" id="{50ACE483-6155-4E6A-ACCE-932E5F8E23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4533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16</xdr:row>
      <xdr:rowOff>0</xdr:rowOff>
    </xdr:from>
    <xdr:ext cx="85725" cy="85725"/>
    <xdr:pic>
      <xdr:nvPicPr>
        <xdr:cNvPr id="257" name="259 Imagen" descr="http://200.29.3.6:8080/pentaho/jpivot/table/drill-position-other.gif">
          <a:extLst>
            <a:ext uri="{FF2B5EF4-FFF2-40B4-BE49-F238E27FC236}">
              <a16:creationId xmlns:a16="http://schemas.microsoft.com/office/drawing/2014/main" id="{E6E03052-E77B-499C-9E84-27107C99D9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4762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17</xdr:row>
      <xdr:rowOff>0</xdr:rowOff>
    </xdr:from>
    <xdr:ext cx="85725" cy="85725"/>
    <xdr:pic>
      <xdr:nvPicPr>
        <xdr:cNvPr id="258" name="260 Imagen" descr="http://200.29.3.6:8080/pentaho/jpivot/table/drill-position-other.gif">
          <a:extLst>
            <a:ext uri="{FF2B5EF4-FFF2-40B4-BE49-F238E27FC236}">
              <a16:creationId xmlns:a16="http://schemas.microsoft.com/office/drawing/2014/main" id="{56C8FA97-8F8E-4073-8935-ED724F2D7B4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4991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18</xdr:row>
      <xdr:rowOff>0</xdr:rowOff>
    </xdr:from>
    <xdr:ext cx="85725" cy="85725"/>
    <xdr:pic>
      <xdr:nvPicPr>
        <xdr:cNvPr id="259" name="261 Imagen" descr="http://200.29.3.6:8080/pentaho/jpivot/table/drill-position-other.gif">
          <a:extLst>
            <a:ext uri="{FF2B5EF4-FFF2-40B4-BE49-F238E27FC236}">
              <a16:creationId xmlns:a16="http://schemas.microsoft.com/office/drawing/2014/main" id="{657BCC02-D51B-4857-ADC6-219981B53A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5219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19</xdr:row>
      <xdr:rowOff>0</xdr:rowOff>
    </xdr:from>
    <xdr:ext cx="85725" cy="85725"/>
    <xdr:pic>
      <xdr:nvPicPr>
        <xdr:cNvPr id="260" name="262 Imagen" descr="http://200.29.3.6:8080/pentaho/jpivot/table/drill-position-other.gif">
          <a:extLst>
            <a:ext uri="{FF2B5EF4-FFF2-40B4-BE49-F238E27FC236}">
              <a16:creationId xmlns:a16="http://schemas.microsoft.com/office/drawing/2014/main" id="{4B2E7E01-D9FD-4F77-8B7B-D3759B4475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544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20</xdr:row>
      <xdr:rowOff>0</xdr:rowOff>
    </xdr:from>
    <xdr:ext cx="85725" cy="85725"/>
    <xdr:pic>
      <xdr:nvPicPr>
        <xdr:cNvPr id="261" name="263 Imagen" descr="http://200.29.3.6:8080/pentaho/jpivot/table/drill-position-other.gif">
          <a:extLst>
            <a:ext uri="{FF2B5EF4-FFF2-40B4-BE49-F238E27FC236}">
              <a16:creationId xmlns:a16="http://schemas.microsoft.com/office/drawing/2014/main" id="{6537A90D-2A14-481D-8F8D-09F10A07B2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5676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21</xdr:row>
      <xdr:rowOff>0</xdr:rowOff>
    </xdr:from>
    <xdr:ext cx="85725" cy="85725"/>
    <xdr:pic>
      <xdr:nvPicPr>
        <xdr:cNvPr id="262" name="264 Imagen" descr="http://200.29.3.6:8080/pentaho/jpivot/table/drill-position-other.gif">
          <a:extLst>
            <a:ext uri="{FF2B5EF4-FFF2-40B4-BE49-F238E27FC236}">
              <a16:creationId xmlns:a16="http://schemas.microsoft.com/office/drawing/2014/main" id="{2F1990AD-1822-46A4-AEE8-349436784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5905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23</xdr:row>
      <xdr:rowOff>0</xdr:rowOff>
    </xdr:from>
    <xdr:ext cx="85725" cy="85725"/>
    <xdr:pic>
      <xdr:nvPicPr>
        <xdr:cNvPr id="263" name="265 Imagen" descr="http://200.29.3.6:8080/pentaho/jpivot/table/drill-position-other.gif">
          <a:extLst>
            <a:ext uri="{FF2B5EF4-FFF2-40B4-BE49-F238E27FC236}">
              <a16:creationId xmlns:a16="http://schemas.microsoft.com/office/drawing/2014/main" id="{FD7A6F63-9065-446A-B81A-00ED26FF5C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6362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7</xdr:row>
      <xdr:rowOff>0</xdr:rowOff>
    </xdr:from>
    <xdr:ext cx="85725" cy="85725"/>
    <xdr:pic>
      <xdr:nvPicPr>
        <xdr:cNvPr id="264" name="266 Imagen" descr="http://200.29.3.6:8080/pentaho/jpivot/table/drill-position-other.gif">
          <a:extLst>
            <a:ext uri="{FF2B5EF4-FFF2-40B4-BE49-F238E27FC236}">
              <a16:creationId xmlns:a16="http://schemas.microsoft.com/office/drawing/2014/main" id="{0E7E7140-E687-4B17-BF91-70ADD2BC88F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2705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8</xdr:row>
      <xdr:rowOff>0</xdr:rowOff>
    </xdr:from>
    <xdr:ext cx="85725" cy="85725"/>
    <xdr:pic>
      <xdr:nvPicPr>
        <xdr:cNvPr id="265" name="267 Imagen" descr="http://200.29.3.6:8080/pentaho/jpivot/table/drill-position-other.gif">
          <a:extLst>
            <a:ext uri="{FF2B5EF4-FFF2-40B4-BE49-F238E27FC236}">
              <a16:creationId xmlns:a16="http://schemas.microsoft.com/office/drawing/2014/main" id="{A1E59B78-2A0E-4067-BFFC-FAD6862F4D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2933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9</xdr:row>
      <xdr:rowOff>0</xdr:rowOff>
    </xdr:from>
    <xdr:ext cx="85725" cy="85725"/>
    <xdr:pic>
      <xdr:nvPicPr>
        <xdr:cNvPr id="266" name="268 Imagen" descr="http://200.29.3.6:8080/pentaho/jpivot/table/drill-position-other.gif">
          <a:extLst>
            <a:ext uri="{FF2B5EF4-FFF2-40B4-BE49-F238E27FC236}">
              <a16:creationId xmlns:a16="http://schemas.microsoft.com/office/drawing/2014/main" id="{EDA8B61F-4F68-418F-B606-181662D34D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316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10</xdr:row>
      <xdr:rowOff>0</xdr:rowOff>
    </xdr:from>
    <xdr:ext cx="85725" cy="85725"/>
    <xdr:pic>
      <xdr:nvPicPr>
        <xdr:cNvPr id="267" name="269 Imagen" descr="http://200.29.3.6:8080/pentaho/jpivot/table/drill-position-other.gif">
          <a:extLst>
            <a:ext uri="{FF2B5EF4-FFF2-40B4-BE49-F238E27FC236}">
              <a16:creationId xmlns:a16="http://schemas.microsoft.com/office/drawing/2014/main" id="{3C4954AD-39C2-4A84-A6C2-DFCA79BEC3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3390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11</xdr:row>
      <xdr:rowOff>0</xdr:rowOff>
    </xdr:from>
    <xdr:ext cx="85725" cy="85725"/>
    <xdr:pic>
      <xdr:nvPicPr>
        <xdr:cNvPr id="268" name="270 Imagen" descr="http://200.29.3.6:8080/pentaho/jpivot/table/drill-position-other.gif">
          <a:extLst>
            <a:ext uri="{FF2B5EF4-FFF2-40B4-BE49-F238E27FC236}">
              <a16:creationId xmlns:a16="http://schemas.microsoft.com/office/drawing/2014/main" id="{42108C74-2570-4EDE-997D-3A3491FCA9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3619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12</xdr:row>
      <xdr:rowOff>0</xdr:rowOff>
    </xdr:from>
    <xdr:ext cx="85725" cy="85725"/>
    <xdr:pic>
      <xdr:nvPicPr>
        <xdr:cNvPr id="269" name="271 Imagen" descr="http://200.29.3.6:8080/pentaho/jpivot/table/drill-position-other.gif">
          <a:extLst>
            <a:ext uri="{FF2B5EF4-FFF2-40B4-BE49-F238E27FC236}">
              <a16:creationId xmlns:a16="http://schemas.microsoft.com/office/drawing/2014/main" id="{F422CD08-2D91-4492-929D-5A97D2BD22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13</xdr:row>
      <xdr:rowOff>0</xdr:rowOff>
    </xdr:from>
    <xdr:ext cx="85725" cy="85725"/>
    <xdr:pic>
      <xdr:nvPicPr>
        <xdr:cNvPr id="270" name="272 Imagen" descr="http://200.29.3.6:8080/pentaho/jpivot/table/drill-position-other.gif">
          <a:extLst>
            <a:ext uri="{FF2B5EF4-FFF2-40B4-BE49-F238E27FC236}">
              <a16:creationId xmlns:a16="http://schemas.microsoft.com/office/drawing/2014/main" id="{679D0556-C6C0-491F-B34B-295445945B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4076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15</xdr:row>
      <xdr:rowOff>0</xdr:rowOff>
    </xdr:from>
    <xdr:ext cx="85725" cy="85725"/>
    <xdr:pic>
      <xdr:nvPicPr>
        <xdr:cNvPr id="271" name="273 Imagen" descr="http://200.29.3.6:8080/pentaho/jpivot/table/drill-position-other.gif">
          <a:extLst>
            <a:ext uri="{FF2B5EF4-FFF2-40B4-BE49-F238E27FC236}">
              <a16:creationId xmlns:a16="http://schemas.microsoft.com/office/drawing/2014/main" id="{47862A62-37FC-42A5-A997-027D07F1E6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4533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16</xdr:row>
      <xdr:rowOff>0</xdr:rowOff>
    </xdr:from>
    <xdr:ext cx="85725" cy="85725"/>
    <xdr:pic>
      <xdr:nvPicPr>
        <xdr:cNvPr id="272" name="274 Imagen" descr="http://200.29.3.6:8080/pentaho/jpivot/table/drill-position-other.gif">
          <a:extLst>
            <a:ext uri="{FF2B5EF4-FFF2-40B4-BE49-F238E27FC236}">
              <a16:creationId xmlns:a16="http://schemas.microsoft.com/office/drawing/2014/main" id="{9F589710-932E-4705-A5B3-08BEDE1A48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4762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17</xdr:row>
      <xdr:rowOff>0</xdr:rowOff>
    </xdr:from>
    <xdr:ext cx="85725" cy="85725"/>
    <xdr:pic>
      <xdr:nvPicPr>
        <xdr:cNvPr id="273" name="275 Imagen" descr="http://200.29.3.6:8080/pentaho/jpivot/table/drill-position-other.gif">
          <a:extLst>
            <a:ext uri="{FF2B5EF4-FFF2-40B4-BE49-F238E27FC236}">
              <a16:creationId xmlns:a16="http://schemas.microsoft.com/office/drawing/2014/main" id="{2E722BE1-4514-474D-A43E-47D3B2D965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4991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18</xdr:row>
      <xdr:rowOff>0</xdr:rowOff>
    </xdr:from>
    <xdr:ext cx="85725" cy="85725"/>
    <xdr:pic>
      <xdr:nvPicPr>
        <xdr:cNvPr id="274" name="276 Imagen" descr="http://200.29.3.6:8080/pentaho/jpivot/table/drill-position-other.gif">
          <a:extLst>
            <a:ext uri="{FF2B5EF4-FFF2-40B4-BE49-F238E27FC236}">
              <a16:creationId xmlns:a16="http://schemas.microsoft.com/office/drawing/2014/main" id="{C03D53CE-25AD-4CEC-9BE8-8A48085998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5219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19</xdr:row>
      <xdr:rowOff>0</xdr:rowOff>
    </xdr:from>
    <xdr:ext cx="85725" cy="85725"/>
    <xdr:pic>
      <xdr:nvPicPr>
        <xdr:cNvPr id="275" name="277 Imagen" descr="http://200.29.3.6:8080/pentaho/jpivot/table/drill-position-other.gif">
          <a:extLst>
            <a:ext uri="{FF2B5EF4-FFF2-40B4-BE49-F238E27FC236}">
              <a16:creationId xmlns:a16="http://schemas.microsoft.com/office/drawing/2014/main" id="{C057B9B1-650B-4CD7-BF60-FF2B47C45D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544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20</xdr:row>
      <xdr:rowOff>0</xdr:rowOff>
    </xdr:from>
    <xdr:ext cx="85725" cy="85725"/>
    <xdr:pic>
      <xdr:nvPicPr>
        <xdr:cNvPr id="276" name="278 Imagen" descr="http://200.29.3.6:8080/pentaho/jpivot/table/drill-position-other.gif">
          <a:extLst>
            <a:ext uri="{FF2B5EF4-FFF2-40B4-BE49-F238E27FC236}">
              <a16:creationId xmlns:a16="http://schemas.microsoft.com/office/drawing/2014/main" id="{4DB39080-A390-40AF-88B7-F6B9C95D85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5676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21</xdr:row>
      <xdr:rowOff>0</xdr:rowOff>
    </xdr:from>
    <xdr:ext cx="85725" cy="85725"/>
    <xdr:pic>
      <xdr:nvPicPr>
        <xdr:cNvPr id="277" name="279 Imagen" descr="http://200.29.3.6:8080/pentaho/jpivot/table/drill-position-other.gif">
          <a:extLst>
            <a:ext uri="{FF2B5EF4-FFF2-40B4-BE49-F238E27FC236}">
              <a16:creationId xmlns:a16="http://schemas.microsoft.com/office/drawing/2014/main" id="{832DAD4B-13B0-47AC-A888-506593D297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5905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24</xdr:row>
      <xdr:rowOff>0</xdr:rowOff>
    </xdr:from>
    <xdr:ext cx="85725" cy="85725"/>
    <xdr:pic>
      <xdr:nvPicPr>
        <xdr:cNvPr id="278" name="280 Imagen" descr="http://200.29.3.6:8080/pentaho/jpivot/table/drill-position-other.gif">
          <a:extLst>
            <a:ext uri="{FF2B5EF4-FFF2-40B4-BE49-F238E27FC236}">
              <a16:creationId xmlns:a16="http://schemas.microsoft.com/office/drawing/2014/main" id="{6575AD2A-55F9-4D5E-9418-0C069E676E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6591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7</xdr:row>
      <xdr:rowOff>0</xdr:rowOff>
    </xdr:from>
    <xdr:ext cx="85725" cy="85725"/>
    <xdr:pic>
      <xdr:nvPicPr>
        <xdr:cNvPr id="279" name="281 Imagen" descr="http://200.29.3.6:8080/pentaho/jpivot/table/drill-position-other.gif">
          <a:extLst>
            <a:ext uri="{FF2B5EF4-FFF2-40B4-BE49-F238E27FC236}">
              <a16:creationId xmlns:a16="http://schemas.microsoft.com/office/drawing/2014/main" id="{D235AECB-1107-479B-8C78-CF0EDD2F95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2705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8</xdr:row>
      <xdr:rowOff>0</xdr:rowOff>
    </xdr:from>
    <xdr:ext cx="85725" cy="85725"/>
    <xdr:pic>
      <xdr:nvPicPr>
        <xdr:cNvPr id="280" name="282 Imagen" descr="http://200.29.3.6:8080/pentaho/jpivot/table/drill-position-other.gif">
          <a:extLst>
            <a:ext uri="{FF2B5EF4-FFF2-40B4-BE49-F238E27FC236}">
              <a16:creationId xmlns:a16="http://schemas.microsoft.com/office/drawing/2014/main" id="{B36DC11C-AA7E-4ED4-9D58-3EA6C21DBA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2933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9</xdr:row>
      <xdr:rowOff>0</xdr:rowOff>
    </xdr:from>
    <xdr:ext cx="85725" cy="85725"/>
    <xdr:pic>
      <xdr:nvPicPr>
        <xdr:cNvPr id="281" name="283 Imagen" descr="http://200.29.3.6:8080/pentaho/jpivot/table/drill-position-other.gif">
          <a:extLst>
            <a:ext uri="{FF2B5EF4-FFF2-40B4-BE49-F238E27FC236}">
              <a16:creationId xmlns:a16="http://schemas.microsoft.com/office/drawing/2014/main" id="{07ACFD9B-D141-4C4F-8521-0CBCDD2397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3162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10</xdr:row>
      <xdr:rowOff>0</xdr:rowOff>
    </xdr:from>
    <xdr:ext cx="85725" cy="85725"/>
    <xdr:pic>
      <xdr:nvPicPr>
        <xdr:cNvPr id="282" name="284 Imagen" descr="http://200.29.3.6:8080/pentaho/jpivot/table/drill-position-other.gif">
          <a:extLst>
            <a:ext uri="{FF2B5EF4-FFF2-40B4-BE49-F238E27FC236}">
              <a16:creationId xmlns:a16="http://schemas.microsoft.com/office/drawing/2014/main" id="{14F3842A-8B5D-4E47-A38F-19EFFF6750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3390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11</xdr:row>
      <xdr:rowOff>0</xdr:rowOff>
    </xdr:from>
    <xdr:ext cx="85725" cy="85725"/>
    <xdr:pic>
      <xdr:nvPicPr>
        <xdr:cNvPr id="283" name="285 Imagen" descr="http://200.29.3.6:8080/pentaho/jpivot/table/drill-position-other.gif">
          <a:extLst>
            <a:ext uri="{FF2B5EF4-FFF2-40B4-BE49-F238E27FC236}">
              <a16:creationId xmlns:a16="http://schemas.microsoft.com/office/drawing/2014/main" id="{4DB1D844-3E5F-473C-9134-953B24555E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3619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12</xdr:row>
      <xdr:rowOff>0</xdr:rowOff>
    </xdr:from>
    <xdr:ext cx="85725" cy="85725"/>
    <xdr:pic>
      <xdr:nvPicPr>
        <xdr:cNvPr id="284" name="286 Imagen" descr="http://200.29.3.6:8080/pentaho/jpivot/table/drill-position-other.gif">
          <a:extLst>
            <a:ext uri="{FF2B5EF4-FFF2-40B4-BE49-F238E27FC236}">
              <a16:creationId xmlns:a16="http://schemas.microsoft.com/office/drawing/2014/main" id="{E3E7E8A6-63C1-4A38-BF61-9254A68FEC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3848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13</xdr:row>
      <xdr:rowOff>0</xdr:rowOff>
    </xdr:from>
    <xdr:ext cx="85725" cy="85725"/>
    <xdr:pic>
      <xdr:nvPicPr>
        <xdr:cNvPr id="285" name="287 Imagen" descr="http://200.29.3.6:8080/pentaho/jpivot/table/drill-position-other.gif">
          <a:extLst>
            <a:ext uri="{FF2B5EF4-FFF2-40B4-BE49-F238E27FC236}">
              <a16:creationId xmlns:a16="http://schemas.microsoft.com/office/drawing/2014/main" id="{BD95FF9E-01DA-42C8-89E1-B6529708D7C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4076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15</xdr:row>
      <xdr:rowOff>0</xdr:rowOff>
    </xdr:from>
    <xdr:ext cx="85725" cy="85725"/>
    <xdr:pic>
      <xdr:nvPicPr>
        <xdr:cNvPr id="286" name="288 Imagen" descr="http://200.29.3.6:8080/pentaho/jpivot/table/drill-position-other.gif">
          <a:extLst>
            <a:ext uri="{FF2B5EF4-FFF2-40B4-BE49-F238E27FC236}">
              <a16:creationId xmlns:a16="http://schemas.microsoft.com/office/drawing/2014/main" id="{61044FF1-EB0A-48CA-80BB-D1884019B6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4533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16</xdr:row>
      <xdr:rowOff>0</xdr:rowOff>
    </xdr:from>
    <xdr:ext cx="85725" cy="85725"/>
    <xdr:pic>
      <xdr:nvPicPr>
        <xdr:cNvPr id="287" name="289 Imagen" descr="http://200.29.3.6:8080/pentaho/jpivot/table/drill-position-other.gif">
          <a:extLst>
            <a:ext uri="{FF2B5EF4-FFF2-40B4-BE49-F238E27FC236}">
              <a16:creationId xmlns:a16="http://schemas.microsoft.com/office/drawing/2014/main" id="{289D0E49-7EC3-4376-876A-B1B7F2248B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4762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17</xdr:row>
      <xdr:rowOff>0</xdr:rowOff>
    </xdr:from>
    <xdr:ext cx="85725" cy="85725"/>
    <xdr:pic>
      <xdr:nvPicPr>
        <xdr:cNvPr id="288" name="290 Imagen" descr="http://200.29.3.6:8080/pentaho/jpivot/table/drill-position-other.gif">
          <a:extLst>
            <a:ext uri="{FF2B5EF4-FFF2-40B4-BE49-F238E27FC236}">
              <a16:creationId xmlns:a16="http://schemas.microsoft.com/office/drawing/2014/main" id="{DCCD2BE1-4103-460B-BBCA-B6BA3043B8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49911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18</xdr:row>
      <xdr:rowOff>0</xdr:rowOff>
    </xdr:from>
    <xdr:ext cx="85725" cy="85725"/>
    <xdr:pic>
      <xdr:nvPicPr>
        <xdr:cNvPr id="289" name="291 Imagen" descr="http://200.29.3.6:8080/pentaho/jpivot/table/drill-position-other.gif">
          <a:extLst>
            <a:ext uri="{FF2B5EF4-FFF2-40B4-BE49-F238E27FC236}">
              <a16:creationId xmlns:a16="http://schemas.microsoft.com/office/drawing/2014/main" id="{5FB51A62-0AD7-4A91-B77B-F2BA080875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52197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19</xdr:row>
      <xdr:rowOff>0</xdr:rowOff>
    </xdr:from>
    <xdr:ext cx="85725" cy="85725"/>
    <xdr:pic>
      <xdr:nvPicPr>
        <xdr:cNvPr id="290" name="292 Imagen" descr="http://200.29.3.6:8080/pentaho/jpivot/table/drill-position-other.gif">
          <a:extLst>
            <a:ext uri="{FF2B5EF4-FFF2-40B4-BE49-F238E27FC236}">
              <a16:creationId xmlns:a16="http://schemas.microsoft.com/office/drawing/2014/main" id="{BC69EDF5-32F2-466A-8326-93CF02F38B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5448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20</xdr:row>
      <xdr:rowOff>0</xdr:rowOff>
    </xdr:from>
    <xdr:ext cx="85725" cy="85725"/>
    <xdr:pic>
      <xdr:nvPicPr>
        <xdr:cNvPr id="291" name="293 Imagen" descr="http://200.29.3.6:8080/pentaho/jpivot/table/drill-position-other.gif">
          <a:extLst>
            <a:ext uri="{FF2B5EF4-FFF2-40B4-BE49-F238E27FC236}">
              <a16:creationId xmlns:a16="http://schemas.microsoft.com/office/drawing/2014/main" id="{F914FB54-0AC7-44E1-8B2E-2E31F2F92B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56769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21</xdr:row>
      <xdr:rowOff>0</xdr:rowOff>
    </xdr:from>
    <xdr:ext cx="85725" cy="85725"/>
    <xdr:pic>
      <xdr:nvPicPr>
        <xdr:cNvPr id="292" name="294 Imagen" descr="http://200.29.3.6:8080/pentaho/jpivot/table/drill-position-other.gif">
          <a:extLst>
            <a:ext uri="{FF2B5EF4-FFF2-40B4-BE49-F238E27FC236}">
              <a16:creationId xmlns:a16="http://schemas.microsoft.com/office/drawing/2014/main" id="{1E5A316D-A883-44F8-A3B4-3F83EE17B9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59055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24</xdr:row>
      <xdr:rowOff>0</xdr:rowOff>
    </xdr:from>
    <xdr:ext cx="85725" cy="85725"/>
    <xdr:pic>
      <xdr:nvPicPr>
        <xdr:cNvPr id="293" name="295 Imagen" descr="http://200.29.3.6:8080/pentaho/jpivot/table/drill-position-other.gif">
          <a:extLst>
            <a:ext uri="{FF2B5EF4-FFF2-40B4-BE49-F238E27FC236}">
              <a16:creationId xmlns:a16="http://schemas.microsoft.com/office/drawing/2014/main" id="{994658D4-19E1-4042-A494-79B590B6DB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6591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24</xdr:row>
      <xdr:rowOff>0</xdr:rowOff>
    </xdr:from>
    <xdr:ext cx="85725" cy="85725"/>
    <xdr:pic>
      <xdr:nvPicPr>
        <xdr:cNvPr id="294" name="296 Imagen" descr="http://200.29.3.6:8080/pentaho/jpivot/table/drill-position-other.gif">
          <a:extLst>
            <a:ext uri="{FF2B5EF4-FFF2-40B4-BE49-F238E27FC236}">
              <a16:creationId xmlns:a16="http://schemas.microsoft.com/office/drawing/2014/main" id="{B553A457-A7D9-42C6-9B87-E97F37111C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6591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24</xdr:row>
      <xdr:rowOff>0</xdr:rowOff>
    </xdr:from>
    <xdr:ext cx="85725" cy="85725"/>
    <xdr:pic>
      <xdr:nvPicPr>
        <xdr:cNvPr id="295" name="297 Imagen" descr="http://200.29.3.6:8080/pentaho/jpivot/table/drill-position-other.gif">
          <a:extLst>
            <a:ext uri="{FF2B5EF4-FFF2-40B4-BE49-F238E27FC236}">
              <a16:creationId xmlns:a16="http://schemas.microsoft.com/office/drawing/2014/main" id="{D1D930DA-6CF9-4A66-B014-8F5B64ED0E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6591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24</xdr:row>
      <xdr:rowOff>0</xdr:rowOff>
    </xdr:from>
    <xdr:ext cx="85725" cy="85725"/>
    <xdr:pic>
      <xdr:nvPicPr>
        <xdr:cNvPr id="296" name="298 Imagen" descr="http://200.29.3.6:8080/pentaho/jpivot/table/drill-position-other.gif">
          <a:extLst>
            <a:ext uri="{FF2B5EF4-FFF2-40B4-BE49-F238E27FC236}">
              <a16:creationId xmlns:a16="http://schemas.microsoft.com/office/drawing/2014/main" id="{05B24F4B-9D9B-4227-BF8A-2FAFF2A8FB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6591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24</xdr:row>
      <xdr:rowOff>0</xdr:rowOff>
    </xdr:from>
    <xdr:ext cx="85725" cy="85725"/>
    <xdr:pic>
      <xdr:nvPicPr>
        <xdr:cNvPr id="297" name="299 Imagen" descr="http://200.29.3.6:8080/pentaho/jpivot/table/drill-position-other.gif">
          <a:extLst>
            <a:ext uri="{FF2B5EF4-FFF2-40B4-BE49-F238E27FC236}">
              <a16:creationId xmlns:a16="http://schemas.microsoft.com/office/drawing/2014/main" id="{025A033F-8672-4CC5-9047-A378BF9E63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6591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24</xdr:row>
      <xdr:rowOff>0</xdr:rowOff>
    </xdr:from>
    <xdr:ext cx="85725" cy="85725"/>
    <xdr:pic>
      <xdr:nvPicPr>
        <xdr:cNvPr id="298" name="300 Imagen" descr="http://200.29.3.6:8080/pentaho/jpivot/table/drill-position-other.gif">
          <a:extLst>
            <a:ext uri="{FF2B5EF4-FFF2-40B4-BE49-F238E27FC236}">
              <a16:creationId xmlns:a16="http://schemas.microsoft.com/office/drawing/2014/main" id="{02582A34-DF1A-46EC-AFA5-23901A9B59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6591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24</xdr:row>
      <xdr:rowOff>0</xdr:rowOff>
    </xdr:from>
    <xdr:ext cx="85725" cy="85725"/>
    <xdr:pic>
      <xdr:nvPicPr>
        <xdr:cNvPr id="299" name="301 Imagen" descr="http://200.29.3.6:8080/pentaho/jpivot/table/drill-position-other.gif">
          <a:extLst>
            <a:ext uri="{FF2B5EF4-FFF2-40B4-BE49-F238E27FC236}">
              <a16:creationId xmlns:a16="http://schemas.microsoft.com/office/drawing/2014/main" id="{F2065BF1-73D7-4D5B-ACD3-616D72AA536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65913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32</xdr:row>
      <xdr:rowOff>0</xdr:rowOff>
    </xdr:from>
    <xdr:ext cx="85725" cy="85725"/>
    <xdr:pic>
      <xdr:nvPicPr>
        <xdr:cNvPr id="300" name="302 Imagen" descr="http://200.29.3.6:8080/pentaho/jpivot/table/drill-position-other.gif">
          <a:extLst>
            <a:ext uri="{FF2B5EF4-FFF2-40B4-BE49-F238E27FC236}">
              <a16:creationId xmlns:a16="http://schemas.microsoft.com/office/drawing/2014/main" id="{90D79233-E1E6-4F65-AE4E-CC2A5AFAFB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8810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33</xdr:row>
      <xdr:rowOff>0</xdr:rowOff>
    </xdr:from>
    <xdr:ext cx="85725" cy="85725"/>
    <xdr:pic>
      <xdr:nvPicPr>
        <xdr:cNvPr id="301" name="303 Imagen" descr="http://200.29.3.6:8080/pentaho/jpivot/table/drill-position-other.gif">
          <a:extLst>
            <a:ext uri="{FF2B5EF4-FFF2-40B4-BE49-F238E27FC236}">
              <a16:creationId xmlns:a16="http://schemas.microsoft.com/office/drawing/2014/main" id="{96A34208-CA7D-4359-A5B9-D2F8CAB45D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9039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34</xdr:row>
      <xdr:rowOff>0</xdr:rowOff>
    </xdr:from>
    <xdr:ext cx="85725" cy="85725"/>
    <xdr:pic>
      <xdr:nvPicPr>
        <xdr:cNvPr id="302" name="304 Imagen" descr="http://200.29.3.6:8080/pentaho/jpivot/table/drill-position-other.gif">
          <a:extLst>
            <a:ext uri="{FF2B5EF4-FFF2-40B4-BE49-F238E27FC236}">
              <a16:creationId xmlns:a16="http://schemas.microsoft.com/office/drawing/2014/main" id="{7621447E-9BE1-4218-A599-9FCC7E8B2A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9267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35</xdr:row>
      <xdr:rowOff>0</xdr:rowOff>
    </xdr:from>
    <xdr:ext cx="85725" cy="85725"/>
    <xdr:pic>
      <xdr:nvPicPr>
        <xdr:cNvPr id="303" name="305 Imagen" descr="http://200.29.3.6:8080/pentaho/jpivot/table/drill-position-other.gif">
          <a:extLst>
            <a:ext uri="{FF2B5EF4-FFF2-40B4-BE49-F238E27FC236}">
              <a16:creationId xmlns:a16="http://schemas.microsoft.com/office/drawing/2014/main" id="{B27A501B-6488-4DFA-B25D-99603E560A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9496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36</xdr:row>
      <xdr:rowOff>0</xdr:rowOff>
    </xdr:from>
    <xdr:ext cx="85725" cy="85725"/>
    <xdr:pic>
      <xdr:nvPicPr>
        <xdr:cNvPr id="304" name="306 Imagen" descr="http://200.29.3.6:8080/pentaho/jpivot/table/drill-position-other.gif">
          <a:extLst>
            <a:ext uri="{FF2B5EF4-FFF2-40B4-BE49-F238E27FC236}">
              <a16:creationId xmlns:a16="http://schemas.microsoft.com/office/drawing/2014/main" id="{D5047F9C-1000-45BA-9E14-BFEDCE92B0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972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37</xdr:row>
      <xdr:rowOff>0</xdr:rowOff>
    </xdr:from>
    <xdr:ext cx="85725" cy="85725"/>
    <xdr:pic>
      <xdr:nvPicPr>
        <xdr:cNvPr id="305" name="307 Imagen" descr="http://200.29.3.6:8080/pentaho/jpivot/table/drill-position-other.gif">
          <a:extLst>
            <a:ext uri="{FF2B5EF4-FFF2-40B4-BE49-F238E27FC236}">
              <a16:creationId xmlns:a16="http://schemas.microsoft.com/office/drawing/2014/main" id="{6A9E3533-23DC-4FD4-B068-1817DC3823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995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38</xdr:row>
      <xdr:rowOff>0</xdr:rowOff>
    </xdr:from>
    <xdr:ext cx="85725" cy="85725"/>
    <xdr:pic>
      <xdr:nvPicPr>
        <xdr:cNvPr id="306" name="308 Imagen" descr="http://200.29.3.6:8080/pentaho/jpivot/table/drill-position-other.gif">
          <a:extLst>
            <a:ext uri="{FF2B5EF4-FFF2-40B4-BE49-F238E27FC236}">
              <a16:creationId xmlns:a16="http://schemas.microsoft.com/office/drawing/2014/main" id="{68277B59-CC99-47B2-A9AC-22656211CF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018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40</xdr:row>
      <xdr:rowOff>0</xdr:rowOff>
    </xdr:from>
    <xdr:ext cx="85725" cy="85725"/>
    <xdr:pic>
      <xdr:nvPicPr>
        <xdr:cNvPr id="307" name="309 Imagen" descr="http://200.29.3.6:8080/pentaho/jpivot/table/drill-position-other.gif">
          <a:extLst>
            <a:ext uri="{FF2B5EF4-FFF2-40B4-BE49-F238E27FC236}">
              <a16:creationId xmlns:a16="http://schemas.microsoft.com/office/drawing/2014/main" id="{CFFF5D37-1425-4285-945F-0364EF9613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063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41</xdr:row>
      <xdr:rowOff>0</xdr:rowOff>
    </xdr:from>
    <xdr:ext cx="85725" cy="85725"/>
    <xdr:pic>
      <xdr:nvPicPr>
        <xdr:cNvPr id="308" name="310 Imagen" descr="http://200.29.3.6:8080/pentaho/jpivot/table/drill-position-other.gif">
          <a:extLst>
            <a:ext uri="{FF2B5EF4-FFF2-40B4-BE49-F238E27FC236}">
              <a16:creationId xmlns:a16="http://schemas.microsoft.com/office/drawing/2014/main" id="{F9BD9052-A3F2-4266-BFFF-9055A3909F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086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42</xdr:row>
      <xdr:rowOff>0</xdr:rowOff>
    </xdr:from>
    <xdr:ext cx="85725" cy="85725"/>
    <xdr:pic>
      <xdr:nvPicPr>
        <xdr:cNvPr id="309" name="311 Imagen" descr="http://200.29.3.6:8080/pentaho/jpivot/table/drill-position-other.gif">
          <a:extLst>
            <a:ext uri="{FF2B5EF4-FFF2-40B4-BE49-F238E27FC236}">
              <a16:creationId xmlns:a16="http://schemas.microsoft.com/office/drawing/2014/main" id="{446FE514-6683-4CFF-A81B-71D3410744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109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43</xdr:row>
      <xdr:rowOff>0</xdr:rowOff>
    </xdr:from>
    <xdr:ext cx="85725" cy="85725"/>
    <xdr:pic>
      <xdr:nvPicPr>
        <xdr:cNvPr id="310" name="312 Imagen" descr="http://200.29.3.6:8080/pentaho/jpivot/table/drill-position-other.gif">
          <a:extLst>
            <a:ext uri="{FF2B5EF4-FFF2-40B4-BE49-F238E27FC236}">
              <a16:creationId xmlns:a16="http://schemas.microsoft.com/office/drawing/2014/main" id="{E835EE16-E9B6-4FAB-9D2C-BC94B46AE6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132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44</xdr:row>
      <xdr:rowOff>0</xdr:rowOff>
    </xdr:from>
    <xdr:ext cx="85725" cy="85725"/>
    <xdr:pic>
      <xdr:nvPicPr>
        <xdr:cNvPr id="311" name="313 Imagen" descr="http://200.29.3.6:8080/pentaho/jpivot/table/drill-position-other.gif">
          <a:extLst>
            <a:ext uri="{FF2B5EF4-FFF2-40B4-BE49-F238E27FC236}">
              <a16:creationId xmlns:a16="http://schemas.microsoft.com/office/drawing/2014/main" id="{A5E83026-D953-4A31-AE9B-4DE9FD5FBE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155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45</xdr:row>
      <xdr:rowOff>0</xdr:rowOff>
    </xdr:from>
    <xdr:ext cx="85725" cy="85725"/>
    <xdr:pic>
      <xdr:nvPicPr>
        <xdr:cNvPr id="312" name="314 Imagen" descr="http://200.29.3.6:8080/pentaho/jpivot/table/drill-position-other.gif">
          <a:extLst>
            <a:ext uri="{FF2B5EF4-FFF2-40B4-BE49-F238E27FC236}">
              <a16:creationId xmlns:a16="http://schemas.microsoft.com/office/drawing/2014/main" id="{C3756753-A546-4C60-A6EE-B030CD7621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178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46</xdr:row>
      <xdr:rowOff>0</xdr:rowOff>
    </xdr:from>
    <xdr:ext cx="85725" cy="85725"/>
    <xdr:pic>
      <xdr:nvPicPr>
        <xdr:cNvPr id="313" name="315 Imagen" descr="http://200.29.3.6:8080/pentaho/jpivot/table/drill-position-other.gif">
          <a:extLst>
            <a:ext uri="{FF2B5EF4-FFF2-40B4-BE49-F238E27FC236}">
              <a16:creationId xmlns:a16="http://schemas.microsoft.com/office/drawing/2014/main" id="{4B6CC77D-7D98-4653-9D36-33D1773EC6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01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48</xdr:row>
      <xdr:rowOff>0</xdr:rowOff>
    </xdr:from>
    <xdr:ext cx="85725" cy="85725"/>
    <xdr:pic>
      <xdr:nvPicPr>
        <xdr:cNvPr id="314" name="316 Imagen" descr="http://200.29.3.6:8080/pentaho/jpivot/table/drill-position-other.gif">
          <a:extLst>
            <a:ext uri="{FF2B5EF4-FFF2-40B4-BE49-F238E27FC236}">
              <a16:creationId xmlns:a16="http://schemas.microsoft.com/office/drawing/2014/main" id="{246B40D0-7C81-4864-BC19-B3FD126B5F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46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32</xdr:row>
      <xdr:rowOff>0</xdr:rowOff>
    </xdr:from>
    <xdr:ext cx="85725" cy="85725"/>
    <xdr:pic>
      <xdr:nvPicPr>
        <xdr:cNvPr id="315" name="317 Imagen" descr="http://200.29.3.6:8080/pentaho/jpivot/table/drill-position-other.gif">
          <a:extLst>
            <a:ext uri="{FF2B5EF4-FFF2-40B4-BE49-F238E27FC236}">
              <a16:creationId xmlns:a16="http://schemas.microsoft.com/office/drawing/2014/main" id="{F595CD80-661F-47AF-A58B-F86031BCCB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8810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33</xdr:row>
      <xdr:rowOff>0</xdr:rowOff>
    </xdr:from>
    <xdr:ext cx="85725" cy="85725"/>
    <xdr:pic>
      <xdr:nvPicPr>
        <xdr:cNvPr id="316" name="318 Imagen" descr="http://200.29.3.6:8080/pentaho/jpivot/table/drill-position-other.gif">
          <a:extLst>
            <a:ext uri="{FF2B5EF4-FFF2-40B4-BE49-F238E27FC236}">
              <a16:creationId xmlns:a16="http://schemas.microsoft.com/office/drawing/2014/main" id="{BBB68E28-DB0D-4C62-8D09-95C22482C0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9039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34</xdr:row>
      <xdr:rowOff>0</xdr:rowOff>
    </xdr:from>
    <xdr:ext cx="85725" cy="85725"/>
    <xdr:pic>
      <xdr:nvPicPr>
        <xdr:cNvPr id="317" name="319 Imagen" descr="http://200.29.3.6:8080/pentaho/jpivot/table/drill-position-other.gif">
          <a:extLst>
            <a:ext uri="{FF2B5EF4-FFF2-40B4-BE49-F238E27FC236}">
              <a16:creationId xmlns:a16="http://schemas.microsoft.com/office/drawing/2014/main" id="{54190C19-A66F-429D-B3EA-45AB6E6212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9267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35</xdr:row>
      <xdr:rowOff>0</xdr:rowOff>
    </xdr:from>
    <xdr:ext cx="85725" cy="85725"/>
    <xdr:pic>
      <xdr:nvPicPr>
        <xdr:cNvPr id="318" name="320 Imagen" descr="http://200.29.3.6:8080/pentaho/jpivot/table/drill-position-other.gif">
          <a:extLst>
            <a:ext uri="{FF2B5EF4-FFF2-40B4-BE49-F238E27FC236}">
              <a16:creationId xmlns:a16="http://schemas.microsoft.com/office/drawing/2014/main" id="{D9A3091E-6708-41BC-863B-A20E099F42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9496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36</xdr:row>
      <xdr:rowOff>0</xdr:rowOff>
    </xdr:from>
    <xdr:ext cx="85725" cy="85725"/>
    <xdr:pic>
      <xdr:nvPicPr>
        <xdr:cNvPr id="319" name="321 Imagen" descr="http://200.29.3.6:8080/pentaho/jpivot/table/drill-position-other.gif">
          <a:extLst>
            <a:ext uri="{FF2B5EF4-FFF2-40B4-BE49-F238E27FC236}">
              <a16:creationId xmlns:a16="http://schemas.microsoft.com/office/drawing/2014/main" id="{5ABC5CBB-F863-4B4C-AA29-8203B14E6E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972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37</xdr:row>
      <xdr:rowOff>0</xdr:rowOff>
    </xdr:from>
    <xdr:ext cx="85725" cy="85725"/>
    <xdr:pic>
      <xdr:nvPicPr>
        <xdr:cNvPr id="320" name="322 Imagen" descr="http://200.29.3.6:8080/pentaho/jpivot/table/drill-position-other.gif">
          <a:extLst>
            <a:ext uri="{FF2B5EF4-FFF2-40B4-BE49-F238E27FC236}">
              <a16:creationId xmlns:a16="http://schemas.microsoft.com/office/drawing/2014/main" id="{EA61B862-861F-43E3-91C6-39F48911D1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995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321" name="323 Imagen" descr="http://200.29.3.6:8080/pentaho/jpivot/table/drill-position-other.gif">
          <a:extLst>
            <a:ext uri="{FF2B5EF4-FFF2-40B4-BE49-F238E27FC236}">
              <a16:creationId xmlns:a16="http://schemas.microsoft.com/office/drawing/2014/main" id="{5DDBEFB4-3D5C-443D-8E04-95679C9472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018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40</xdr:row>
      <xdr:rowOff>0</xdr:rowOff>
    </xdr:from>
    <xdr:ext cx="85725" cy="85725"/>
    <xdr:pic>
      <xdr:nvPicPr>
        <xdr:cNvPr id="322" name="324 Imagen" descr="http://200.29.3.6:8080/pentaho/jpivot/table/drill-position-other.gif">
          <a:extLst>
            <a:ext uri="{FF2B5EF4-FFF2-40B4-BE49-F238E27FC236}">
              <a16:creationId xmlns:a16="http://schemas.microsoft.com/office/drawing/2014/main" id="{1C08F841-D68A-4353-8127-E65AAB39C3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063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41</xdr:row>
      <xdr:rowOff>0</xdr:rowOff>
    </xdr:from>
    <xdr:ext cx="85725" cy="85725"/>
    <xdr:pic>
      <xdr:nvPicPr>
        <xdr:cNvPr id="323" name="325 Imagen" descr="http://200.29.3.6:8080/pentaho/jpivot/table/drill-position-other.gif">
          <a:extLst>
            <a:ext uri="{FF2B5EF4-FFF2-40B4-BE49-F238E27FC236}">
              <a16:creationId xmlns:a16="http://schemas.microsoft.com/office/drawing/2014/main" id="{2DA2059F-A45B-4056-B96F-FC544FA1FF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086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42</xdr:row>
      <xdr:rowOff>0</xdr:rowOff>
    </xdr:from>
    <xdr:ext cx="85725" cy="85725"/>
    <xdr:pic>
      <xdr:nvPicPr>
        <xdr:cNvPr id="324" name="326 Imagen" descr="http://200.29.3.6:8080/pentaho/jpivot/table/drill-position-other.gif">
          <a:extLst>
            <a:ext uri="{FF2B5EF4-FFF2-40B4-BE49-F238E27FC236}">
              <a16:creationId xmlns:a16="http://schemas.microsoft.com/office/drawing/2014/main" id="{954E5A71-1949-4BFA-A1B9-D6398A03EE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109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43</xdr:row>
      <xdr:rowOff>0</xdr:rowOff>
    </xdr:from>
    <xdr:ext cx="85725" cy="85725"/>
    <xdr:pic>
      <xdr:nvPicPr>
        <xdr:cNvPr id="325" name="327 Imagen" descr="http://200.29.3.6:8080/pentaho/jpivot/table/drill-position-other.gif">
          <a:extLst>
            <a:ext uri="{FF2B5EF4-FFF2-40B4-BE49-F238E27FC236}">
              <a16:creationId xmlns:a16="http://schemas.microsoft.com/office/drawing/2014/main" id="{43582421-1937-43ED-B964-332BA58721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132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44</xdr:row>
      <xdr:rowOff>0</xdr:rowOff>
    </xdr:from>
    <xdr:ext cx="85725" cy="85725"/>
    <xdr:pic>
      <xdr:nvPicPr>
        <xdr:cNvPr id="326" name="328 Imagen" descr="http://200.29.3.6:8080/pentaho/jpivot/table/drill-position-other.gif">
          <a:extLst>
            <a:ext uri="{FF2B5EF4-FFF2-40B4-BE49-F238E27FC236}">
              <a16:creationId xmlns:a16="http://schemas.microsoft.com/office/drawing/2014/main" id="{AD051DD6-1A29-4F5C-ADCA-325096EA85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155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45</xdr:row>
      <xdr:rowOff>0</xdr:rowOff>
    </xdr:from>
    <xdr:ext cx="85725" cy="85725"/>
    <xdr:pic>
      <xdr:nvPicPr>
        <xdr:cNvPr id="327" name="329 Imagen" descr="http://200.29.3.6:8080/pentaho/jpivot/table/drill-position-other.gif">
          <a:extLst>
            <a:ext uri="{FF2B5EF4-FFF2-40B4-BE49-F238E27FC236}">
              <a16:creationId xmlns:a16="http://schemas.microsoft.com/office/drawing/2014/main" id="{B6B04C84-60E3-40E2-891B-B17C0EA65F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178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46</xdr:row>
      <xdr:rowOff>0</xdr:rowOff>
    </xdr:from>
    <xdr:ext cx="85725" cy="85725"/>
    <xdr:pic>
      <xdr:nvPicPr>
        <xdr:cNvPr id="328" name="330 Imagen" descr="http://200.29.3.6:8080/pentaho/jpivot/table/drill-position-other.gif">
          <a:extLst>
            <a:ext uri="{FF2B5EF4-FFF2-40B4-BE49-F238E27FC236}">
              <a16:creationId xmlns:a16="http://schemas.microsoft.com/office/drawing/2014/main" id="{1B8E8922-0265-4078-823B-4F1ACCD0A3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201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48</xdr:row>
      <xdr:rowOff>0</xdr:rowOff>
    </xdr:from>
    <xdr:ext cx="85725" cy="85725"/>
    <xdr:pic>
      <xdr:nvPicPr>
        <xdr:cNvPr id="329" name="331 Imagen" descr="http://200.29.3.6:8080/pentaho/jpivot/table/drill-position-other.gif">
          <a:extLst>
            <a:ext uri="{FF2B5EF4-FFF2-40B4-BE49-F238E27FC236}">
              <a16:creationId xmlns:a16="http://schemas.microsoft.com/office/drawing/2014/main" id="{459BA487-EA90-4F22-8D84-3D6FE72A8C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246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32</xdr:row>
      <xdr:rowOff>0</xdr:rowOff>
    </xdr:from>
    <xdr:ext cx="85725" cy="85725"/>
    <xdr:pic>
      <xdr:nvPicPr>
        <xdr:cNvPr id="330" name="332 Imagen" descr="http://200.29.3.6:8080/pentaho/jpivot/table/drill-position-other.gif">
          <a:extLst>
            <a:ext uri="{FF2B5EF4-FFF2-40B4-BE49-F238E27FC236}">
              <a16:creationId xmlns:a16="http://schemas.microsoft.com/office/drawing/2014/main" id="{88A11CF8-8135-4BF1-A926-CE374EF7AC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8810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33</xdr:row>
      <xdr:rowOff>0</xdr:rowOff>
    </xdr:from>
    <xdr:ext cx="85725" cy="85725"/>
    <xdr:pic>
      <xdr:nvPicPr>
        <xdr:cNvPr id="331" name="333 Imagen" descr="http://200.29.3.6:8080/pentaho/jpivot/table/drill-position-other.gif">
          <a:extLst>
            <a:ext uri="{FF2B5EF4-FFF2-40B4-BE49-F238E27FC236}">
              <a16:creationId xmlns:a16="http://schemas.microsoft.com/office/drawing/2014/main" id="{9EB4D875-6460-4104-BC7C-87DB061F88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9039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34</xdr:row>
      <xdr:rowOff>0</xdr:rowOff>
    </xdr:from>
    <xdr:ext cx="85725" cy="85725"/>
    <xdr:pic>
      <xdr:nvPicPr>
        <xdr:cNvPr id="332" name="334 Imagen" descr="http://200.29.3.6:8080/pentaho/jpivot/table/drill-position-other.gif">
          <a:extLst>
            <a:ext uri="{FF2B5EF4-FFF2-40B4-BE49-F238E27FC236}">
              <a16:creationId xmlns:a16="http://schemas.microsoft.com/office/drawing/2014/main" id="{02932B86-18D0-4147-BC9F-CE1F6C1D98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9267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35</xdr:row>
      <xdr:rowOff>0</xdr:rowOff>
    </xdr:from>
    <xdr:ext cx="85725" cy="85725"/>
    <xdr:pic>
      <xdr:nvPicPr>
        <xdr:cNvPr id="333" name="335 Imagen" descr="http://200.29.3.6:8080/pentaho/jpivot/table/drill-position-other.gif">
          <a:extLst>
            <a:ext uri="{FF2B5EF4-FFF2-40B4-BE49-F238E27FC236}">
              <a16:creationId xmlns:a16="http://schemas.microsoft.com/office/drawing/2014/main" id="{FDACA0B4-C925-465A-8930-F9ECC4471D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9496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36</xdr:row>
      <xdr:rowOff>0</xdr:rowOff>
    </xdr:from>
    <xdr:ext cx="85725" cy="85725"/>
    <xdr:pic>
      <xdr:nvPicPr>
        <xdr:cNvPr id="334" name="336 Imagen" descr="http://200.29.3.6:8080/pentaho/jpivot/table/drill-position-other.gif">
          <a:extLst>
            <a:ext uri="{FF2B5EF4-FFF2-40B4-BE49-F238E27FC236}">
              <a16:creationId xmlns:a16="http://schemas.microsoft.com/office/drawing/2014/main" id="{912C46A8-3AF1-451B-9D6E-E005BF37CF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972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37</xdr:row>
      <xdr:rowOff>0</xdr:rowOff>
    </xdr:from>
    <xdr:ext cx="85725" cy="85725"/>
    <xdr:pic>
      <xdr:nvPicPr>
        <xdr:cNvPr id="335" name="337 Imagen" descr="http://200.29.3.6:8080/pentaho/jpivot/table/drill-position-other.gif">
          <a:extLst>
            <a:ext uri="{FF2B5EF4-FFF2-40B4-BE49-F238E27FC236}">
              <a16:creationId xmlns:a16="http://schemas.microsoft.com/office/drawing/2014/main" id="{7A7A0E54-6B2E-4821-84BD-2152581BE5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995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38</xdr:row>
      <xdr:rowOff>0</xdr:rowOff>
    </xdr:from>
    <xdr:ext cx="85725" cy="85725"/>
    <xdr:pic>
      <xdr:nvPicPr>
        <xdr:cNvPr id="336" name="338 Imagen" descr="http://200.29.3.6:8080/pentaho/jpivot/table/drill-position-other.gif">
          <a:extLst>
            <a:ext uri="{FF2B5EF4-FFF2-40B4-BE49-F238E27FC236}">
              <a16:creationId xmlns:a16="http://schemas.microsoft.com/office/drawing/2014/main" id="{91891962-BB55-4188-84BB-187891D475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018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40</xdr:row>
      <xdr:rowOff>0</xdr:rowOff>
    </xdr:from>
    <xdr:ext cx="85725" cy="85725"/>
    <xdr:pic>
      <xdr:nvPicPr>
        <xdr:cNvPr id="337" name="339 Imagen" descr="http://200.29.3.6:8080/pentaho/jpivot/table/drill-position-other.gif">
          <a:extLst>
            <a:ext uri="{FF2B5EF4-FFF2-40B4-BE49-F238E27FC236}">
              <a16:creationId xmlns:a16="http://schemas.microsoft.com/office/drawing/2014/main" id="{A1E3FD6E-B3CE-4278-8EFB-96225A570C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063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41</xdr:row>
      <xdr:rowOff>0</xdr:rowOff>
    </xdr:from>
    <xdr:ext cx="85725" cy="85725"/>
    <xdr:pic>
      <xdr:nvPicPr>
        <xdr:cNvPr id="338" name="340 Imagen" descr="http://200.29.3.6:8080/pentaho/jpivot/table/drill-position-other.gif">
          <a:extLst>
            <a:ext uri="{FF2B5EF4-FFF2-40B4-BE49-F238E27FC236}">
              <a16:creationId xmlns:a16="http://schemas.microsoft.com/office/drawing/2014/main" id="{60C54BE2-9A32-43D2-AED4-EAB0DA8BFCE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086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42</xdr:row>
      <xdr:rowOff>0</xdr:rowOff>
    </xdr:from>
    <xdr:ext cx="85725" cy="85725"/>
    <xdr:pic>
      <xdr:nvPicPr>
        <xdr:cNvPr id="339" name="341 Imagen" descr="http://200.29.3.6:8080/pentaho/jpivot/table/drill-position-other.gif">
          <a:extLst>
            <a:ext uri="{FF2B5EF4-FFF2-40B4-BE49-F238E27FC236}">
              <a16:creationId xmlns:a16="http://schemas.microsoft.com/office/drawing/2014/main" id="{A58628A8-E114-4278-9229-E32C8C441B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109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43</xdr:row>
      <xdr:rowOff>0</xdr:rowOff>
    </xdr:from>
    <xdr:ext cx="85725" cy="85725"/>
    <xdr:pic>
      <xdr:nvPicPr>
        <xdr:cNvPr id="340" name="342 Imagen" descr="http://200.29.3.6:8080/pentaho/jpivot/table/drill-position-other.gif">
          <a:extLst>
            <a:ext uri="{FF2B5EF4-FFF2-40B4-BE49-F238E27FC236}">
              <a16:creationId xmlns:a16="http://schemas.microsoft.com/office/drawing/2014/main" id="{F3E0288F-5702-437C-9B49-8C85650D7A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132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44</xdr:row>
      <xdr:rowOff>0</xdr:rowOff>
    </xdr:from>
    <xdr:ext cx="85725" cy="85725"/>
    <xdr:pic>
      <xdr:nvPicPr>
        <xdr:cNvPr id="341" name="343 Imagen" descr="http://200.29.3.6:8080/pentaho/jpivot/table/drill-position-other.gif">
          <a:extLst>
            <a:ext uri="{FF2B5EF4-FFF2-40B4-BE49-F238E27FC236}">
              <a16:creationId xmlns:a16="http://schemas.microsoft.com/office/drawing/2014/main" id="{A39458C6-DECB-43C2-83B2-1EAAFA03D7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155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45</xdr:row>
      <xdr:rowOff>0</xdr:rowOff>
    </xdr:from>
    <xdr:ext cx="85725" cy="85725"/>
    <xdr:pic>
      <xdr:nvPicPr>
        <xdr:cNvPr id="342" name="344 Imagen" descr="http://200.29.3.6:8080/pentaho/jpivot/table/drill-position-other.gif">
          <a:extLst>
            <a:ext uri="{FF2B5EF4-FFF2-40B4-BE49-F238E27FC236}">
              <a16:creationId xmlns:a16="http://schemas.microsoft.com/office/drawing/2014/main" id="{E7F39F56-E3B3-42A6-A544-956A9EE502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178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46</xdr:row>
      <xdr:rowOff>0</xdr:rowOff>
    </xdr:from>
    <xdr:ext cx="85725" cy="85725"/>
    <xdr:pic>
      <xdr:nvPicPr>
        <xdr:cNvPr id="343" name="345 Imagen" descr="http://200.29.3.6:8080/pentaho/jpivot/table/drill-position-other.gif">
          <a:extLst>
            <a:ext uri="{FF2B5EF4-FFF2-40B4-BE49-F238E27FC236}">
              <a16:creationId xmlns:a16="http://schemas.microsoft.com/office/drawing/2014/main" id="{495FD66D-D1D5-4398-8BCE-FB4838BE1F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201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48</xdr:row>
      <xdr:rowOff>0</xdr:rowOff>
    </xdr:from>
    <xdr:ext cx="85725" cy="85725"/>
    <xdr:pic>
      <xdr:nvPicPr>
        <xdr:cNvPr id="344" name="346 Imagen" descr="http://200.29.3.6:8080/pentaho/jpivot/table/drill-position-other.gif">
          <a:extLst>
            <a:ext uri="{FF2B5EF4-FFF2-40B4-BE49-F238E27FC236}">
              <a16:creationId xmlns:a16="http://schemas.microsoft.com/office/drawing/2014/main" id="{C62B825E-83A2-4B08-8E78-AA0C7252C3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246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32</xdr:row>
      <xdr:rowOff>0</xdr:rowOff>
    </xdr:from>
    <xdr:ext cx="85725" cy="85725"/>
    <xdr:pic>
      <xdr:nvPicPr>
        <xdr:cNvPr id="345" name="347 Imagen" descr="http://200.29.3.6:8080/pentaho/jpivot/table/drill-position-other.gif">
          <a:extLst>
            <a:ext uri="{FF2B5EF4-FFF2-40B4-BE49-F238E27FC236}">
              <a16:creationId xmlns:a16="http://schemas.microsoft.com/office/drawing/2014/main" id="{0E1A1912-8162-4291-9786-D90FE572E6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8810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33</xdr:row>
      <xdr:rowOff>0</xdr:rowOff>
    </xdr:from>
    <xdr:ext cx="85725" cy="85725"/>
    <xdr:pic>
      <xdr:nvPicPr>
        <xdr:cNvPr id="346" name="348 Imagen" descr="http://200.29.3.6:8080/pentaho/jpivot/table/drill-position-other.gif">
          <a:extLst>
            <a:ext uri="{FF2B5EF4-FFF2-40B4-BE49-F238E27FC236}">
              <a16:creationId xmlns:a16="http://schemas.microsoft.com/office/drawing/2014/main" id="{D38C0C7A-DEFC-4CD7-939E-B3A0AB7AC9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9039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34</xdr:row>
      <xdr:rowOff>0</xdr:rowOff>
    </xdr:from>
    <xdr:ext cx="85725" cy="85725"/>
    <xdr:pic>
      <xdr:nvPicPr>
        <xdr:cNvPr id="347" name="349 Imagen" descr="http://200.29.3.6:8080/pentaho/jpivot/table/drill-position-other.gif">
          <a:extLst>
            <a:ext uri="{FF2B5EF4-FFF2-40B4-BE49-F238E27FC236}">
              <a16:creationId xmlns:a16="http://schemas.microsoft.com/office/drawing/2014/main" id="{946EC513-8ED3-4F3F-91BF-453CE88765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9267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35</xdr:row>
      <xdr:rowOff>0</xdr:rowOff>
    </xdr:from>
    <xdr:ext cx="85725" cy="85725"/>
    <xdr:pic>
      <xdr:nvPicPr>
        <xdr:cNvPr id="348" name="350 Imagen" descr="http://200.29.3.6:8080/pentaho/jpivot/table/drill-position-other.gif">
          <a:extLst>
            <a:ext uri="{FF2B5EF4-FFF2-40B4-BE49-F238E27FC236}">
              <a16:creationId xmlns:a16="http://schemas.microsoft.com/office/drawing/2014/main" id="{DE41B568-8BFB-425D-AB43-2D815ED11B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9496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36</xdr:row>
      <xdr:rowOff>0</xdr:rowOff>
    </xdr:from>
    <xdr:ext cx="85725" cy="85725"/>
    <xdr:pic>
      <xdr:nvPicPr>
        <xdr:cNvPr id="349" name="351 Imagen" descr="http://200.29.3.6:8080/pentaho/jpivot/table/drill-position-other.gif">
          <a:extLst>
            <a:ext uri="{FF2B5EF4-FFF2-40B4-BE49-F238E27FC236}">
              <a16:creationId xmlns:a16="http://schemas.microsoft.com/office/drawing/2014/main" id="{54811C6C-E86E-43DC-BDC5-179628878F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972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37</xdr:row>
      <xdr:rowOff>0</xdr:rowOff>
    </xdr:from>
    <xdr:ext cx="85725" cy="85725"/>
    <xdr:pic>
      <xdr:nvPicPr>
        <xdr:cNvPr id="350" name="352 Imagen" descr="http://200.29.3.6:8080/pentaho/jpivot/table/drill-position-other.gif">
          <a:extLst>
            <a:ext uri="{FF2B5EF4-FFF2-40B4-BE49-F238E27FC236}">
              <a16:creationId xmlns:a16="http://schemas.microsoft.com/office/drawing/2014/main" id="{5C193FE5-3E2B-4B41-A16B-6EE5E598BB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995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38</xdr:row>
      <xdr:rowOff>0</xdr:rowOff>
    </xdr:from>
    <xdr:ext cx="85725" cy="85725"/>
    <xdr:pic>
      <xdr:nvPicPr>
        <xdr:cNvPr id="351" name="353 Imagen" descr="http://200.29.3.6:8080/pentaho/jpivot/table/drill-position-other.gif">
          <a:extLst>
            <a:ext uri="{FF2B5EF4-FFF2-40B4-BE49-F238E27FC236}">
              <a16:creationId xmlns:a16="http://schemas.microsoft.com/office/drawing/2014/main" id="{35F3C050-8C94-426C-801B-8B73F929CE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018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40</xdr:row>
      <xdr:rowOff>0</xdr:rowOff>
    </xdr:from>
    <xdr:ext cx="85725" cy="85725"/>
    <xdr:pic>
      <xdr:nvPicPr>
        <xdr:cNvPr id="352" name="354 Imagen" descr="http://200.29.3.6:8080/pentaho/jpivot/table/drill-position-other.gif">
          <a:extLst>
            <a:ext uri="{FF2B5EF4-FFF2-40B4-BE49-F238E27FC236}">
              <a16:creationId xmlns:a16="http://schemas.microsoft.com/office/drawing/2014/main" id="{6D624B06-C6DA-48DE-89CC-ACBD696B38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063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41</xdr:row>
      <xdr:rowOff>0</xdr:rowOff>
    </xdr:from>
    <xdr:ext cx="85725" cy="85725"/>
    <xdr:pic>
      <xdr:nvPicPr>
        <xdr:cNvPr id="353" name="355 Imagen" descr="http://200.29.3.6:8080/pentaho/jpivot/table/drill-position-other.gif">
          <a:extLst>
            <a:ext uri="{FF2B5EF4-FFF2-40B4-BE49-F238E27FC236}">
              <a16:creationId xmlns:a16="http://schemas.microsoft.com/office/drawing/2014/main" id="{55378E6A-9A0E-4373-9558-8B1FF1042F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086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42</xdr:row>
      <xdr:rowOff>0</xdr:rowOff>
    </xdr:from>
    <xdr:ext cx="85725" cy="85725"/>
    <xdr:pic>
      <xdr:nvPicPr>
        <xdr:cNvPr id="354" name="356 Imagen" descr="http://200.29.3.6:8080/pentaho/jpivot/table/drill-position-other.gif">
          <a:extLst>
            <a:ext uri="{FF2B5EF4-FFF2-40B4-BE49-F238E27FC236}">
              <a16:creationId xmlns:a16="http://schemas.microsoft.com/office/drawing/2014/main" id="{DF7AF37A-7A89-42C8-B24C-3641302F66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109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43</xdr:row>
      <xdr:rowOff>0</xdr:rowOff>
    </xdr:from>
    <xdr:ext cx="85725" cy="85725"/>
    <xdr:pic>
      <xdr:nvPicPr>
        <xdr:cNvPr id="355" name="357 Imagen" descr="http://200.29.3.6:8080/pentaho/jpivot/table/drill-position-other.gif">
          <a:extLst>
            <a:ext uri="{FF2B5EF4-FFF2-40B4-BE49-F238E27FC236}">
              <a16:creationId xmlns:a16="http://schemas.microsoft.com/office/drawing/2014/main" id="{A9165FDD-24A3-42CE-A021-3CD13BCA18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132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44</xdr:row>
      <xdr:rowOff>0</xdr:rowOff>
    </xdr:from>
    <xdr:ext cx="85725" cy="85725"/>
    <xdr:pic>
      <xdr:nvPicPr>
        <xdr:cNvPr id="356" name="358 Imagen" descr="http://200.29.3.6:8080/pentaho/jpivot/table/drill-position-other.gif">
          <a:extLst>
            <a:ext uri="{FF2B5EF4-FFF2-40B4-BE49-F238E27FC236}">
              <a16:creationId xmlns:a16="http://schemas.microsoft.com/office/drawing/2014/main" id="{A2FA119B-25CF-47AF-B21C-F84FE63F86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155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45</xdr:row>
      <xdr:rowOff>0</xdr:rowOff>
    </xdr:from>
    <xdr:ext cx="85725" cy="85725"/>
    <xdr:pic>
      <xdr:nvPicPr>
        <xdr:cNvPr id="357" name="359 Imagen" descr="http://200.29.3.6:8080/pentaho/jpivot/table/drill-position-other.gif">
          <a:extLst>
            <a:ext uri="{FF2B5EF4-FFF2-40B4-BE49-F238E27FC236}">
              <a16:creationId xmlns:a16="http://schemas.microsoft.com/office/drawing/2014/main" id="{A1C655BA-73A2-46E8-B894-49B0031292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178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46</xdr:row>
      <xdr:rowOff>0</xdr:rowOff>
    </xdr:from>
    <xdr:ext cx="85725" cy="85725"/>
    <xdr:pic>
      <xdr:nvPicPr>
        <xdr:cNvPr id="358" name="360 Imagen" descr="http://200.29.3.6:8080/pentaho/jpivot/table/drill-position-other.gif">
          <a:extLst>
            <a:ext uri="{FF2B5EF4-FFF2-40B4-BE49-F238E27FC236}">
              <a16:creationId xmlns:a16="http://schemas.microsoft.com/office/drawing/2014/main" id="{6371C205-E2A5-4659-946B-A481DF8E1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201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49</xdr:row>
      <xdr:rowOff>0</xdr:rowOff>
    </xdr:from>
    <xdr:ext cx="85725" cy="85725"/>
    <xdr:pic>
      <xdr:nvPicPr>
        <xdr:cNvPr id="359" name="361 Imagen" descr="http://200.29.3.6:8080/pentaho/jpivot/table/drill-position-other.gif">
          <a:extLst>
            <a:ext uri="{FF2B5EF4-FFF2-40B4-BE49-F238E27FC236}">
              <a16:creationId xmlns:a16="http://schemas.microsoft.com/office/drawing/2014/main" id="{DAF0F206-CC91-42A4-80E0-6CD67ED6D1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269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32</xdr:row>
      <xdr:rowOff>0</xdr:rowOff>
    </xdr:from>
    <xdr:ext cx="85725" cy="85725"/>
    <xdr:pic>
      <xdr:nvPicPr>
        <xdr:cNvPr id="360" name="362 Imagen" descr="http://200.29.3.6:8080/pentaho/jpivot/table/drill-position-other.gif">
          <a:extLst>
            <a:ext uri="{FF2B5EF4-FFF2-40B4-BE49-F238E27FC236}">
              <a16:creationId xmlns:a16="http://schemas.microsoft.com/office/drawing/2014/main" id="{2DA8F437-3E20-4E84-95B0-FC2B6EA51F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8810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33</xdr:row>
      <xdr:rowOff>0</xdr:rowOff>
    </xdr:from>
    <xdr:ext cx="85725" cy="85725"/>
    <xdr:pic>
      <xdr:nvPicPr>
        <xdr:cNvPr id="361" name="363 Imagen" descr="http://200.29.3.6:8080/pentaho/jpivot/table/drill-position-other.gif">
          <a:extLst>
            <a:ext uri="{FF2B5EF4-FFF2-40B4-BE49-F238E27FC236}">
              <a16:creationId xmlns:a16="http://schemas.microsoft.com/office/drawing/2014/main" id="{86D8A872-C18E-466B-B306-ED1A6EEC35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9039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34</xdr:row>
      <xdr:rowOff>0</xdr:rowOff>
    </xdr:from>
    <xdr:ext cx="85725" cy="85725"/>
    <xdr:pic>
      <xdr:nvPicPr>
        <xdr:cNvPr id="362" name="364 Imagen" descr="http://200.29.3.6:8080/pentaho/jpivot/table/drill-position-other.gif">
          <a:extLst>
            <a:ext uri="{FF2B5EF4-FFF2-40B4-BE49-F238E27FC236}">
              <a16:creationId xmlns:a16="http://schemas.microsoft.com/office/drawing/2014/main" id="{58AA684C-9459-497D-B6D1-21017A421E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9267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35</xdr:row>
      <xdr:rowOff>0</xdr:rowOff>
    </xdr:from>
    <xdr:ext cx="85725" cy="85725"/>
    <xdr:pic>
      <xdr:nvPicPr>
        <xdr:cNvPr id="363" name="365 Imagen" descr="http://200.29.3.6:8080/pentaho/jpivot/table/drill-position-other.gif">
          <a:extLst>
            <a:ext uri="{FF2B5EF4-FFF2-40B4-BE49-F238E27FC236}">
              <a16:creationId xmlns:a16="http://schemas.microsoft.com/office/drawing/2014/main" id="{FCC30A65-1139-46DD-819D-0C235B21BD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9496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36</xdr:row>
      <xdr:rowOff>0</xdr:rowOff>
    </xdr:from>
    <xdr:ext cx="85725" cy="85725"/>
    <xdr:pic>
      <xdr:nvPicPr>
        <xdr:cNvPr id="364" name="366 Imagen" descr="http://200.29.3.6:8080/pentaho/jpivot/table/drill-position-other.gif">
          <a:extLst>
            <a:ext uri="{FF2B5EF4-FFF2-40B4-BE49-F238E27FC236}">
              <a16:creationId xmlns:a16="http://schemas.microsoft.com/office/drawing/2014/main" id="{78F8C0F8-24FB-49F5-A5DA-39803FADC5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972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37</xdr:row>
      <xdr:rowOff>0</xdr:rowOff>
    </xdr:from>
    <xdr:ext cx="85725" cy="85725"/>
    <xdr:pic>
      <xdr:nvPicPr>
        <xdr:cNvPr id="365" name="367 Imagen" descr="http://200.29.3.6:8080/pentaho/jpivot/table/drill-position-other.gif">
          <a:extLst>
            <a:ext uri="{FF2B5EF4-FFF2-40B4-BE49-F238E27FC236}">
              <a16:creationId xmlns:a16="http://schemas.microsoft.com/office/drawing/2014/main" id="{EA758499-E0BE-4FAD-9946-F98ECBE3B4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995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38</xdr:row>
      <xdr:rowOff>0</xdr:rowOff>
    </xdr:from>
    <xdr:ext cx="85725" cy="85725"/>
    <xdr:pic>
      <xdr:nvPicPr>
        <xdr:cNvPr id="366" name="368 Imagen" descr="http://200.29.3.6:8080/pentaho/jpivot/table/drill-position-other.gif">
          <a:extLst>
            <a:ext uri="{FF2B5EF4-FFF2-40B4-BE49-F238E27FC236}">
              <a16:creationId xmlns:a16="http://schemas.microsoft.com/office/drawing/2014/main" id="{E7A839F7-AFC8-42A7-8B26-53B740DA3F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018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40</xdr:row>
      <xdr:rowOff>0</xdr:rowOff>
    </xdr:from>
    <xdr:ext cx="85725" cy="85725"/>
    <xdr:pic>
      <xdr:nvPicPr>
        <xdr:cNvPr id="367" name="369 Imagen" descr="http://200.29.3.6:8080/pentaho/jpivot/table/drill-position-other.gif">
          <a:extLst>
            <a:ext uri="{FF2B5EF4-FFF2-40B4-BE49-F238E27FC236}">
              <a16:creationId xmlns:a16="http://schemas.microsoft.com/office/drawing/2014/main" id="{230D359E-0BEA-41D0-AB41-F27F635528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063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41</xdr:row>
      <xdr:rowOff>0</xdr:rowOff>
    </xdr:from>
    <xdr:ext cx="85725" cy="85725"/>
    <xdr:pic>
      <xdr:nvPicPr>
        <xdr:cNvPr id="368" name="370 Imagen" descr="http://200.29.3.6:8080/pentaho/jpivot/table/drill-position-other.gif">
          <a:extLst>
            <a:ext uri="{FF2B5EF4-FFF2-40B4-BE49-F238E27FC236}">
              <a16:creationId xmlns:a16="http://schemas.microsoft.com/office/drawing/2014/main" id="{7A32949C-B713-4CD7-A605-C3FB6F1FC4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086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42</xdr:row>
      <xdr:rowOff>0</xdr:rowOff>
    </xdr:from>
    <xdr:ext cx="85725" cy="85725"/>
    <xdr:pic>
      <xdr:nvPicPr>
        <xdr:cNvPr id="369" name="371 Imagen" descr="http://200.29.3.6:8080/pentaho/jpivot/table/drill-position-other.gif">
          <a:extLst>
            <a:ext uri="{FF2B5EF4-FFF2-40B4-BE49-F238E27FC236}">
              <a16:creationId xmlns:a16="http://schemas.microsoft.com/office/drawing/2014/main" id="{1CE8F19F-822A-4360-8C3A-CE1F7250BE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109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43</xdr:row>
      <xdr:rowOff>0</xdr:rowOff>
    </xdr:from>
    <xdr:ext cx="85725" cy="85725"/>
    <xdr:pic>
      <xdr:nvPicPr>
        <xdr:cNvPr id="370" name="372 Imagen" descr="http://200.29.3.6:8080/pentaho/jpivot/table/drill-position-other.gif">
          <a:extLst>
            <a:ext uri="{FF2B5EF4-FFF2-40B4-BE49-F238E27FC236}">
              <a16:creationId xmlns:a16="http://schemas.microsoft.com/office/drawing/2014/main" id="{0CB96BB0-FD22-4D6A-B9A3-331DBF2C59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132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44</xdr:row>
      <xdr:rowOff>0</xdr:rowOff>
    </xdr:from>
    <xdr:ext cx="85725" cy="85725"/>
    <xdr:pic>
      <xdr:nvPicPr>
        <xdr:cNvPr id="371" name="373 Imagen" descr="http://200.29.3.6:8080/pentaho/jpivot/table/drill-position-other.gif">
          <a:extLst>
            <a:ext uri="{FF2B5EF4-FFF2-40B4-BE49-F238E27FC236}">
              <a16:creationId xmlns:a16="http://schemas.microsoft.com/office/drawing/2014/main" id="{CC5AA256-616A-492C-A0FB-AD365828BB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155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45</xdr:row>
      <xdr:rowOff>0</xdr:rowOff>
    </xdr:from>
    <xdr:ext cx="85725" cy="85725"/>
    <xdr:pic>
      <xdr:nvPicPr>
        <xdr:cNvPr id="372" name="374 Imagen" descr="http://200.29.3.6:8080/pentaho/jpivot/table/drill-position-other.gif">
          <a:extLst>
            <a:ext uri="{FF2B5EF4-FFF2-40B4-BE49-F238E27FC236}">
              <a16:creationId xmlns:a16="http://schemas.microsoft.com/office/drawing/2014/main" id="{B77FFD5F-77B7-4117-9ABB-320D7A9514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178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46</xdr:row>
      <xdr:rowOff>0</xdr:rowOff>
    </xdr:from>
    <xdr:ext cx="85725" cy="85725"/>
    <xdr:pic>
      <xdr:nvPicPr>
        <xdr:cNvPr id="373" name="375 Imagen" descr="http://200.29.3.6:8080/pentaho/jpivot/table/drill-position-other.gif">
          <a:extLst>
            <a:ext uri="{FF2B5EF4-FFF2-40B4-BE49-F238E27FC236}">
              <a16:creationId xmlns:a16="http://schemas.microsoft.com/office/drawing/2014/main" id="{0A55700D-86CE-4E7B-8884-94F105B9F70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201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23</xdr:col>
      <xdr:colOff>0</xdr:colOff>
      <xdr:row>49</xdr:row>
      <xdr:rowOff>0</xdr:rowOff>
    </xdr:from>
    <xdr:ext cx="85725" cy="85725"/>
    <xdr:pic>
      <xdr:nvPicPr>
        <xdr:cNvPr id="374" name="376 Imagen" descr="http://200.29.3.6:8080/pentaho/jpivot/table/drill-position-other.gif">
          <a:extLst>
            <a:ext uri="{FF2B5EF4-FFF2-40B4-BE49-F238E27FC236}">
              <a16:creationId xmlns:a16="http://schemas.microsoft.com/office/drawing/2014/main" id="{091C5344-0EDA-4553-830A-49685E1644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841575" y="1269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49</xdr:row>
      <xdr:rowOff>0</xdr:rowOff>
    </xdr:from>
    <xdr:ext cx="85725" cy="85725"/>
    <xdr:pic>
      <xdr:nvPicPr>
        <xdr:cNvPr id="375" name="377 Imagen" descr="http://200.29.3.6:8080/pentaho/jpivot/table/drill-position-other.gif">
          <a:extLst>
            <a:ext uri="{FF2B5EF4-FFF2-40B4-BE49-F238E27FC236}">
              <a16:creationId xmlns:a16="http://schemas.microsoft.com/office/drawing/2014/main" id="{1B810D3A-0820-41E9-B341-1B7FD3A181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269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49</xdr:row>
      <xdr:rowOff>0</xdr:rowOff>
    </xdr:from>
    <xdr:ext cx="85725" cy="85725"/>
    <xdr:pic>
      <xdr:nvPicPr>
        <xdr:cNvPr id="376" name="378 Imagen" descr="http://200.29.3.6:8080/pentaho/jpivot/table/drill-position-other.gif">
          <a:extLst>
            <a:ext uri="{FF2B5EF4-FFF2-40B4-BE49-F238E27FC236}">
              <a16:creationId xmlns:a16="http://schemas.microsoft.com/office/drawing/2014/main" id="{34C57CD3-E534-4B26-8253-D8230F0911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269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49</xdr:row>
      <xdr:rowOff>0</xdr:rowOff>
    </xdr:from>
    <xdr:ext cx="85725" cy="85725"/>
    <xdr:pic>
      <xdr:nvPicPr>
        <xdr:cNvPr id="377" name="379 Imagen" descr="http://200.29.3.6:8080/pentaho/jpivot/table/drill-position-other.gif">
          <a:extLst>
            <a:ext uri="{FF2B5EF4-FFF2-40B4-BE49-F238E27FC236}">
              <a16:creationId xmlns:a16="http://schemas.microsoft.com/office/drawing/2014/main" id="{AD8485F0-EE2D-4A9A-BD34-FCA187DA3D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269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16</xdr:col>
      <xdr:colOff>0</xdr:colOff>
      <xdr:row>49</xdr:row>
      <xdr:rowOff>0</xdr:rowOff>
    </xdr:from>
    <xdr:ext cx="85725" cy="85725"/>
    <xdr:pic>
      <xdr:nvPicPr>
        <xdr:cNvPr id="378" name="380 Imagen" descr="http://200.29.3.6:8080/pentaho/jpivot/table/drill-position-other.gif">
          <a:extLst>
            <a:ext uri="{FF2B5EF4-FFF2-40B4-BE49-F238E27FC236}">
              <a16:creationId xmlns:a16="http://schemas.microsoft.com/office/drawing/2014/main" id="{114C62FA-CD74-4C96-8031-A88CB54076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717000" y="1269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49</xdr:row>
      <xdr:rowOff>0</xdr:rowOff>
    </xdr:from>
    <xdr:ext cx="85725" cy="85725"/>
    <xdr:pic>
      <xdr:nvPicPr>
        <xdr:cNvPr id="379" name="381 Imagen" descr="http://200.29.3.6:8080/pentaho/jpivot/table/drill-position-other.gif">
          <a:extLst>
            <a:ext uri="{FF2B5EF4-FFF2-40B4-BE49-F238E27FC236}">
              <a16:creationId xmlns:a16="http://schemas.microsoft.com/office/drawing/2014/main" id="{1C5B7B0A-E3CA-4A22-8476-564612683E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69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49</xdr:row>
      <xdr:rowOff>0</xdr:rowOff>
    </xdr:from>
    <xdr:ext cx="85725" cy="85725"/>
    <xdr:pic>
      <xdr:nvPicPr>
        <xdr:cNvPr id="380" name="382 Imagen" descr="http://200.29.3.6:8080/pentaho/jpivot/table/drill-position-other.gif">
          <a:extLst>
            <a:ext uri="{FF2B5EF4-FFF2-40B4-BE49-F238E27FC236}">
              <a16:creationId xmlns:a16="http://schemas.microsoft.com/office/drawing/2014/main" id="{281B0379-59F7-4DE2-8848-5563722AEC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001750" y="1269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228600</xdr:colOff>
      <xdr:row>58</xdr:row>
      <xdr:rowOff>57150</xdr:rowOff>
    </xdr:from>
    <xdr:ext cx="152400" cy="157692"/>
    <xdr:pic>
      <xdr:nvPicPr>
        <xdr:cNvPr id="381" name="Picture 1">
          <a:extLst>
            <a:ext uri="{FF2B5EF4-FFF2-40B4-BE49-F238E27FC236}">
              <a16:creationId xmlns:a16="http://schemas.microsoft.com/office/drawing/2014/main" id="{DB19DE40-67F7-4201-8F13-94E5316B8F8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17</xdr:col>
      <xdr:colOff>228600</xdr:colOff>
      <xdr:row>58</xdr:row>
      <xdr:rowOff>57150</xdr:rowOff>
    </xdr:from>
    <xdr:ext cx="152400" cy="157692"/>
    <xdr:pic>
      <xdr:nvPicPr>
        <xdr:cNvPr id="382" name="Picture 2">
          <a:extLst>
            <a:ext uri="{FF2B5EF4-FFF2-40B4-BE49-F238E27FC236}">
              <a16:creationId xmlns:a16="http://schemas.microsoft.com/office/drawing/2014/main" id="{959AC1DC-1DF4-40E9-9FFD-FBA989FA9D73}"/>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17</xdr:col>
      <xdr:colOff>228600</xdr:colOff>
      <xdr:row>58</xdr:row>
      <xdr:rowOff>57150</xdr:rowOff>
    </xdr:from>
    <xdr:ext cx="152400" cy="157692"/>
    <xdr:pic>
      <xdr:nvPicPr>
        <xdr:cNvPr id="383" name="Picture 3">
          <a:extLst>
            <a:ext uri="{FF2B5EF4-FFF2-40B4-BE49-F238E27FC236}">
              <a16:creationId xmlns:a16="http://schemas.microsoft.com/office/drawing/2014/main" id="{DC12F321-0993-4822-A194-1F858980434D}"/>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17</xdr:col>
      <xdr:colOff>228600</xdr:colOff>
      <xdr:row>58</xdr:row>
      <xdr:rowOff>57150</xdr:rowOff>
    </xdr:from>
    <xdr:ext cx="152400" cy="157692"/>
    <xdr:pic>
      <xdr:nvPicPr>
        <xdr:cNvPr id="384" name="Picture 4">
          <a:extLst>
            <a:ext uri="{FF2B5EF4-FFF2-40B4-BE49-F238E27FC236}">
              <a16:creationId xmlns:a16="http://schemas.microsoft.com/office/drawing/2014/main" id="{F1C42136-B475-4A53-8B79-64FE9CBC49E9}"/>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17</xdr:col>
      <xdr:colOff>228600</xdr:colOff>
      <xdr:row>58</xdr:row>
      <xdr:rowOff>57150</xdr:rowOff>
    </xdr:from>
    <xdr:ext cx="152400" cy="157692"/>
    <xdr:pic>
      <xdr:nvPicPr>
        <xdr:cNvPr id="385" name="Picture 5">
          <a:extLst>
            <a:ext uri="{FF2B5EF4-FFF2-40B4-BE49-F238E27FC236}">
              <a16:creationId xmlns:a16="http://schemas.microsoft.com/office/drawing/2014/main" id="{B9DDBF2F-C018-4F69-95DB-2E92CEE84201}"/>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17</xdr:col>
      <xdr:colOff>228600</xdr:colOff>
      <xdr:row>58</xdr:row>
      <xdr:rowOff>57150</xdr:rowOff>
    </xdr:from>
    <xdr:ext cx="152400" cy="157692"/>
    <xdr:pic>
      <xdr:nvPicPr>
        <xdr:cNvPr id="386" name="Picture 6">
          <a:extLst>
            <a:ext uri="{FF2B5EF4-FFF2-40B4-BE49-F238E27FC236}">
              <a16:creationId xmlns:a16="http://schemas.microsoft.com/office/drawing/2014/main" id="{F076BE9A-806C-4831-9B15-26C37D31CF9D}"/>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17</xdr:col>
      <xdr:colOff>228600</xdr:colOff>
      <xdr:row>58</xdr:row>
      <xdr:rowOff>57150</xdr:rowOff>
    </xdr:from>
    <xdr:ext cx="152400" cy="157692"/>
    <xdr:pic>
      <xdr:nvPicPr>
        <xdr:cNvPr id="387" name="Picture 7">
          <a:extLst>
            <a:ext uri="{FF2B5EF4-FFF2-40B4-BE49-F238E27FC236}">
              <a16:creationId xmlns:a16="http://schemas.microsoft.com/office/drawing/2014/main" id="{D87DFAD3-73AB-427E-98A9-E583D670A22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17</xdr:col>
      <xdr:colOff>228600</xdr:colOff>
      <xdr:row>58</xdr:row>
      <xdr:rowOff>57150</xdr:rowOff>
    </xdr:from>
    <xdr:ext cx="152400" cy="157692"/>
    <xdr:pic>
      <xdr:nvPicPr>
        <xdr:cNvPr id="388" name="Picture 8">
          <a:extLst>
            <a:ext uri="{FF2B5EF4-FFF2-40B4-BE49-F238E27FC236}">
              <a16:creationId xmlns:a16="http://schemas.microsoft.com/office/drawing/2014/main" id="{93F7BE66-1832-43FB-B378-909DE8A20188}"/>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17</xdr:col>
      <xdr:colOff>228600</xdr:colOff>
      <xdr:row>58</xdr:row>
      <xdr:rowOff>57150</xdr:rowOff>
    </xdr:from>
    <xdr:ext cx="152400" cy="157692"/>
    <xdr:pic>
      <xdr:nvPicPr>
        <xdr:cNvPr id="389" name="Picture 9">
          <a:extLst>
            <a:ext uri="{FF2B5EF4-FFF2-40B4-BE49-F238E27FC236}">
              <a16:creationId xmlns:a16="http://schemas.microsoft.com/office/drawing/2014/main" id="{BED47ADE-8197-495B-AC65-17F18EB93F6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17</xdr:col>
      <xdr:colOff>228600</xdr:colOff>
      <xdr:row>58</xdr:row>
      <xdr:rowOff>57150</xdr:rowOff>
    </xdr:from>
    <xdr:ext cx="152400" cy="157692"/>
    <xdr:pic>
      <xdr:nvPicPr>
        <xdr:cNvPr id="390" name="Picture 10">
          <a:extLst>
            <a:ext uri="{FF2B5EF4-FFF2-40B4-BE49-F238E27FC236}">
              <a16:creationId xmlns:a16="http://schemas.microsoft.com/office/drawing/2014/main" id="{F163486C-B590-4C40-B321-00ECB0FDDCC8}"/>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17</xdr:col>
      <xdr:colOff>228600</xdr:colOff>
      <xdr:row>58</xdr:row>
      <xdr:rowOff>57150</xdr:rowOff>
    </xdr:from>
    <xdr:ext cx="152400" cy="157692"/>
    <xdr:pic>
      <xdr:nvPicPr>
        <xdr:cNvPr id="391" name="Picture 11">
          <a:extLst>
            <a:ext uri="{FF2B5EF4-FFF2-40B4-BE49-F238E27FC236}">
              <a16:creationId xmlns:a16="http://schemas.microsoft.com/office/drawing/2014/main" id="{8E1A1993-7436-4EEE-8137-1D70DBA517C5}"/>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17</xdr:col>
      <xdr:colOff>228600</xdr:colOff>
      <xdr:row>58</xdr:row>
      <xdr:rowOff>57150</xdr:rowOff>
    </xdr:from>
    <xdr:ext cx="152400" cy="157692"/>
    <xdr:pic>
      <xdr:nvPicPr>
        <xdr:cNvPr id="392" name="Picture 12">
          <a:extLst>
            <a:ext uri="{FF2B5EF4-FFF2-40B4-BE49-F238E27FC236}">
              <a16:creationId xmlns:a16="http://schemas.microsoft.com/office/drawing/2014/main" id="{3CA9397A-3FC6-4FBE-8E8A-D485D0B2BFC2}"/>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17175" y="14554200"/>
          <a:ext cx="152400" cy="157692"/>
        </a:xfrm>
        <a:prstGeom prst="rect">
          <a:avLst/>
        </a:prstGeom>
        <a:noFill/>
        <a:ln w="9525">
          <a:miter lim="800000"/>
          <a:headEnd/>
          <a:tailEnd/>
        </a:ln>
      </xdr:spPr>
    </xdr:pic>
    <xdr:clientData/>
  </xdr:oneCellAnchor>
  <xdr:oneCellAnchor>
    <xdr:from>
      <xdr:col>0</xdr:col>
      <xdr:colOff>0</xdr:colOff>
      <xdr:row>0</xdr:row>
      <xdr:rowOff>0</xdr:rowOff>
    </xdr:from>
    <xdr:ext cx="1243692" cy="1123371"/>
    <xdr:pic>
      <xdr:nvPicPr>
        <xdr:cNvPr id="393" name="Imagen 392">
          <a:extLst>
            <a:ext uri="{FF2B5EF4-FFF2-40B4-BE49-F238E27FC236}">
              <a16:creationId xmlns:a16="http://schemas.microsoft.com/office/drawing/2014/main" id="{317329FA-D03D-4976-BA9D-BE1D30C1C562}"/>
            </a:ext>
          </a:extLst>
        </xdr:cNvPr>
        <xdr:cNvPicPr>
          <a:picLocks noChangeAspect="1"/>
        </xdr:cNvPicPr>
      </xdr:nvPicPr>
      <xdr:blipFill>
        <a:blip xmlns:r="http://schemas.openxmlformats.org/officeDocument/2006/relationships" r:embed="rId3"/>
        <a:stretch>
          <a:fillRect/>
        </a:stretch>
      </xdr:blipFill>
      <xdr:spPr>
        <a:xfrm>
          <a:off x="0" y="0"/>
          <a:ext cx="1243692" cy="1123371"/>
        </a:xfrm>
        <a:prstGeom prst="rect">
          <a:avLst/>
        </a:prstGeom>
      </xdr:spPr>
    </xdr:pic>
    <xdr:clientData/>
  </xdr:oneCellAnchor>
</xdr:wsDr>
</file>

<file path=xl/drawings/drawing71.xml><?xml version="1.0" encoding="utf-8"?>
<xdr:wsDr xmlns:xdr="http://schemas.openxmlformats.org/drawingml/2006/spreadsheetDrawing" xmlns:a="http://schemas.openxmlformats.org/drawingml/2006/main">
  <xdr:oneCellAnchor>
    <xdr:from>
      <xdr:col>81</xdr:col>
      <xdr:colOff>0</xdr:colOff>
      <xdr:row>28</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E5D535CC-8FD5-4D33-BB25-7447BB83AE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A7BF77F0-645B-4888-B4FE-F5CD6D0D44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B8F6CB12-3F51-4066-A234-88BCF23C00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FABEE4DD-C3CD-48A3-BC60-3C09688993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2F14A097-FA37-4389-87BA-5C7F16B3DC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4A16D7E3-EA8F-47A0-9F9C-6F076695E0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458EB120-DB6A-4AF6-9EF6-B3C3A822DC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682EC7F7-1672-4D31-9A31-54B41A0067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CD5DE3A5-39F7-410D-A635-E619EA3294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1CED22A4-C4EE-4D4C-8B42-89ADA1E358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8B4F9601-3697-4B59-9F5A-477A5E14BD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C5F2961E-65E9-48D5-99A9-DFC1D22B8A7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51B94FA0-B88E-4208-AD08-827DAA8213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E0D85F8B-98E2-4785-A3DC-EA7FEA7BE8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81</xdr:col>
      <xdr:colOff>0</xdr:colOff>
      <xdr:row>28</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3771E04E-A0DB-42FD-932D-0B653D5B1E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408675" y="7000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xdr:row>
      <xdr:rowOff>0</xdr:rowOff>
    </xdr:from>
    <xdr:ext cx="85725" cy="85725"/>
    <xdr:pic>
      <xdr:nvPicPr>
        <xdr:cNvPr id="17" name="17 Imagen" descr="http://200.29.3.6:8080/pentaho/jpivot/table/drill-position-other.gif">
          <a:extLst>
            <a:ext uri="{FF2B5EF4-FFF2-40B4-BE49-F238E27FC236}">
              <a16:creationId xmlns:a16="http://schemas.microsoft.com/office/drawing/2014/main" id="{E5AF6B92-FC49-4F90-89F9-C46A283778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2771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85725" cy="85725"/>
    <xdr:pic>
      <xdr:nvPicPr>
        <xdr:cNvPr id="18" name="18 Imagen" descr="http://200.29.3.6:8080/pentaho/jpivot/table/drill-position-other.gif">
          <a:extLst>
            <a:ext uri="{FF2B5EF4-FFF2-40B4-BE49-F238E27FC236}">
              <a16:creationId xmlns:a16="http://schemas.microsoft.com/office/drawing/2014/main" id="{BA7FCE87-32D8-4ED1-8FD0-AB572C1834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3000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85725" cy="85725"/>
    <xdr:pic>
      <xdr:nvPicPr>
        <xdr:cNvPr id="19" name="19 Imagen" descr="http://200.29.3.6:8080/pentaho/jpivot/table/drill-position-other.gif">
          <a:extLst>
            <a:ext uri="{FF2B5EF4-FFF2-40B4-BE49-F238E27FC236}">
              <a16:creationId xmlns:a16="http://schemas.microsoft.com/office/drawing/2014/main" id="{D3EA6F4B-625F-46A2-B84C-4480BB53F22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3228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85725" cy="85725"/>
    <xdr:pic>
      <xdr:nvPicPr>
        <xdr:cNvPr id="20" name="20 Imagen" descr="http://200.29.3.6:8080/pentaho/jpivot/table/drill-position-other.gif">
          <a:extLst>
            <a:ext uri="{FF2B5EF4-FFF2-40B4-BE49-F238E27FC236}">
              <a16:creationId xmlns:a16="http://schemas.microsoft.com/office/drawing/2014/main" id="{9E254BC9-416A-4E34-AA2A-2DE13E6FBE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3457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13</xdr:row>
      <xdr:rowOff>0</xdr:rowOff>
    </xdr:from>
    <xdr:ext cx="85725" cy="85725"/>
    <xdr:pic>
      <xdr:nvPicPr>
        <xdr:cNvPr id="21" name="21 Imagen" descr="http://200.29.3.6:8080/pentaho/jpivot/table/drill-position-other.gif">
          <a:extLst>
            <a:ext uri="{FF2B5EF4-FFF2-40B4-BE49-F238E27FC236}">
              <a16:creationId xmlns:a16="http://schemas.microsoft.com/office/drawing/2014/main" id="{6DEE83CF-FF7D-481A-A154-99DB17E67F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3686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14</xdr:row>
      <xdr:rowOff>0</xdr:rowOff>
    </xdr:from>
    <xdr:ext cx="85725" cy="85725"/>
    <xdr:pic>
      <xdr:nvPicPr>
        <xdr:cNvPr id="22" name="22 Imagen" descr="http://200.29.3.6:8080/pentaho/jpivot/table/drill-position-other.gif">
          <a:extLst>
            <a:ext uri="{FF2B5EF4-FFF2-40B4-BE49-F238E27FC236}">
              <a16:creationId xmlns:a16="http://schemas.microsoft.com/office/drawing/2014/main" id="{7D5B3F0A-9E3F-41F0-8F8D-AC6F2C6769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3914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16</xdr:row>
      <xdr:rowOff>0</xdr:rowOff>
    </xdr:from>
    <xdr:ext cx="85725" cy="85725"/>
    <xdr:pic>
      <xdr:nvPicPr>
        <xdr:cNvPr id="23" name="23 Imagen" descr="http://200.29.3.6:8080/pentaho/jpivot/table/drill-position-other.gif">
          <a:extLst>
            <a:ext uri="{FF2B5EF4-FFF2-40B4-BE49-F238E27FC236}">
              <a16:creationId xmlns:a16="http://schemas.microsoft.com/office/drawing/2014/main" id="{BF522DEC-6CBD-4BE1-8C07-784293F10C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4371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17</xdr:row>
      <xdr:rowOff>0</xdr:rowOff>
    </xdr:from>
    <xdr:ext cx="85725" cy="85725"/>
    <xdr:pic>
      <xdr:nvPicPr>
        <xdr:cNvPr id="24" name="24 Imagen" descr="http://200.29.3.6:8080/pentaho/jpivot/table/drill-position-other.gif">
          <a:extLst>
            <a:ext uri="{FF2B5EF4-FFF2-40B4-BE49-F238E27FC236}">
              <a16:creationId xmlns:a16="http://schemas.microsoft.com/office/drawing/2014/main" id="{8049E769-7110-46B4-BAD5-26324487F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4600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18</xdr:row>
      <xdr:rowOff>0</xdr:rowOff>
    </xdr:from>
    <xdr:ext cx="85725" cy="85725"/>
    <xdr:pic>
      <xdr:nvPicPr>
        <xdr:cNvPr id="25" name="25 Imagen" descr="http://200.29.3.6:8080/pentaho/jpivot/table/drill-position-other.gif">
          <a:extLst>
            <a:ext uri="{FF2B5EF4-FFF2-40B4-BE49-F238E27FC236}">
              <a16:creationId xmlns:a16="http://schemas.microsoft.com/office/drawing/2014/main" id="{C75D0B3C-78DA-4C70-9BD0-4FA1A020DF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4829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19</xdr:row>
      <xdr:rowOff>0</xdr:rowOff>
    </xdr:from>
    <xdr:ext cx="85725" cy="85725"/>
    <xdr:pic>
      <xdr:nvPicPr>
        <xdr:cNvPr id="26" name="26 Imagen" descr="http://200.29.3.6:8080/pentaho/jpivot/table/drill-position-other.gif">
          <a:extLst>
            <a:ext uri="{FF2B5EF4-FFF2-40B4-BE49-F238E27FC236}">
              <a16:creationId xmlns:a16="http://schemas.microsoft.com/office/drawing/2014/main" id="{8042AD4E-FE46-4FAF-B197-F047995AE1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5057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20</xdr:row>
      <xdr:rowOff>0</xdr:rowOff>
    </xdr:from>
    <xdr:ext cx="85725" cy="85725"/>
    <xdr:pic>
      <xdr:nvPicPr>
        <xdr:cNvPr id="27" name="27 Imagen" descr="http://200.29.3.6:8080/pentaho/jpivot/table/drill-position-other.gif">
          <a:extLst>
            <a:ext uri="{FF2B5EF4-FFF2-40B4-BE49-F238E27FC236}">
              <a16:creationId xmlns:a16="http://schemas.microsoft.com/office/drawing/2014/main" id="{1B27B7E9-8226-45CB-B3A5-C4DDD650690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52863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21</xdr:row>
      <xdr:rowOff>0</xdr:rowOff>
    </xdr:from>
    <xdr:ext cx="85725" cy="85725"/>
    <xdr:pic>
      <xdr:nvPicPr>
        <xdr:cNvPr id="28" name="28 Imagen" descr="http://200.29.3.6:8080/pentaho/jpivot/table/drill-position-other.gif">
          <a:extLst>
            <a:ext uri="{FF2B5EF4-FFF2-40B4-BE49-F238E27FC236}">
              <a16:creationId xmlns:a16="http://schemas.microsoft.com/office/drawing/2014/main" id="{8B533F7C-4F22-4E17-B3FF-A6955FEF1B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5514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22</xdr:row>
      <xdr:rowOff>0</xdr:rowOff>
    </xdr:from>
    <xdr:ext cx="85725" cy="85725"/>
    <xdr:pic>
      <xdr:nvPicPr>
        <xdr:cNvPr id="29" name="29 Imagen" descr="http://200.29.3.6:8080/pentaho/jpivot/table/drill-position-other.gif">
          <a:extLst>
            <a:ext uri="{FF2B5EF4-FFF2-40B4-BE49-F238E27FC236}">
              <a16:creationId xmlns:a16="http://schemas.microsoft.com/office/drawing/2014/main" id="{6F234E7F-5AC6-430D-ACF4-9766148EC1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57435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24</xdr:row>
      <xdr:rowOff>0</xdr:rowOff>
    </xdr:from>
    <xdr:ext cx="85725" cy="85725"/>
    <xdr:pic>
      <xdr:nvPicPr>
        <xdr:cNvPr id="30" name="30 Imagen" descr="http://200.29.3.6:8080/pentaho/jpivot/table/drill-position-other.gif">
          <a:extLst>
            <a:ext uri="{FF2B5EF4-FFF2-40B4-BE49-F238E27FC236}">
              <a16:creationId xmlns:a16="http://schemas.microsoft.com/office/drawing/2014/main" id="{E8B6B45E-55CC-4245-BDED-379BB299027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649075" y="62007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243692" cy="1118079"/>
    <xdr:pic>
      <xdr:nvPicPr>
        <xdr:cNvPr id="31" name="Imagen 30">
          <a:extLst>
            <a:ext uri="{FF2B5EF4-FFF2-40B4-BE49-F238E27FC236}">
              <a16:creationId xmlns:a16="http://schemas.microsoft.com/office/drawing/2014/main" id="{1A44060E-F7EF-45E8-953E-4353E313EB04}"/>
            </a:ext>
          </a:extLst>
        </xdr:cNvPr>
        <xdr:cNvPicPr>
          <a:picLocks noChangeAspect="1"/>
        </xdr:cNvPicPr>
      </xdr:nvPicPr>
      <xdr:blipFill>
        <a:blip xmlns:r="http://schemas.openxmlformats.org/officeDocument/2006/relationships" r:embed="rId2"/>
        <a:stretch>
          <a:fillRect/>
        </a:stretch>
      </xdr:blipFill>
      <xdr:spPr>
        <a:xfrm>
          <a:off x="0" y="0"/>
          <a:ext cx="1243692" cy="1118079"/>
        </a:xfrm>
        <a:prstGeom prst="rect">
          <a:avLst/>
        </a:prstGeom>
      </xdr:spPr>
    </xdr:pic>
    <xdr:clientData/>
  </xdr:oneCellAnchor>
</xdr:wsDr>
</file>

<file path=xl/drawings/drawing72.xml><?xml version="1.0" encoding="utf-8"?>
<xdr:wsDr xmlns:xdr="http://schemas.openxmlformats.org/drawingml/2006/spreadsheetDrawing" xmlns:a="http://schemas.openxmlformats.org/drawingml/2006/main">
  <xdr:oneCellAnchor>
    <xdr:from>
      <xdr:col>7</xdr:col>
      <xdr:colOff>0</xdr:colOff>
      <xdr:row>31</xdr:row>
      <xdr:rowOff>0</xdr:rowOff>
    </xdr:from>
    <xdr:ext cx="85725" cy="85725"/>
    <xdr:pic>
      <xdr:nvPicPr>
        <xdr:cNvPr id="2" name="1 Imagen" descr="http://200.29.3.6:8080/pentaho/jpivot/table/drill-position-other.gif">
          <a:extLst>
            <a:ext uri="{FF2B5EF4-FFF2-40B4-BE49-F238E27FC236}">
              <a16:creationId xmlns:a16="http://schemas.microsoft.com/office/drawing/2014/main" id="{29C1D1B0-B245-4892-8BCE-1A77C9A97D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F943F2DD-CFE2-4C07-8C5F-92B63905ED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52BE3426-8474-4B56-8EB3-542E880CA2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F05192D5-E2CD-4804-96D0-7F8C7D5C011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8402287B-B990-4079-9E24-E1546664F5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A9240952-A768-43DE-B9E2-116F38C9B6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EDF9FE47-C610-45F3-B0B2-2E6D7C26DD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D5F1510B-DAFA-4720-98B5-E866CAA627B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0" name="9 Imagen" descr="http://200.29.3.6:8080/pentaho/jpivot/table/drill-position-other.gif">
          <a:extLst>
            <a:ext uri="{FF2B5EF4-FFF2-40B4-BE49-F238E27FC236}">
              <a16:creationId xmlns:a16="http://schemas.microsoft.com/office/drawing/2014/main" id="{58ABE9B3-24B0-4973-8F9B-77C3BB07B6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43AEDED2-4194-4986-9005-5D3B51D19B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F23F798E-B2C6-44D2-B091-EC7F2E94F75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D61786D9-DA14-489B-BAC3-1EC9CFEF8E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29CEADDB-BBD0-491F-9F6F-0A1F5D4E0B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BBEC6633-F154-45C0-B6D7-5F22000CEC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9DB3FE3F-73E2-475A-91A5-8879BEBC2D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7" name="16 Imagen" descr="http://200.29.3.6:8080/pentaho/jpivot/table/drill-position-other.gif">
          <a:extLst>
            <a:ext uri="{FF2B5EF4-FFF2-40B4-BE49-F238E27FC236}">
              <a16:creationId xmlns:a16="http://schemas.microsoft.com/office/drawing/2014/main" id="{5578D5C9-95DE-46D4-966C-1F60804F525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43603CAC-3083-4D7B-B2D7-3C1600ABA5A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630B66F9-BF54-4ABD-BDBD-032B6048F9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A521C60A-C063-4865-A2CE-01E57CFEF7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FA0D7EE3-05E3-452D-8C8E-D067473F1B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570132AF-24DC-4DC6-9ADE-A788E88AB2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3" name="22 Imagen" descr="http://200.29.3.6:8080/pentaho/jpivot/table/drill-position-other.gif">
          <a:extLst>
            <a:ext uri="{FF2B5EF4-FFF2-40B4-BE49-F238E27FC236}">
              <a16:creationId xmlns:a16="http://schemas.microsoft.com/office/drawing/2014/main" id="{574C1AB7-0054-4AEC-8CAE-E9FFECEC5A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F349B511-3030-4381-BAA5-0853AD4FA8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4DC41E47-8649-4C8D-B7D5-7A63B32B66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17990014-38EF-4E70-853C-5C5DAA9C1D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7" name="26 Imagen" descr="http://200.29.3.6:8080/pentaho/jpivot/table/drill-position-other.gif">
          <a:extLst>
            <a:ext uri="{FF2B5EF4-FFF2-40B4-BE49-F238E27FC236}">
              <a16:creationId xmlns:a16="http://schemas.microsoft.com/office/drawing/2014/main" id="{ACDFD377-5815-4010-8DFC-9B74E00676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25596C0E-AE8E-4799-80DF-934D0A26B28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217495A9-9893-4A54-B867-A799A003F4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D95C5941-50C9-4E00-9C46-8D830189BA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31" name="30 Imagen" descr="http://200.29.3.6:8080/pentaho/jpivot/table/drill-position-other.gif">
          <a:extLst>
            <a:ext uri="{FF2B5EF4-FFF2-40B4-BE49-F238E27FC236}">
              <a16:creationId xmlns:a16="http://schemas.microsoft.com/office/drawing/2014/main" id="{FCAC3FAB-716E-4581-885F-D49F00303A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77ABF372-E4BE-416A-89D1-B2F5E8B71F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53DA5A37-DC97-4409-BF85-DBC6B944D63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85725" cy="85725"/>
    <xdr:pic>
      <xdr:nvPicPr>
        <xdr:cNvPr id="34" name="33 Imagen" descr="http://200.29.3.6:8080/pentaho/jpivot/table/drill-position-other.gif">
          <a:extLst>
            <a:ext uri="{FF2B5EF4-FFF2-40B4-BE49-F238E27FC236}">
              <a16:creationId xmlns:a16="http://schemas.microsoft.com/office/drawing/2014/main" id="{0C440311-1CF1-4C82-8FEF-856C7405FB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0299804E-8349-4DBB-A6CA-F58E1CCCB4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6997690B-E8B6-48FA-B823-37A6E97352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13</xdr:row>
      <xdr:rowOff>0</xdr:rowOff>
    </xdr:from>
    <xdr:ext cx="85725" cy="85725"/>
    <xdr:pic>
      <xdr:nvPicPr>
        <xdr:cNvPr id="37" name="36 Imagen" descr="http://200.29.3.6:8080/pentaho/jpivot/table/drill-position-other.gif">
          <a:extLst>
            <a:ext uri="{FF2B5EF4-FFF2-40B4-BE49-F238E27FC236}">
              <a16:creationId xmlns:a16="http://schemas.microsoft.com/office/drawing/2014/main" id="{2E451B86-2FB6-439C-A1E9-9854DFB66B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14</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0EE7D4E1-A25D-4E56-A61E-B76A501D89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16</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C23B194C-66C8-4A27-816E-121ECAE591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17</xdr:row>
      <xdr:rowOff>0</xdr:rowOff>
    </xdr:from>
    <xdr:ext cx="85725" cy="85725"/>
    <xdr:pic>
      <xdr:nvPicPr>
        <xdr:cNvPr id="40" name="39 Imagen" descr="http://200.29.3.6:8080/pentaho/jpivot/table/drill-position-other.gif">
          <a:extLst>
            <a:ext uri="{FF2B5EF4-FFF2-40B4-BE49-F238E27FC236}">
              <a16:creationId xmlns:a16="http://schemas.microsoft.com/office/drawing/2014/main" id="{8967DE88-1A48-4B23-9FFE-A00A59C720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18</xdr:row>
      <xdr:rowOff>0</xdr:rowOff>
    </xdr:from>
    <xdr:ext cx="85725" cy="85725"/>
    <xdr:pic>
      <xdr:nvPicPr>
        <xdr:cNvPr id="41" name="40 Imagen" descr="http://200.29.3.6:8080/pentaho/jpivot/table/drill-position-other.gif">
          <a:extLst>
            <a:ext uri="{FF2B5EF4-FFF2-40B4-BE49-F238E27FC236}">
              <a16:creationId xmlns:a16="http://schemas.microsoft.com/office/drawing/2014/main" id="{67B42403-00C7-40BB-BD5B-2F8C71CAB7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19</xdr:row>
      <xdr:rowOff>0</xdr:rowOff>
    </xdr:from>
    <xdr:ext cx="85725" cy="85725"/>
    <xdr:pic>
      <xdr:nvPicPr>
        <xdr:cNvPr id="42" name="41 Imagen" descr="http://200.29.3.6:8080/pentaho/jpivot/table/drill-position-other.gif">
          <a:extLst>
            <a:ext uri="{FF2B5EF4-FFF2-40B4-BE49-F238E27FC236}">
              <a16:creationId xmlns:a16="http://schemas.microsoft.com/office/drawing/2014/main" id="{F112A0C2-AB19-4861-9AF4-4A656450E8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20</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F6B38721-79EE-4BE4-8A96-A6A0AB2E38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21</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4FD534E3-4819-4DFB-A67B-D8AF90C3FB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22</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3D8ACF35-F4A8-4B77-AB16-BF67F9F362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24</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4B3D207F-E14C-4400-8A70-38EEBD33AB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47" name="46 Imagen" descr="http://200.29.3.6:8080/pentaho/jpivot/table/drill-position-other.gif">
          <a:extLst>
            <a:ext uri="{FF2B5EF4-FFF2-40B4-BE49-F238E27FC236}">
              <a16:creationId xmlns:a16="http://schemas.microsoft.com/office/drawing/2014/main" id="{4CB97B17-560A-4DB1-A1C5-FDB04AC936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A749D479-1D29-4492-AE5E-F5A1B50A73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8CC7D63D-04ED-4DC4-BB7F-5879D2A0E2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A97E29E4-843E-46F9-A1B7-700E9C2873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123FCDCE-015F-44E8-94DC-39CA2E7AD6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2" name="51 Imagen" descr="http://200.29.3.6:8080/pentaho/jpivot/table/drill-position-other.gif">
          <a:extLst>
            <a:ext uri="{FF2B5EF4-FFF2-40B4-BE49-F238E27FC236}">
              <a16:creationId xmlns:a16="http://schemas.microsoft.com/office/drawing/2014/main" id="{635E2A86-F6C4-4ECB-A628-FB0C42AC7E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A5353AE2-9138-48E5-BDA7-47581A371A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FABBA59D-61BF-407B-BF84-10EA543B57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5" name="54 Imagen" descr="http://200.29.3.6:8080/pentaho/jpivot/table/drill-position-other.gif">
          <a:extLst>
            <a:ext uri="{FF2B5EF4-FFF2-40B4-BE49-F238E27FC236}">
              <a16:creationId xmlns:a16="http://schemas.microsoft.com/office/drawing/2014/main" id="{2EC898F7-8211-413B-B032-8019C96C16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71BD8E8A-A3C7-4AED-AF61-A912CD1B2C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12108DB6-D4B8-49BD-A1A7-1E4981C825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11EC0E37-FBC7-4CD7-9D82-15CE23AE3A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31</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BCFAB969-2D44-452B-954B-F9DB014038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73818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7</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B0370AE4-F313-4C92-B462-FD3B76E9C2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22E3D084-B5FF-404A-9CE5-C708FE2AE9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xdr:row>
      <xdr:rowOff>0</xdr:rowOff>
    </xdr:from>
    <xdr:ext cx="85725" cy="85725"/>
    <xdr:pic>
      <xdr:nvPicPr>
        <xdr:cNvPr id="62" name="61 Imagen" descr="http://200.29.3.6:8080/pentaho/jpivot/table/drill-position-other.gif">
          <a:extLst>
            <a:ext uri="{FF2B5EF4-FFF2-40B4-BE49-F238E27FC236}">
              <a16:creationId xmlns:a16="http://schemas.microsoft.com/office/drawing/2014/main" id="{87013305-5F98-43B8-903C-DC2B8CB7F4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7B192C32-EBD4-4B7B-8D94-71430BD3BB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A7CF9779-98FE-4D63-8D8D-58C6803342F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CF97B581-4B10-4753-9E84-86505EC1B2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13</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CAAD0557-B1BC-4044-B933-D1B1B1E049F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14</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7AA2DCF7-CBB3-4966-BF9E-DAEB09E154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16</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88DF1DE0-C867-442F-A011-0174E42F5EC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17</xdr:row>
      <xdr:rowOff>0</xdr:rowOff>
    </xdr:from>
    <xdr:ext cx="85725" cy="85725"/>
    <xdr:pic>
      <xdr:nvPicPr>
        <xdr:cNvPr id="69" name="68 Imagen" descr="http://200.29.3.6:8080/pentaho/jpivot/table/drill-position-other.gif">
          <a:extLst>
            <a:ext uri="{FF2B5EF4-FFF2-40B4-BE49-F238E27FC236}">
              <a16:creationId xmlns:a16="http://schemas.microsoft.com/office/drawing/2014/main" id="{075A6B49-040D-4E5C-B05A-F1D0FE2802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18</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AAB5F61E-4A32-4617-8928-907EA69008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19</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CF317AAD-9931-4EAF-A292-9812B38CD8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20</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A1ADCAAE-5041-4E1C-93CE-8321E86125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243692" cy="1123371"/>
    <xdr:pic>
      <xdr:nvPicPr>
        <xdr:cNvPr id="73" name="Imagen 72">
          <a:extLst>
            <a:ext uri="{FF2B5EF4-FFF2-40B4-BE49-F238E27FC236}">
              <a16:creationId xmlns:a16="http://schemas.microsoft.com/office/drawing/2014/main" id="{36A2A391-F63D-4147-9A26-2A758873F256}"/>
            </a:ext>
          </a:extLst>
        </xdr:cNvPr>
        <xdr:cNvPicPr>
          <a:picLocks noChangeAspect="1"/>
        </xdr:cNvPicPr>
      </xdr:nvPicPr>
      <xdr:blipFill>
        <a:blip xmlns:r="http://schemas.openxmlformats.org/officeDocument/2006/relationships" r:embed="rId2"/>
        <a:stretch>
          <a:fillRect/>
        </a:stretch>
      </xdr:blipFill>
      <xdr:spPr>
        <a:xfrm>
          <a:off x="0" y="0"/>
          <a:ext cx="1243692" cy="1123371"/>
        </a:xfrm>
        <a:prstGeom prst="rect">
          <a:avLst/>
        </a:prstGeom>
      </xdr:spPr>
    </xdr:pic>
    <xdr:clientData/>
  </xdr:oneCellAnchor>
  <xdr:oneCellAnchor>
    <xdr:from>
      <xdr:col>4</xdr:col>
      <xdr:colOff>0</xdr:colOff>
      <xdr:row>8</xdr:row>
      <xdr:rowOff>0</xdr:rowOff>
    </xdr:from>
    <xdr:ext cx="85725" cy="85725"/>
    <xdr:pic>
      <xdr:nvPicPr>
        <xdr:cNvPr id="74" name="31 Imagen" descr="http://200.29.3.6:8080/pentaho/jpivot/table/drill-position-other.gif">
          <a:extLst>
            <a:ext uri="{FF2B5EF4-FFF2-40B4-BE49-F238E27FC236}">
              <a16:creationId xmlns:a16="http://schemas.microsoft.com/office/drawing/2014/main" id="{6890E218-FEF1-45BE-BB60-A5C932E497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75" name="32 Imagen" descr="http://200.29.3.6:8080/pentaho/jpivot/table/drill-position-other.gif">
          <a:extLst>
            <a:ext uri="{FF2B5EF4-FFF2-40B4-BE49-F238E27FC236}">
              <a16:creationId xmlns:a16="http://schemas.microsoft.com/office/drawing/2014/main" id="{ED21D5D8-70BC-41A5-A299-0AE4026FBA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76" name="33 Imagen" descr="http://200.29.3.6:8080/pentaho/jpivot/table/drill-position-other.gif">
          <a:extLst>
            <a:ext uri="{FF2B5EF4-FFF2-40B4-BE49-F238E27FC236}">
              <a16:creationId xmlns:a16="http://schemas.microsoft.com/office/drawing/2014/main" id="{6053B7E1-79D6-41B6-AADD-E1FB97A9BF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77" name="34 Imagen" descr="http://200.29.3.6:8080/pentaho/jpivot/table/drill-position-other.gif">
          <a:extLst>
            <a:ext uri="{FF2B5EF4-FFF2-40B4-BE49-F238E27FC236}">
              <a16:creationId xmlns:a16="http://schemas.microsoft.com/office/drawing/2014/main" id="{CF16B3AE-590F-424F-8227-BDB873F7AE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78" name="35 Imagen" descr="http://200.29.3.6:8080/pentaho/jpivot/table/drill-position-other.gif">
          <a:extLst>
            <a:ext uri="{FF2B5EF4-FFF2-40B4-BE49-F238E27FC236}">
              <a16:creationId xmlns:a16="http://schemas.microsoft.com/office/drawing/2014/main" id="{E4129C86-D3E2-4045-8F28-81565D290C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79" name="36 Imagen" descr="http://200.29.3.6:8080/pentaho/jpivot/table/drill-position-other.gif">
          <a:extLst>
            <a:ext uri="{FF2B5EF4-FFF2-40B4-BE49-F238E27FC236}">
              <a16:creationId xmlns:a16="http://schemas.microsoft.com/office/drawing/2014/main" id="{BD0EC791-A431-4778-A888-715F0796EB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80" name="37 Imagen" descr="http://200.29.3.6:8080/pentaho/jpivot/table/drill-position-other.gif">
          <a:extLst>
            <a:ext uri="{FF2B5EF4-FFF2-40B4-BE49-F238E27FC236}">
              <a16:creationId xmlns:a16="http://schemas.microsoft.com/office/drawing/2014/main" id="{92063D3F-009A-4F77-97EB-92829843FCF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81" name="38 Imagen" descr="http://200.29.3.6:8080/pentaho/jpivot/table/drill-position-other.gif">
          <a:extLst>
            <a:ext uri="{FF2B5EF4-FFF2-40B4-BE49-F238E27FC236}">
              <a16:creationId xmlns:a16="http://schemas.microsoft.com/office/drawing/2014/main" id="{C4BEA363-9543-4685-A3E2-F8680C31E2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82" name="39 Imagen" descr="http://200.29.3.6:8080/pentaho/jpivot/table/drill-position-other.gif">
          <a:extLst>
            <a:ext uri="{FF2B5EF4-FFF2-40B4-BE49-F238E27FC236}">
              <a16:creationId xmlns:a16="http://schemas.microsoft.com/office/drawing/2014/main" id="{D1E10E62-C81D-42E9-936E-32FCB56211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83" name="40 Imagen" descr="http://200.29.3.6:8080/pentaho/jpivot/table/drill-position-other.gif">
          <a:extLst>
            <a:ext uri="{FF2B5EF4-FFF2-40B4-BE49-F238E27FC236}">
              <a16:creationId xmlns:a16="http://schemas.microsoft.com/office/drawing/2014/main" id="{2CB89BF7-D674-46A3-87B2-C601625A6E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84" name="41 Imagen" descr="http://200.29.3.6:8080/pentaho/jpivot/table/drill-position-other.gif">
          <a:extLst>
            <a:ext uri="{FF2B5EF4-FFF2-40B4-BE49-F238E27FC236}">
              <a16:creationId xmlns:a16="http://schemas.microsoft.com/office/drawing/2014/main" id="{4D430A8B-8025-48A0-8BFA-D7EE8E8686F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85" name="42 Imagen" descr="http://200.29.3.6:8080/pentaho/jpivot/table/drill-position-other.gif">
          <a:extLst>
            <a:ext uri="{FF2B5EF4-FFF2-40B4-BE49-F238E27FC236}">
              <a16:creationId xmlns:a16="http://schemas.microsoft.com/office/drawing/2014/main" id="{825A1E9C-3403-473D-B915-E4FEFB2887D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21</xdr:row>
      <xdr:rowOff>0</xdr:rowOff>
    </xdr:from>
    <xdr:ext cx="85725" cy="85725"/>
    <xdr:pic>
      <xdr:nvPicPr>
        <xdr:cNvPr id="86" name="43 Imagen" descr="http://200.29.3.6:8080/pentaho/jpivot/table/drill-position-other.gif">
          <a:extLst>
            <a:ext uri="{FF2B5EF4-FFF2-40B4-BE49-F238E27FC236}">
              <a16:creationId xmlns:a16="http://schemas.microsoft.com/office/drawing/2014/main" id="{7C3402E2-9FE8-4561-AA44-5EC187CBBF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22</xdr:row>
      <xdr:rowOff>0</xdr:rowOff>
    </xdr:from>
    <xdr:ext cx="85725" cy="85725"/>
    <xdr:pic>
      <xdr:nvPicPr>
        <xdr:cNvPr id="87" name="44 Imagen" descr="http://200.29.3.6:8080/pentaho/jpivot/table/drill-position-other.gif">
          <a:extLst>
            <a:ext uri="{FF2B5EF4-FFF2-40B4-BE49-F238E27FC236}">
              <a16:creationId xmlns:a16="http://schemas.microsoft.com/office/drawing/2014/main" id="{C2393F72-79CA-42BD-8D70-C39960D527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24</xdr:row>
      <xdr:rowOff>0</xdr:rowOff>
    </xdr:from>
    <xdr:ext cx="85725" cy="85725"/>
    <xdr:pic>
      <xdr:nvPicPr>
        <xdr:cNvPr id="88" name="45 Imagen" descr="http://200.29.3.6:8080/pentaho/jpivot/table/drill-position-other.gif">
          <a:extLst>
            <a:ext uri="{FF2B5EF4-FFF2-40B4-BE49-F238E27FC236}">
              <a16:creationId xmlns:a16="http://schemas.microsoft.com/office/drawing/2014/main" id="{2D578FA2-BE7A-4E34-9895-F4739841B4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7</xdr:row>
      <xdr:rowOff>0</xdr:rowOff>
    </xdr:from>
    <xdr:ext cx="85725" cy="85725"/>
    <xdr:pic>
      <xdr:nvPicPr>
        <xdr:cNvPr id="89" name="59 Imagen" descr="http://200.29.3.6:8080/pentaho/jpivot/table/drill-position-other.gif">
          <a:extLst>
            <a:ext uri="{FF2B5EF4-FFF2-40B4-BE49-F238E27FC236}">
              <a16:creationId xmlns:a16="http://schemas.microsoft.com/office/drawing/2014/main" id="{67FE6567-EFC1-4149-808F-A79CAC780A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8</xdr:row>
      <xdr:rowOff>0</xdr:rowOff>
    </xdr:from>
    <xdr:ext cx="85725" cy="85725"/>
    <xdr:pic>
      <xdr:nvPicPr>
        <xdr:cNvPr id="90" name="60 Imagen" descr="http://200.29.3.6:8080/pentaho/jpivot/table/drill-position-other.gif">
          <a:extLst>
            <a:ext uri="{FF2B5EF4-FFF2-40B4-BE49-F238E27FC236}">
              <a16:creationId xmlns:a16="http://schemas.microsoft.com/office/drawing/2014/main" id="{D5553194-80FD-462D-90C0-021DDF6BBB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9</xdr:row>
      <xdr:rowOff>0</xdr:rowOff>
    </xdr:from>
    <xdr:ext cx="85725" cy="85725"/>
    <xdr:pic>
      <xdr:nvPicPr>
        <xdr:cNvPr id="91" name="61 Imagen" descr="http://200.29.3.6:8080/pentaho/jpivot/table/drill-position-other.gif">
          <a:extLst>
            <a:ext uri="{FF2B5EF4-FFF2-40B4-BE49-F238E27FC236}">
              <a16:creationId xmlns:a16="http://schemas.microsoft.com/office/drawing/2014/main" id="{71EB6A0B-404B-4224-9651-EB691B858C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10</xdr:row>
      <xdr:rowOff>0</xdr:rowOff>
    </xdr:from>
    <xdr:ext cx="85725" cy="85725"/>
    <xdr:pic>
      <xdr:nvPicPr>
        <xdr:cNvPr id="92" name="62 Imagen" descr="http://200.29.3.6:8080/pentaho/jpivot/table/drill-position-other.gif">
          <a:extLst>
            <a:ext uri="{FF2B5EF4-FFF2-40B4-BE49-F238E27FC236}">
              <a16:creationId xmlns:a16="http://schemas.microsoft.com/office/drawing/2014/main" id="{E83DAD83-3F60-45B4-A7CA-4CC318195B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11</xdr:row>
      <xdr:rowOff>0</xdr:rowOff>
    </xdr:from>
    <xdr:ext cx="85725" cy="85725"/>
    <xdr:pic>
      <xdr:nvPicPr>
        <xdr:cNvPr id="93" name="63 Imagen" descr="http://200.29.3.6:8080/pentaho/jpivot/table/drill-position-other.gif">
          <a:extLst>
            <a:ext uri="{FF2B5EF4-FFF2-40B4-BE49-F238E27FC236}">
              <a16:creationId xmlns:a16="http://schemas.microsoft.com/office/drawing/2014/main" id="{2413F2E1-22CF-4A70-B50B-075BA183C0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12</xdr:row>
      <xdr:rowOff>0</xdr:rowOff>
    </xdr:from>
    <xdr:ext cx="85725" cy="85725"/>
    <xdr:pic>
      <xdr:nvPicPr>
        <xdr:cNvPr id="94" name="64 Imagen" descr="http://200.29.3.6:8080/pentaho/jpivot/table/drill-position-other.gif">
          <a:extLst>
            <a:ext uri="{FF2B5EF4-FFF2-40B4-BE49-F238E27FC236}">
              <a16:creationId xmlns:a16="http://schemas.microsoft.com/office/drawing/2014/main" id="{4D9E6AE2-5377-47BB-A8B6-946301E8CC4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13</xdr:row>
      <xdr:rowOff>0</xdr:rowOff>
    </xdr:from>
    <xdr:ext cx="85725" cy="85725"/>
    <xdr:pic>
      <xdr:nvPicPr>
        <xdr:cNvPr id="95" name="65 Imagen" descr="http://200.29.3.6:8080/pentaho/jpivot/table/drill-position-other.gif">
          <a:extLst>
            <a:ext uri="{FF2B5EF4-FFF2-40B4-BE49-F238E27FC236}">
              <a16:creationId xmlns:a16="http://schemas.microsoft.com/office/drawing/2014/main" id="{2269F986-B81F-445C-94A3-BCFCD23095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14</xdr:row>
      <xdr:rowOff>0</xdr:rowOff>
    </xdr:from>
    <xdr:ext cx="85725" cy="85725"/>
    <xdr:pic>
      <xdr:nvPicPr>
        <xdr:cNvPr id="96" name="66 Imagen" descr="http://200.29.3.6:8080/pentaho/jpivot/table/drill-position-other.gif">
          <a:extLst>
            <a:ext uri="{FF2B5EF4-FFF2-40B4-BE49-F238E27FC236}">
              <a16:creationId xmlns:a16="http://schemas.microsoft.com/office/drawing/2014/main" id="{60E81444-8BC8-4E7A-8253-EDFD41D2251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16</xdr:row>
      <xdr:rowOff>0</xdr:rowOff>
    </xdr:from>
    <xdr:ext cx="85725" cy="85725"/>
    <xdr:pic>
      <xdr:nvPicPr>
        <xdr:cNvPr id="97" name="67 Imagen" descr="http://200.29.3.6:8080/pentaho/jpivot/table/drill-position-other.gif">
          <a:extLst>
            <a:ext uri="{FF2B5EF4-FFF2-40B4-BE49-F238E27FC236}">
              <a16:creationId xmlns:a16="http://schemas.microsoft.com/office/drawing/2014/main" id="{A50247EB-5027-46A8-8627-E40F24D698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17</xdr:row>
      <xdr:rowOff>0</xdr:rowOff>
    </xdr:from>
    <xdr:ext cx="85725" cy="85725"/>
    <xdr:pic>
      <xdr:nvPicPr>
        <xdr:cNvPr id="98" name="68 Imagen" descr="http://200.29.3.6:8080/pentaho/jpivot/table/drill-position-other.gif">
          <a:extLst>
            <a:ext uri="{FF2B5EF4-FFF2-40B4-BE49-F238E27FC236}">
              <a16:creationId xmlns:a16="http://schemas.microsoft.com/office/drawing/2014/main" id="{C965E998-3712-44CA-9687-D7439B88AB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18</xdr:row>
      <xdr:rowOff>0</xdr:rowOff>
    </xdr:from>
    <xdr:ext cx="85725" cy="85725"/>
    <xdr:pic>
      <xdr:nvPicPr>
        <xdr:cNvPr id="99" name="69 Imagen" descr="http://200.29.3.6:8080/pentaho/jpivot/table/drill-position-other.gif">
          <a:extLst>
            <a:ext uri="{FF2B5EF4-FFF2-40B4-BE49-F238E27FC236}">
              <a16:creationId xmlns:a16="http://schemas.microsoft.com/office/drawing/2014/main" id="{10B2CB1E-A938-4AAC-B07A-39F4B370E3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19</xdr:row>
      <xdr:rowOff>0</xdr:rowOff>
    </xdr:from>
    <xdr:ext cx="85725" cy="85725"/>
    <xdr:pic>
      <xdr:nvPicPr>
        <xdr:cNvPr id="100" name="70 Imagen" descr="http://200.29.3.6:8080/pentaho/jpivot/table/drill-position-other.gif">
          <a:extLst>
            <a:ext uri="{FF2B5EF4-FFF2-40B4-BE49-F238E27FC236}">
              <a16:creationId xmlns:a16="http://schemas.microsoft.com/office/drawing/2014/main" id="{9BE4AE86-B317-4FC4-8C5D-9BC8E3E591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20</xdr:row>
      <xdr:rowOff>0</xdr:rowOff>
    </xdr:from>
    <xdr:ext cx="85725" cy="85725"/>
    <xdr:pic>
      <xdr:nvPicPr>
        <xdr:cNvPr id="101" name="71 Imagen" descr="http://200.29.3.6:8080/pentaho/jpivot/table/drill-position-other.gif">
          <a:extLst>
            <a:ext uri="{FF2B5EF4-FFF2-40B4-BE49-F238E27FC236}">
              <a16:creationId xmlns:a16="http://schemas.microsoft.com/office/drawing/2014/main" id="{DF49CA91-DF61-4079-AEB3-431D943450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33412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xdr:row>
      <xdr:rowOff>0</xdr:rowOff>
    </xdr:from>
    <xdr:ext cx="85725" cy="85725"/>
    <xdr:pic>
      <xdr:nvPicPr>
        <xdr:cNvPr id="102" name="59 Imagen" descr="http://200.29.3.6:8080/pentaho/jpivot/table/drill-position-other.gif">
          <a:extLst>
            <a:ext uri="{FF2B5EF4-FFF2-40B4-BE49-F238E27FC236}">
              <a16:creationId xmlns:a16="http://schemas.microsoft.com/office/drawing/2014/main" id="{A2168F59-270D-4509-9C6E-1432C4430E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xdr:row>
      <xdr:rowOff>0</xdr:rowOff>
    </xdr:from>
    <xdr:ext cx="85725" cy="85725"/>
    <xdr:pic>
      <xdr:nvPicPr>
        <xdr:cNvPr id="103" name="59 Imagen" descr="http://200.29.3.6:8080/pentaho/jpivot/table/drill-position-other.gif">
          <a:extLst>
            <a:ext uri="{FF2B5EF4-FFF2-40B4-BE49-F238E27FC236}">
              <a16:creationId xmlns:a16="http://schemas.microsoft.com/office/drawing/2014/main" id="{72B4B0A2-5C0E-4F65-B710-C13A2E798F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85725" cy="85725"/>
    <xdr:pic>
      <xdr:nvPicPr>
        <xdr:cNvPr id="104" name="59 Imagen" descr="http://200.29.3.6:8080/pentaho/jpivot/table/drill-position-other.gif">
          <a:extLst>
            <a:ext uri="{FF2B5EF4-FFF2-40B4-BE49-F238E27FC236}">
              <a16:creationId xmlns:a16="http://schemas.microsoft.com/office/drawing/2014/main" id="{B732841E-0D5B-4DEB-A6EC-96FC01BFA6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85725" cy="85725"/>
    <xdr:pic>
      <xdr:nvPicPr>
        <xdr:cNvPr id="105" name="59 Imagen" descr="http://200.29.3.6:8080/pentaho/jpivot/table/drill-position-other.gif">
          <a:extLst>
            <a:ext uri="{FF2B5EF4-FFF2-40B4-BE49-F238E27FC236}">
              <a16:creationId xmlns:a16="http://schemas.microsoft.com/office/drawing/2014/main" id="{F4F9F061-4639-4F9F-B674-7726FC0FAA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85725" cy="85725"/>
    <xdr:pic>
      <xdr:nvPicPr>
        <xdr:cNvPr id="106" name="59 Imagen" descr="http://200.29.3.6:8080/pentaho/jpivot/table/drill-position-other.gif">
          <a:extLst>
            <a:ext uri="{FF2B5EF4-FFF2-40B4-BE49-F238E27FC236}">
              <a16:creationId xmlns:a16="http://schemas.microsoft.com/office/drawing/2014/main" id="{4E6FF8A5-AFEF-48A0-9A5A-071E7ADFD6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13</xdr:row>
      <xdr:rowOff>0</xdr:rowOff>
    </xdr:from>
    <xdr:ext cx="85725" cy="85725"/>
    <xdr:pic>
      <xdr:nvPicPr>
        <xdr:cNvPr id="107" name="59 Imagen" descr="http://200.29.3.6:8080/pentaho/jpivot/table/drill-position-other.gif">
          <a:extLst>
            <a:ext uri="{FF2B5EF4-FFF2-40B4-BE49-F238E27FC236}">
              <a16:creationId xmlns:a16="http://schemas.microsoft.com/office/drawing/2014/main" id="{EC2EC021-E113-42AC-B8BB-2510C0F465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14</xdr:row>
      <xdr:rowOff>0</xdr:rowOff>
    </xdr:from>
    <xdr:ext cx="85725" cy="85725"/>
    <xdr:pic>
      <xdr:nvPicPr>
        <xdr:cNvPr id="108" name="59 Imagen" descr="http://200.29.3.6:8080/pentaho/jpivot/table/drill-position-other.gif">
          <a:extLst>
            <a:ext uri="{FF2B5EF4-FFF2-40B4-BE49-F238E27FC236}">
              <a16:creationId xmlns:a16="http://schemas.microsoft.com/office/drawing/2014/main" id="{5EDDFF81-98F1-460C-B843-DFF7A20E95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15</xdr:row>
      <xdr:rowOff>0</xdr:rowOff>
    </xdr:from>
    <xdr:ext cx="85725" cy="85725"/>
    <xdr:pic>
      <xdr:nvPicPr>
        <xdr:cNvPr id="109" name="59 Imagen" descr="http://200.29.3.6:8080/pentaho/jpivot/table/drill-position-other.gif">
          <a:extLst>
            <a:ext uri="{FF2B5EF4-FFF2-40B4-BE49-F238E27FC236}">
              <a16:creationId xmlns:a16="http://schemas.microsoft.com/office/drawing/2014/main" id="{9122ADBE-839A-4F13-9BD2-B2C28781A5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16</xdr:row>
      <xdr:rowOff>0</xdr:rowOff>
    </xdr:from>
    <xdr:ext cx="85725" cy="85725"/>
    <xdr:pic>
      <xdr:nvPicPr>
        <xdr:cNvPr id="110" name="59 Imagen" descr="http://200.29.3.6:8080/pentaho/jpivot/table/drill-position-other.gif">
          <a:extLst>
            <a:ext uri="{FF2B5EF4-FFF2-40B4-BE49-F238E27FC236}">
              <a16:creationId xmlns:a16="http://schemas.microsoft.com/office/drawing/2014/main" id="{FDFE584D-8EBD-4DA1-A1E5-1CBC27F2DA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17</xdr:row>
      <xdr:rowOff>0</xdr:rowOff>
    </xdr:from>
    <xdr:ext cx="85725" cy="85725"/>
    <xdr:pic>
      <xdr:nvPicPr>
        <xdr:cNvPr id="111" name="59 Imagen" descr="http://200.29.3.6:8080/pentaho/jpivot/table/drill-position-other.gif">
          <a:extLst>
            <a:ext uri="{FF2B5EF4-FFF2-40B4-BE49-F238E27FC236}">
              <a16:creationId xmlns:a16="http://schemas.microsoft.com/office/drawing/2014/main" id="{FB35779D-12D4-4DA6-84DC-327B9B0095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18</xdr:row>
      <xdr:rowOff>0</xdr:rowOff>
    </xdr:from>
    <xdr:ext cx="85725" cy="85725"/>
    <xdr:pic>
      <xdr:nvPicPr>
        <xdr:cNvPr id="112" name="59 Imagen" descr="http://200.29.3.6:8080/pentaho/jpivot/table/drill-position-other.gif">
          <a:extLst>
            <a:ext uri="{FF2B5EF4-FFF2-40B4-BE49-F238E27FC236}">
              <a16:creationId xmlns:a16="http://schemas.microsoft.com/office/drawing/2014/main" id="{9DC0BD85-4F3F-45B4-B6A5-B2C768355E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19</xdr:row>
      <xdr:rowOff>0</xdr:rowOff>
    </xdr:from>
    <xdr:ext cx="85725" cy="85725"/>
    <xdr:pic>
      <xdr:nvPicPr>
        <xdr:cNvPr id="113" name="59 Imagen" descr="http://200.29.3.6:8080/pentaho/jpivot/table/drill-position-other.gif">
          <a:extLst>
            <a:ext uri="{FF2B5EF4-FFF2-40B4-BE49-F238E27FC236}">
              <a16:creationId xmlns:a16="http://schemas.microsoft.com/office/drawing/2014/main" id="{D92DB434-1AC4-4B02-9FA9-FD7947DA4C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20</xdr:row>
      <xdr:rowOff>0</xdr:rowOff>
    </xdr:from>
    <xdr:ext cx="85725" cy="85725"/>
    <xdr:pic>
      <xdr:nvPicPr>
        <xdr:cNvPr id="114" name="59 Imagen" descr="http://200.29.3.6:8080/pentaho/jpivot/table/drill-position-other.gif">
          <a:extLst>
            <a:ext uri="{FF2B5EF4-FFF2-40B4-BE49-F238E27FC236}">
              <a16:creationId xmlns:a16="http://schemas.microsoft.com/office/drawing/2014/main" id="{C6020EDC-86F7-4CE5-BF1D-678B7E267E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21</xdr:row>
      <xdr:rowOff>0</xdr:rowOff>
    </xdr:from>
    <xdr:ext cx="85725" cy="85725"/>
    <xdr:pic>
      <xdr:nvPicPr>
        <xdr:cNvPr id="115" name="59 Imagen" descr="http://200.29.3.6:8080/pentaho/jpivot/table/drill-position-other.gif">
          <a:extLst>
            <a:ext uri="{FF2B5EF4-FFF2-40B4-BE49-F238E27FC236}">
              <a16:creationId xmlns:a16="http://schemas.microsoft.com/office/drawing/2014/main" id="{825C9403-C226-4147-8070-A8FA314A72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22</xdr:row>
      <xdr:rowOff>0</xdr:rowOff>
    </xdr:from>
    <xdr:ext cx="85725" cy="85725"/>
    <xdr:pic>
      <xdr:nvPicPr>
        <xdr:cNvPr id="116" name="59 Imagen" descr="http://200.29.3.6:8080/pentaho/jpivot/table/drill-position-other.gif">
          <a:extLst>
            <a:ext uri="{FF2B5EF4-FFF2-40B4-BE49-F238E27FC236}">
              <a16:creationId xmlns:a16="http://schemas.microsoft.com/office/drawing/2014/main" id="{FEA7A623-5D4E-4438-8927-4404BA6719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24</xdr:row>
      <xdr:rowOff>0</xdr:rowOff>
    </xdr:from>
    <xdr:ext cx="85725" cy="85725"/>
    <xdr:pic>
      <xdr:nvPicPr>
        <xdr:cNvPr id="117" name="59 Imagen" descr="http://200.29.3.6:8080/pentaho/jpivot/table/drill-position-other.gif">
          <a:extLst>
            <a:ext uri="{FF2B5EF4-FFF2-40B4-BE49-F238E27FC236}">
              <a16:creationId xmlns:a16="http://schemas.microsoft.com/office/drawing/2014/main" id="{9232BF91-8A1C-4E40-BC9F-C02497A84B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8</xdr:row>
      <xdr:rowOff>0</xdr:rowOff>
    </xdr:from>
    <xdr:ext cx="85725" cy="85725"/>
    <xdr:pic>
      <xdr:nvPicPr>
        <xdr:cNvPr id="118" name="31 Imagen" descr="http://200.29.3.6:8080/pentaho/jpivot/table/drill-position-other.gif">
          <a:extLst>
            <a:ext uri="{FF2B5EF4-FFF2-40B4-BE49-F238E27FC236}">
              <a16:creationId xmlns:a16="http://schemas.microsoft.com/office/drawing/2014/main" id="{64AF52AC-12D5-4624-BC5F-D0F522EB95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xdr:row>
      <xdr:rowOff>0</xdr:rowOff>
    </xdr:from>
    <xdr:ext cx="85725" cy="85725"/>
    <xdr:pic>
      <xdr:nvPicPr>
        <xdr:cNvPr id="119" name="32 Imagen" descr="http://200.29.3.6:8080/pentaho/jpivot/table/drill-position-other.gif">
          <a:extLst>
            <a:ext uri="{FF2B5EF4-FFF2-40B4-BE49-F238E27FC236}">
              <a16:creationId xmlns:a16="http://schemas.microsoft.com/office/drawing/2014/main" id="{717A7BB0-642A-4100-A6EB-FD69509C91D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85725" cy="85725"/>
    <xdr:pic>
      <xdr:nvPicPr>
        <xdr:cNvPr id="120" name="33 Imagen" descr="http://200.29.3.6:8080/pentaho/jpivot/table/drill-position-other.gif">
          <a:extLst>
            <a:ext uri="{FF2B5EF4-FFF2-40B4-BE49-F238E27FC236}">
              <a16:creationId xmlns:a16="http://schemas.microsoft.com/office/drawing/2014/main" id="{5A4C73A5-C9F2-4811-A390-1D62BAA081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11</xdr:row>
      <xdr:rowOff>0</xdr:rowOff>
    </xdr:from>
    <xdr:ext cx="85725" cy="85725"/>
    <xdr:pic>
      <xdr:nvPicPr>
        <xdr:cNvPr id="121" name="34 Imagen" descr="http://200.29.3.6:8080/pentaho/jpivot/table/drill-position-other.gif">
          <a:extLst>
            <a:ext uri="{FF2B5EF4-FFF2-40B4-BE49-F238E27FC236}">
              <a16:creationId xmlns:a16="http://schemas.microsoft.com/office/drawing/2014/main" id="{580B280A-8A3A-4EC5-8DF6-DB5C2FEDD93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12</xdr:row>
      <xdr:rowOff>0</xdr:rowOff>
    </xdr:from>
    <xdr:ext cx="85725" cy="85725"/>
    <xdr:pic>
      <xdr:nvPicPr>
        <xdr:cNvPr id="122" name="35 Imagen" descr="http://200.29.3.6:8080/pentaho/jpivot/table/drill-position-other.gif">
          <a:extLst>
            <a:ext uri="{FF2B5EF4-FFF2-40B4-BE49-F238E27FC236}">
              <a16:creationId xmlns:a16="http://schemas.microsoft.com/office/drawing/2014/main" id="{43B25821-1219-48F5-B335-A595228E76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13</xdr:row>
      <xdr:rowOff>0</xdr:rowOff>
    </xdr:from>
    <xdr:ext cx="85725" cy="85725"/>
    <xdr:pic>
      <xdr:nvPicPr>
        <xdr:cNvPr id="123" name="36 Imagen" descr="http://200.29.3.6:8080/pentaho/jpivot/table/drill-position-other.gif">
          <a:extLst>
            <a:ext uri="{FF2B5EF4-FFF2-40B4-BE49-F238E27FC236}">
              <a16:creationId xmlns:a16="http://schemas.microsoft.com/office/drawing/2014/main" id="{3A01CD2F-AE51-49C4-97E2-EAD37D8BC4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14</xdr:row>
      <xdr:rowOff>0</xdr:rowOff>
    </xdr:from>
    <xdr:ext cx="85725" cy="85725"/>
    <xdr:pic>
      <xdr:nvPicPr>
        <xdr:cNvPr id="124" name="37 Imagen" descr="http://200.29.3.6:8080/pentaho/jpivot/table/drill-position-other.gif">
          <a:extLst>
            <a:ext uri="{FF2B5EF4-FFF2-40B4-BE49-F238E27FC236}">
              <a16:creationId xmlns:a16="http://schemas.microsoft.com/office/drawing/2014/main" id="{D62DB866-7E48-4100-A8C3-BC192C4993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85725" cy="85725"/>
    <xdr:pic>
      <xdr:nvPicPr>
        <xdr:cNvPr id="125" name="38 Imagen" descr="http://200.29.3.6:8080/pentaho/jpivot/table/drill-position-other.gif">
          <a:extLst>
            <a:ext uri="{FF2B5EF4-FFF2-40B4-BE49-F238E27FC236}">
              <a16:creationId xmlns:a16="http://schemas.microsoft.com/office/drawing/2014/main" id="{3CB89DF8-88C1-46CC-84CD-F547967ABC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17</xdr:row>
      <xdr:rowOff>0</xdr:rowOff>
    </xdr:from>
    <xdr:ext cx="85725" cy="85725"/>
    <xdr:pic>
      <xdr:nvPicPr>
        <xdr:cNvPr id="126" name="39 Imagen" descr="http://200.29.3.6:8080/pentaho/jpivot/table/drill-position-other.gif">
          <a:extLst>
            <a:ext uri="{FF2B5EF4-FFF2-40B4-BE49-F238E27FC236}">
              <a16:creationId xmlns:a16="http://schemas.microsoft.com/office/drawing/2014/main" id="{AECBFEA8-9DE9-47CD-AF01-70B006CE61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18</xdr:row>
      <xdr:rowOff>0</xdr:rowOff>
    </xdr:from>
    <xdr:ext cx="85725" cy="85725"/>
    <xdr:pic>
      <xdr:nvPicPr>
        <xdr:cNvPr id="127" name="40 Imagen" descr="http://200.29.3.6:8080/pentaho/jpivot/table/drill-position-other.gif">
          <a:extLst>
            <a:ext uri="{FF2B5EF4-FFF2-40B4-BE49-F238E27FC236}">
              <a16:creationId xmlns:a16="http://schemas.microsoft.com/office/drawing/2014/main" id="{ADF06326-4820-4580-A468-F62998D023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19</xdr:row>
      <xdr:rowOff>0</xdr:rowOff>
    </xdr:from>
    <xdr:ext cx="85725" cy="85725"/>
    <xdr:pic>
      <xdr:nvPicPr>
        <xdr:cNvPr id="128" name="41 Imagen" descr="http://200.29.3.6:8080/pentaho/jpivot/table/drill-position-other.gif">
          <a:extLst>
            <a:ext uri="{FF2B5EF4-FFF2-40B4-BE49-F238E27FC236}">
              <a16:creationId xmlns:a16="http://schemas.microsoft.com/office/drawing/2014/main" id="{E89A3D6D-8F9F-4E40-8FCD-D1C41A7CD2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20</xdr:row>
      <xdr:rowOff>0</xdr:rowOff>
    </xdr:from>
    <xdr:ext cx="85725" cy="85725"/>
    <xdr:pic>
      <xdr:nvPicPr>
        <xdr:cNvPr id="129" name="42 Imagen" descr="http://200.29.3.6:8080/pentaho/jpivot/table/drill-position-other.gif">
          <a:extLst>
            <a:ext uri="{FF2B5EF4-FFF2-40B4-BE49-F238E27FC236}">
              <a16:creationId xmlns:a16="http://schemas.microsoft.com/office/drawing/2014/main" id="{C51B1B6A-7A61-4521-B4BB-A85BFA35BD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21</xdr:row>
      <xdr:rowOff>0</xdr:rowOff>
    </xdr:from>
    <xdr:ext cx="85725" cy="85725"/>
    <xdr:pic>
      <xdr:nvPicPr>
        <xdr:cNvPr id="130" name="43 Imagen" descr="http://200.29.3.6:8080/pentaho/jpivot/table/drill-position-other.gif">
          <a:extLst>
            <a:ext uri="{FF2B5EF4-FFF2-40B4-BE49-F238E27FC236}">
              <a16:creationId xmlns:a16="http://schemas.microsoft.com/office/drawing/2014/main" id="{12207DFB-5DFF-4512-9735-50DA10FA8F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22</xdr:row>
      <xdr:rowOff>0</xdr:rowOff>
    </xdr:from>
    <xdr:ext cx="85725" cy="85725"/>
    <xdr:pic>
      <xdr:nvPicPr>
        <xdr:cNvPr id="131" name="44 Imagen" descr="http://200.29.3.6:8080/pentaho/jpivot/table/drill-position-other.gif">
          <a:extLst>
            <a:ext uri="{FF2B5EF4-FFF2-40B4-BE49-F238E27FC236}">
              <a16:creationId xmlns:a16="http://schemas.microsoft.com/office/drawing/2014/main" id="{A61EF92D-ACAF-49C4-9B53-D7DCD16CDC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24</xdr:row>
      <xdr:rowOff>0</xdr:rowOff>
    </xdr:from>
    <xdr:ext cx="85725" cy="85725"/>
    <xdr:pic>
      <xdr:nvPicPr>
        <xdr:cNvPr id="132" name="45 Imagen" descr="http://200.29.3.6:8080/pentaho/jpivot/table/drill-position-other.gif">
          <a:extLst>
            <a:ext uri="{FF2B5EF4-FFF2-40B4-BE49-F238E27FC236}">
              <a16:creationId xmlns:a16="http://schemas.microsoft.com/office/drawing/2014/main" id="{D37707D3-6976-49D6-89F9-DDD3E658C5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7</xdr:row>
      <xdr:rowOff>0</xdr:rowOff>
    </xdr:from>
    <xdr:ext cx="85725" cy="85725"/>
    <xdr:pic>
      <xdr:nvPicPr>
        <xdr:cNvPr id="133" name="59 Imagen" descr="http://200.29.3.6:8080/pentaho/jpivot/table/drill-position-other.gif">
          <a:extLst>
            <a:ext uri="{FF2B5EF4-FFF2-40B4-BE49-F238E27FC236}">
              <a16:creationId xmlns:a16="http://schemas.microsoft.com/office/drawing/2014/main" id="{860CCB00-3B51-4C0D-A658-63AFD98A44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8</xdr:row>
      <xdr:rowOff>0</xdr:rowOff>
    </xdr:from>
    <xdr:ext cx="85725" cy="85725"/>
    <xdr:pic>
      <xdr:nvPicPr>
        <xdr:cNvPr id="134" name="60 Imagen" descr="http://200.29.3.6:8080/pentaho/jpivot/table/drill-position-other.gif">
          <a:extLst>
            <a:ext uri="{FF2B5EF4-FFF2-40B4-BE49-F238E27FC236}">
              <a16:creationId xmlns:a16="http://schemas.microsoft.com/office/drawing/2014/main" id="{94996F44-48DE-45D3-8EED-BB313E147A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xdr:row>
      <xdr:rowOff>0</xdr:rowOff>
    </xdr:from>
    <xdr:ext cx="85725" cy="85725"/>
    <xdr:pic>
      <xdr:nvPicPr>
        <xdr:cNvPr id="135" name="61 Imagen" descr="http://200.29.3.6:8080/pentaho/jpivot/table/drill-position-other.gif">
          <a:extLst>
            <a:ext uri="{FF2B5EF4-FFF2-40B4-BE49-F238E27FC236}">
              <a16:creationId xmlns:a16="http://schemas.microsoft.com/office/drawing/2014/main" id="{EF5E2D13-5BE2-4183-8FB4-F3F0EFF7D8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85725" cy="85725"/>
    <xdr:pic>
      <xdr:nvPicPr>
        <xdr:cNvPr id="136" name="62 Imagen" descr="http://200.29.3.6:8080/pentaho/jpivot/table/drill-position-other.gif">
          <a:extLst>
            <a:ext uri="{FF2B5EF4-FFF2-40B4-BE49-F238E27FC236}">
              <a16:creationId xmlns:a16="http://schemas.microsoft.com/office/drawing/2014/main" id="{E48CAEB2-4EE4-49A0-8083-3803F073DBA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11</xdr:row>
      <xdr:rowOff>0</xdr:rowOff>
    </xdr:from>
    <xdr:ext cx="85725" cy="85725"/>
    <xdr:pic>
      <xdr:nvPicPr>
        <xdr:cNvPr id="137" name="63 Imagen" descr="http://200.29.3.6:8080/pentaho/jpivot/table/drill-position-other.gif">
          <a:extLst>
            <a:ext uri="{FF2B5EF4-FFF2-40B4-BE49-F238E27FC236}">
              <a16:creationId xmlns:a16="http://schemas.microsoft.com/office/drawing/2014/main" id="{14510E1B-4D8E-4341-852F-4927B30F479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12</xdr:row>
      <xdr:rowOff>0</xdr:rowOff>
    </xdr:from>
    <xdr:ext cx="85725" cy="85725"/>
    <xdr:pic>
      <xdr:nvPicPr>
        <xdr:cNvPr id="138" name="64 Imagen" descr="http://200.29.3.6:8080/pentaho/jpivot/table/drill-position-other.gif">
          <a:extLst>
            <a:ext uri="{FF2B5EF4-FFF2-40B4-BE49-F238E27FC236}">
              <a16:creationId xmlns:a16="http://schemas.microsoft.com/office/drawing/2014/main" id="{0FA48C8C-47A1-4F97-AB18-DF4F497EFB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13</xdr:row>
      <xdr:rowOff>0</xdr:rowOff>
    </xdr:from>
    <xdr:ext cx="85725" cy="85725"/>
    <xdr:pic>
      <xdr:nvPicPr>
        <xdr:cNvPr id="139" name="65 Imagen" descr="http://200.29.3.6:8080/pentaho/jpivot/table/drill-position-other.gif">
          <a:extLst>
            <a:ext uri="{FF2B5EF4-FFF2-40B4-BE49-F238E27FC236}">
              <a16:creationId xmlns:a16="http://schemas.microsoft.com/office/drawing/2014/main" id="{1BBB2978-2B08-43D2-B74A-1DDB488D16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14</xdr:row>
      <xdr:rowOff>0</xdr:rowOff>
    </xdr:from>
    <xdr:ext cx="85725" cy="85725"/>
    <xdr:pic>
      <xdr:nvPicPr>
        <xdr:cNvPr id="140" name="66 Imagen" descr="http://200.29.3.6:8080/pentaho/jpivot/table/drill-position-other.gif">
          <a:extLst>
            <a:ext uri="{FF2B5EF4-FFF2-40B4-BE49-F238E27FC236}">
              <a16:creationId xmlns:a16="http://schemas.microsoft.com/office/drawing/2014/main" id="{4D6E82C3-35A3-4FF4-9DF4-B302FB15D2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85725" cy="85725"/>
    <xdr:pic>
      <xdr:nvPicPr>
        <xdr:cNvPr id="141" name="67 Imagen" descr="http://200.29.3.6:8080/pentaho/jpivot/table/drill-position-other.gif">
          <a:extLst>
            <a:ext uri="{FF2B5EF4-FFF2-40B4-BE49-F238E27FC236}">
              <a16:creationId xmlns:a16="http://schemas.microsoft.com/office/drawing/2014/main" id="{464D6427-2616-4C77-8FA2-486C6EE9839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17</xdr:row>
      <xdr:rowOff>0</xdr:rowOff>
    </xdr:from>
    <xdr:ext cx="85725" cy="85725"/>
    <xdr:pic>
      <xdr:nvPicPr>
        <xdr:cNvPr id="142" name="68 Imagen" descr="http://200.29.3.6:8080/pentaho/jpivot/table/drill-position-other.gif">
          <a:extLst>
            <a:ext uri="{FF2B5EF4-FFF2-40B4-BE49-F238E27FC236}">
              <a16:creationId xmlns:a16="http://schemas.microsoft.com/office/drawing/2014/main" id="{744ECF96-3636-4205-AD2C-4672EDD663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18</xdr:row>
      <xdr:rowOff>0</xdr:rowOff>
    </xdr:from>
    <xdr:ext cx="85725" cy="85725"/>
    <xdr:pic>
      <xdr:nvPicPr>
        <xdr:cNvPr id="143" name="69 Imagen" descr="http://200.29.3.6:8080/pentaho/jpivot/table/drill-position-other.gif">
          <a:extLst>
            <a:ext uri="{FF2B5EF4-FFF2-40B4-BE49-F238E27FC236}">
              <a16:creationId xmlns:a16="http://schemas.microsoft.com/office/drawing/2014/main" id="{FFCE52A4-9EFF-40CE-8588-14BC1A7E33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19</xdr:row>
      <xdr:rowOff>0</xdr:rowOff>
    </xdr:from>
    <xdr:ext cx="85725" cy="85725"/>
    <xdr:pic>
      <xdr:nvPicPr>
        <xdr:cNvPr id="144" name="70 Imagen" descr="http://200.29.3.6:8080/pentaho/jpivot/table/drill-position-other.gif">
          <a:extLst>
            <a:ext uri="{FF2B5EF4-FFF2-40B4-BE49-F238E27FC236}">
              <a16:creationId xmlns:a16="http://schemas.microsoft.com/office/drawing/2014/main" id="{044FCAE7-B109-4012-8934-76D5FB9BE0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20</xdr:row>
      <xdr:rowOff>0</xdr:rowOff>
    </xdr:from>
    <xdr:ext cx="85725" cy="85725"/>
    <xdr:pic>
      <xdr:nvPicPr>
        <xdr:cNvPr id="145" name="71 Imagen" descr="http://200.29.3.6:8080/pentaho/jpivot/table/drill-position-other.gif">
          <a:extLst>
            <a:ext uri="{FF2B5EF4-FFF2-40B4-BE49-F238E27FC236}">
              <a16:creationId xmlns:a16="http://schemas.microsoft.com/office/drawing/2014/main" id="{C36336F8-95C0-4768-9217-F48993F3F6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146" name="31 Imagen" descr="http://200.29.3.6:8080/pentaho/jpivot/table/drill-position-other.gif">
          <a:extLst>
            <a:ext uri="{FF2B5EF4-FFF2-40B4-BE49-F238E27FC236}">
              <a16:creationId xmlns:a16="http://schemas.microsoft.com/office/drawing/2014/main" id="{FC152A23-C732-4F75-939E-894DCCB666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523875</xdr:colOff>
      <xdr:row>14</xdr:row>
      <xdr:rowOff>206375</xdr:rowOff>
    </xdr:from>
    <xdr:ext cx="85725" cy="85725"/>
    <xdr:pic>
      <xdr:nvPicPr>
        <xdr:cNvPr id="147" name="32 Imagen" descr="http://200.29.3.6:8080/pentaho/jpivot/table/drill-position-other.gif">
          <a:extLst>
            <a:ext uri="{FF2B5EF4-FFF2-40B4-BE49-F238E27FC236}">
              <a16:creationId xmlns:a16="http://schemas.microsoft.com/office/drawing/2014/main" id="{598980BC-3CA1-42C7-BBF7-F894BFE163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44300" y="3911600"/>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148" name="33 Imagen" descr="http://200.29.3.6:8080/pentaho/jpivot/table/drill-position-other.gif">
          <a:extLst>
            <a:ext uri="{FF2B5EF4-FFF2-40B4-BE49-F238E27FC236}">
              <a16:creationId xmlns:a16="http://schemas.microsoft.com/office/drawing/2014/main" id="{8F1742DD-2C7A-4123-9634-84C73D4D6C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149" name="34 Imagen" descr="http://200.29.3.6:8080/pentaho/jpivot/table/drill-position-other.gif">
          <a:extLst>
            <a:ext uri="{FF2B5EF4-FFF2-40B4-BE49-F238E27FC236}">
              <a16:creationId xmlns:a16="http://schemas.microsoft.com/office/drawing/2014/main" id="{7D0CB7E2-9C55-47BF-816A-313F625111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150" name="35 Imagen" descr="http://200.29.3.6:8080/pentaho/jpivot/table/drill-position-other.gif">
          <a:extLst>
            <a:ext uri="{FF2B5EF4-FFF2-40B4-BE49-F238E27FC236}">
              <a16:creationId xmlns:a16="http://schemas.microsoft.com/office/drawing/2014/main" id="{077286B5-652D-4654-AF8F-8D4447FC819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151" name="36 Imagen" descr="http://200.29.3.6:8080/pentaho/jpivot/table/drill-position-other.gif">
          <a:extLst>
            <a:ext uri="{FF2B5EF4-FFF2-40B4-BE49-F238E27FC236}">
              <a16:creationId xmlns:a16="http://schemas.microsoft.com/office/drawing/2014/main" id="{1DB33868-FEE6-44DB-958B-56C5617BC9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14</xdr:row>
      <xdr:rowOff>0</xdr:rowOff>
    </xdr:from>
    <xdr:ext cx="85725" cy="85725"/>
    <xdr:pic>
      <xdr:nvPicPr>
        <xdr:cNvPr id="152" name="37 Imagen" descr="http://200.29.3.6:8080/pentaho/jpivot/table/drill-position-other.gif">
          <a:extLst>
            <a:ext uri="{FF2B5EF4-FFF2-40B4-BE49-F238E27FC236}">
              <a16:creationId xmlns:a16="http://schemas.microsoft.com/office/drawing/2014/main" id="{C275C450-EFF1-4CAB-B2EB-515DD250E4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153" name="38 Imagen" descr="http://200.29.3.6:8080/pentaho/jpivot/table/drill-position-other.gif">
          <a:extLst>
            <a:ext uri="{FF2B5EF4-FFF2-40B4-BE49-F238E27FC236}">
              <a16:creationId xmlns:a16="http://schemas.microsoft.com/office/drawing/2014/main" id="{A5F861A8-7735-4CD4-ABE8-43C4DE4E6F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154" name="39 Imagen" descr="http://200.29.3.6:8080/pentaho/jpivot/table/drill-position-other.gif">
          <a:extLst>
            <a:ext uri="{FF2B5EF4-FFF2-40B4-BE49-F238E27FC236}">
              <a16:creationId xmlns:a16="http://schemas.microsoft.com/office/drawing/2014/main" id="{F7DCDC83-DE74-4F34-AF47-3C97305FC6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155" name="40 Imagen" descr="http://200.29.3.6:8080/pentaho/jpivot/table/drill-position-other.gif">
          <a:extLst>
            <a:ext uri="{FF2B5EF4-FFF2-40B4-BE49-F238E27FC236}">
              <a16:creationId xmlns:a16="http://schemas.microsoft.com/office/drawing/2014/main" id="{4C80B36C-05A3-4D16-97E0-3A947A4C5E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156" name="41 Imagen" descr="http://200.29.3.6:8080/pentaho/jpivot/table/drill-position-other.gif">
          <a:extLst>
            <a:ext uri="{FF2B5EF4-FFF2-40B4-BE49-F238E27FC236}">
              <a16:creationId xmlns:a16="http://schemas.microsoft.com/office/drawing/2014/main" id="{13F4562C-B1C0-4F98-9667-6BDD8B4ED0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157" name="42 Imagen" descr="http://200.29.3.6:8080/pentaho/jpivot/table/drill-position-other.gif">
          <a:extLst>
            <a:ext uri="{FF2B5EF4-FFF2-40B4-BE49-F238E27FC236}">
              <a16:creationId xmlns:a16="http://schemas.microsoft.com/office/drawing/2014/main" id="{BFABBB97-2903-4BBA-A6A7-B2B699EDA2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85725" cy="85725"/>
    <xdr:pic>
      <xdr:nvPicPr>
        <xdr:cNvPr id="158" name="43 Imagen" descr="http://200.29.3.6:8080/pentaho/jpivot/table/drill-position-other.gif">
          <a:extLst>
            <a:ext uri="{FF2B5EF4-FFF2-40B4-BE49-F238E27FC236}">
              <a16:creationId xmlns:a16="http://schemas.microsoft.com/office/drawing/2014/main" id="{EF7AFFC0-7C7A-42B5-AF91-424B2CBAFC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22</xdr:row>
      <xdr:rowOff>0</xdr:rowOff>
    </xdr:from>
    <xdr:ext cx="85725" cy="85725"/>
    <xdr:pic>
      <xdr:nvPicPr>
        <xdr:cNvPr id="159" name="44 Imagen" descr="http://200.29.3.6:8080/pentaho/jpivot/table/drill-position-other.gif">
          <a:extLst>
            <a:ext uri="{FF2B5EF4-FFF2-40B4-BE49-F238E27FC236}">
              <a16:creationId xmlns:a16="http://schemas.microsoft.com/office/drawing/2014/main" id="{FF333ADC-1E70-4C48-BE11-85AAF2BB73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24</xdr:row>
      <xdr:rowOff>0</xdr:rowOff>
    </xdr:from>
    <xdr:ext cx="85725" cy="85725"/>
    <xdr:pic>
      <xdr:nvPicPr>
        <xdr:cNvPr id="160" name="45 Imagen" descr="http://200.29.3.6:8080/pentaho/jpivot/table/drill-position-other.gif">
          <a:extLst>
            <a:ext uri="{FF2B5EF4-FFF2-40B4-BE49-F238E27FC236}">
              <a16:creationId xmlns:a16="http://schemas.microsoft.com/office/drawing/2014/main" id="{FBA3B5E7-A918-4ABE-8EAC-D2602FF0C49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xdr:row>
      <xdr:rowOff>0</xdr:rowOff>
    </xdr:from>
    <xdr:ext cx="85725" cy="85725"/>
    <xdr:pic>
      <xdr:nvPicPr>
        <xdr:cNvPr id="161" name="60 Imagen" descr="http://200.29.3.6:8080/pentaho/jpivot/table/drill-position-other.gif">
          <a:extLst>
            <a:ext uri="{FF2B5EF4-FFF2-40B4-BE49-F238E27FC236}">
              <a16:creationId xmlns:a16="http://schemas.microsoft.com/office/drawing/2014/main" id="{37318434-1056-4377-AF32-128E83C7E7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162" name="62 Imagen" descr="http://200.29.3.6:8080/pentaho/jpivot/table/drill-position-other.gif">
          <a:extLst>
            <a:ext uri="{FF2B5EF4-FFF2-40B4-BE49-F238E27FC236}">
              <a16:creationId xmlns:a16="http://schemas.microsoft.com/office/drawing/2014/main" id="{E843B493-633C-4ACF-A69F-0D52BDBE30B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163" name="63 Imagen" descr="http://200.29.3.6:8080/pentaho/jpivot/table/drill-position-other.gif">
          <a:extLst>
            <a:ext uri="{FF2B5EF4-FFF2-40B4-BE49-F238E27FC236}">
              <a16:creationId xmlns:a16="http://schemas.microsoft.com/office/drawing/2014/main" id="{2AC8DE51-05F9-4305-AB86-50AB582C34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164" name="64 Imagen" descr="http://200.29.3.6:8080/pentaho/jpivot/table/drill-position-other.gif">
          <a:extLst>
            <a:ext uri="{FF2B5EF4-FFF2-40B4-BE49-F238E27FC236}">
              <a16:creationId xmlns:a16="http://schemas.microsoft.com/office/drawing/2014/main" id="{F380CD9F-E1F9-4963-87E2-E6B4EDE331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165" name="65 Imagen" descr="http://200.29.3.6:8080/pentaho/jpivot/table/drill-position-other.gif">
          <a:extLst>
            <a:ext uri="{FF2B5EF4-FFF2-40B4-BE49-F238E27FC236}">
              <a16:creationId xmlns:a16="http://schemas.microsoft.com/office/drawing/2014/main" id="{A490A756-EB46-4CB0-9E50-134C4D73B5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14</xdr:row>
      <xdr:rowOff>0</xdr:rowOff>
    </xdr:from>
    <xdr:ext cx="85725" cy="85725"/>
    <xdr:pic>
      <xdr:nvPicPr>
        <xdr:cNvPr id="166" name="66 Imagen" descr="http://200.29.3.6:8080/pentaho/jpivot/table/drill-position-other.gif">
          <a:extLst>
            <a:ext uri="{FF2B5EF4-FFF2-40B4-BE49-F238E27FC236}">
              <a16:creationId xmlns:a16="http://schemas.microsoft.com/office/drawing/2014/main" id="{4B5D5F90-D267-4614-8AC0-7D866109B6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167" name="67 Imagen" descr="http://200.29.3.6:8080/pentaho/jpivot/table/drill-position-other.gif">
          <a:extLst>
            <a:ext uri="{FF2B5EF4-FFF2-40B4-BE49-F238E27FC236}">
              <a16:creationId xmlns:a16="http://schemas.microsoft.com/office/drawing/2014/main" id="{767B05AD-6006-4090-B9A6-5F136E58A9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168" name="68 Imagen" descr="http://200.29.3.6:8080/pentaho/jpivot/table/drill-position-other.gif">
          <a:extLst>
            <a:ext uri="{FF2B5EF4-FFF2-40B4-BE49-F238E27FC236}">
              <a16:creationId xmlns:a16="http://schemas.microsoft.com/office/drawing/2014/main" id="{0E801F9C-74AD-43FB-8AD1-A3A576BC60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169" name="69 Imagen" descr="http://200.29.3.6:8080/pentaho/jpivot/table/drill-position-other.gif">
          <a:extLst>
            <a:ext uri="{FF2B5EF4-FFF2-40B4-BE49-F238E27FC236}">
              <a16:creationId xmlns:a16="http://schemas.microsoft.com/office/drawing/2014/main" id="{904256C1-EA8D-47A5-8779-538671D68B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170" name="70 Imagen" descr="http://200.29.3.6:8080/pentaho/jpivot/table/drill-position-other.gif">
          <a:extLst>
            <a:ext uri="{FF2B5EF4-FFF2-40B4-BE49-F238E27FC236}">
              <a16:creationId xmlns:a16="http://schemas.microsoft.com/office/drawing/2014/main" id="{08569ED1-55E3-4F33-BF9D-F9FFF6F910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171" name="71 Imagen" descr="http://200.29.3.6:8080/pentaho/jpivot/table/drill-position-other.gif">
          <a:extLst>
            <a:ext uri="{FF2B5EF4-FFF2-40B4-BE49-F238E27FC236}">
              <a16:creationId xmlns:a16="http://schemas.microsoft.com/office/drawing/2014/main" id="{A4CA6980-F892-40D8-B622-D8249F6B12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8</xdr:row>
      <xdr:rowOff>0</xdr:rowOff>
    </xdr:from>
    <xdr:ext cx="85725" cy="85725"/>
    <xdr:pic>
      <xdr:nvPicPr>
        <xdr:cNvPr id="172" name="59 Imagen" descr="http://200.29.3.6:8080/pentaho/jpivot/table/drill-position-other.gif">
          <a:extLst>
            <a:ext uri="{FF2B5EF4-FFF2-40B4-BE49-F238E27FC236}">
              <a16:creationId xmlns:a16="http://schemas.microsoft.com/office/drawing/2014/main" id="{663E074A-912F-4C8D-94D7-C8EA8B719E1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xdr:row>
      <xdr:rowOff>0</xdr:rowOff>
    </xdr:from>
    <xdr:ext cx="85725" cy="85725"/>
    <xdr:pic>
      <xdr:nvPicPr>
        <xdr:cNvPr id="173" name="59 Imagen" descr="http://200.29.3.6:8080/pentaho/jpivot/table/drill-position-other.gif">
          <a:extLst>
            <a:ext uri="{FF2B5EF4-FFF2-40B4-BE49-F238E27FC236}">
              <a16:creationId xmlns:a16="http://schemas.microsoft.com/office/drawing/2014/main" id="{79C1FAC1-A2E5-40D5-8114-C924801E02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85725" cy="85725"/>
    <xdr:pic>
      <xdr:nvPicPr>
        <xdr:cNvPr id="174" name="59 Imagen" descr="http://200.29.3.6:8080/pentaho/jpivot/table/drill-position-other.gif">
          <a:extLst>
            <a:ext uri="{FF2B5EF4-FFF2-40B4-BE49-F238E27FC236}">
              <a16:creationId xmlns:a16="http://schemas.microsoft.com/office/drawing/2014/main" id="{9B312C4E-2100-4560-9A14-401F8B022C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11</xdr:row>
      <xdr:rowOff>0</xdr:rowOff>
    </xdr:from>
    <xdr:ext cx="85725" cy="85725"/>
    <xdr:pic>
      <xdr:nvPicPr>
        <xdr:cNvPr id="175" name="59 Imagen" descr="http://200.29.3.6:8080/pentaho/jpivot/table/drill-position-other.gif">
          <a:extLst>
            <a:ext uri="{FF2B5EF4-FFF2-40B4-BE49-F238E27FC236}">
              <a16:creationId xmlns:a16="http://schemas.microsoft.com/office/drawing/2014/main" id="{7893CD18-CD39-41CF-9F0C-FCFEF90625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12</xdr:row>
      <xdr:rowOff>0</xdr:rowOff>
    </xdr:from>
    <xdr:ext cx="85725" cy="85725"/>
    <xdr:pic>
      <xdr:nvPicPr>
        <xdr:cNvPr id="176" name="59 Imagen" descr="http://200.29.3.6:8080/pentaho/jpivot/table/drill-position-other.gif">
          <a:extLst>
            <a:ext uri="{FF2B5EF4-FFF2-40B4-BE49-F238E27FC236}">
              <a16:creationId xmlns:a16="http://schemas.microsoft.com/office/drawing/2014/main" id="{E9FDD51D-A0BB-470B-A1D7-DFC6AB664B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13</xdr:row>
      <xdr:rowOff>0</xdr:rowOff>
    </xdr:from>
    <xdr:ext cx="85725" cy="85725"/>
    <xdr:pic>
      <xdr:nvPicPr>
        <xdr:cNvPr id="177" name="59 Imagen" descr="http://200.29.3.6:8080/pentaho/jpivot/table/drill-position-other.gif">
          <a:extLst>
            <a:ext uri="{FF2B5EF4-FFF2-40B4-BE49-F238E27FC236}">
              <a16:creationId xmlns:a16="http://schemas.microsoft.com/office/drawing/2014/main" id="{FA96BFE6-DDCD-4C9A-BBE3-BB9C6D5854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14</xdr:row>
      <xdr:rowOff>0</xdr:rowOff>
    </xdr:from>
    <xdr:ext cx="85725" cy="85725"/>
    <xdr:pic>
      <xdr:nvPicPr>
        <xdr:cNvPr id="178" name="59 Imagen" descr="http://200.29.3.6:8080/pentaho/jpivot/table/drill-position-other.gif">
          <a:extLst>
            <a:ext uri="{FF2B5EF4-FFF2-40B4-BE49-F238E27FC236}">
              <a16:creationId xmlns:a16="http://schemas.microsoft.com/office/drawing/2014/main" id="{B30E56FA-E129-411F-8F56-7FAE740EFB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15</xdr:row>
      <xdr:rowOff>0</xdr:rowOff>
    </xdr:from>
    <xdr:ext cx="85725" cy="85725"/>
    <xdr:pic>
      <xdr:nvPicPr>
        <xdr:cNvPr id="179" name="59 Imagen" descr="http://200.29.3.6:8080/pentaho/jpivot/table/drill-position-other.gif">
          <a:extLst>
            <a:ext uri="{FF2B5EF4-FFF2-40B4-BE49-F238E27FC236}">
              <a16:creationId xmlns:a16="http://schemas.microsoft.com/office/drawing/2014/main" id="{B6DAE9D1-C0BC-4951-B991-49C1169E17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85725" cy="85725"/>
    <xdr:pic>
      <xdr:nvPicPr>
        <xdr:cNvPr id="180" name="59 Imagen" descr="http://200.29.3.6:8080/pentaho/jpivot/table/drill-position-other.gif">
          <a:extLst>
            <a:ext uri="{FF2B5EF4-FFF2-40B4-BE49-F238E27FC236}">
              <a16:creationId xmlns:a16="http://schemas.microsoft.com/office/drawing/2014/main" id="{49096C52-3567-4966-A6D8-6F5451D247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17</xdr:row>
      <xdr:rowOff>0</xdr:rowOff>
    </xdr:from>
    <xdr:ext cx="85725" cy="85725"/>
    <xdr:pic>
      <xdr:nvPicPr>
        <xdr:cNvPr id="181" name="59 Imagen" descr="http://200.29.3.6:8080/pentaho/jpivot/table/drill-position-other.gif">
          <a:extLst>
            <a:ext uri="{FF2B5EF4-FFF2-40B4-BE49-F238E27FC236}">
              <a16:creationId xmlns:a16="http://schemas.microsoft.com/office/drawing/2014/main" id="{69B80F9C-6844-4D42-BD81-DD78DF9DE2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18</xdr:row>
      <xdr:rowOff>0</xdr:rowOff>
    </xdr:from>
    <xdr:ext cx="85725" cy="85725"/>
    <xdr:pic>
      <xdr:nvPicPr>
        <xdr:cNvPr id="182" name="59 Imagen" descr="http://200.29.3.6:8080/pentaho/jpivot/table/drill-position-other.gif">
          <a:extLst>
            <a:ext uri="{FF2B5EF4-FFF2-40B4-BE49-F238E27FC236}">
              <a16:creationId xmlns:a16="http://schemas.microsoft.com/office/drawing/2014/main" id="{F9B4AE9C-BBEF-4E40-8F1D-78AAF2570A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19</xdr:row>
      <xdr:rowOff>0</xdr:rowOff>
    </xdr:from>
    <xdr:ext cx="85725" cy="85725"/>
    <xdr:pic>
      <xdr:nvPicPr>
        <xdr:cNvPr id="183" name="59 Imagen" descr="http://200.29.3.6:8080/pentaho/jpivot/table/drill-position-other.gif">
          <a:extLst>
            <a:ext uri="{FF2B5EF4-FFF2-40B4-BE49-F238E27FC236}">
              <a16:creationId xmlns:a16="http://schemas.microsoft.com/office/drawing/2014/main" id="{52015AFC-1125-4E6C-ADE5-E27F7800C2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20</xdr:row>
      <xdr:rowOff>0</xdr:rowOff>
    </xdr:from>
    <xdr:ext cx="85725" cy="85725"/>
    <xdr:pic>
      <xdr:nvPicPr>
        <xdr:cNvPr id="184" name="59 Imagen" descr="http://200.29.3.6:8080/pentaho/jpivot/table/drill-position-other.gif">
          <a:extLst>
            <a:ext uri="{FF2B5EF4-FFF2-40B4-BE49-F238E27FC236}">
              <a16:creationId xmlns:a16="http://schemas.microsoft.com/office/drawing/2014/main" id="{2AC30443-B926-4F2B-9E25-4701CA2AE9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21</xdr:row>
      <xdr:rowOff>0</xdr:rowOff>
    </xdr:from>
    <xdr:ext cx="85725" cy="85725"/>
    <xdr:pic>
      <xdr:nvPicPr>
        <xdr:cNvPr id="185" name="59 Imagen" descr="http://200.29.3.6:8080/pentaho/jpivot/table/drill-position-other.gif">
          <a:extLst>
            <a:ext uri="{FF2B5EF4-FFF2-40B4-BE49-F238E27FC236}">
              <a16:creationId xmlns:a16="http://schemas.microsoft.com/office/drawing/2014/main" id="{F7F1458E-C030-492D-93A1-F218A5F772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22</xdr:row>
      <xdr:rowOff>0</xdr:rowOff>
    </xdr:from>
    <xdr:ext cx="85725" cy="85725"/>
    <xdr:pic>
      <xdr:nvPicPr>
        <xdr:cNvPr id="186" name="59 Imagen" descr="http://200.29.3.6:8080/pentaho/jpivot/table/drill-position-other.gif">
          <a:extLst>
            <a:ext uri="{FF2B5EF4-FFF2-40B4-BE49-F238E27FC236}">
              <a16:creationId xmlns:a16="http://schemas.microsoft.com/office/drawing/2014/main" id="{27D40809-4AC0-4F17-A73C-E89762EC87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24</xdr:row>
      <xdr:rowOff>0</xdr:rowOff>
    </xdr:from>
    <xdr:ext cx="85725" cy="85725"/>
    <xdr:pic>
      <xdr:nvPicPr>
        <xdr:cNvPr id="187" name="59 Imagen" descr="http://200.29.3.6:8080/pentaho/jpivot/table/drill-position-other.gif">
          <a:extLst>
            <a:ext uri="{FF2B5EF4-FFF2-40B4-BE49-F238E27FC236}">
              <a16:creationId xmlns:a16="http://schemas.microsoft.com/office/drawing/2014/main" id="{6AAEBF72-46AE-49B1-91BC-1B4E276444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24</xdr:row>
      <xdr:rowOff>0</xdr:rowOff>
    </xdr:from>
    <xdr:ext cx="85725" cy="85725"/>
    <xdr:pic>
      <xdr:nvPicPr>
        <xdr:cNvPr id="188" name="45 Imagen" descr="http://200.29.3.6:8080/pentaho/jpivot/table/drill-position-other.gif">
          <a:extLst>
            <a:ext uri="{FF2B5EF4-FFF2-40B4-BE49-F238E27FC236}">
              <a16:creationId xmlns:a16="http://schemas.microsoft.com/office/drawing/2014/main" id="{B1C8043E-23D5-4051-BFAB-9FDACF00FE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444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8</xdr:row>
      <xdr:rowOff>0</xdr:rowOff>
    </xdr:from>
    <xdr:ext cx="85725" cy="85725"/>
    <xdr:pic>
      <xdr:nvPicPr>
        <xdr:cNvPr id="189" name="59 Imagen" descr="http://200.29.3.6:8080/pentaho/jpivot/table/drill-position-other.gif">
          <a:extLst>
            <a:ext uri="{FF2B5EF4-FFF2-40B4-BE49-F238E27FC236}">
              <a16:creationId xmlns:a16="http://schemas.microsoft.com/office/drawing/2014/main" id="{E5C2B91C-0681-4FDB-BECE-76BFBF9C4D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xdr:row>
      <xdr:rowOff>0</xdr:rowOff>
    </xdr:from>
    <xdr:ext cx="85725" cy="85725"/>
    <xdr:pic>
      <xdr:nvPicPr>
        <xdr:cNvPr id="190" name="59 Imagen" descr="http://200.29.3.6:8080/pentaho/jpivot/table/drill-position-other.gif">
          <a:extLst>
            <a:ext uri="{FF2B5EF4-FFF2-40B4-BE49-F238E27FC236}">
              <a16:creationId xmlns:a16="http://schemas.microsoft.com/office/drawing/2014/main" id="{81844105-1C03-4E07-BBC9-D07A046C51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85725" cy="85725"/>
    <xdr:pic>
      <xdr:nvPicPr>
        <xdr:cNvPr id="191" name="59 Imagen" descr="http://200.29.3.6:8080/pentaho/jpivot/table/drill-position-other.gif">
          <a:extLst>
            <a:ext uri="{FF2B5EF4-FFF2-40B4-BE49-F238E27FC236}">
              <a16:creationId xmlns:a16="http://schemas.microsoft.com/office/drawing/2014/main" id="{2704BC8F-51B2-4513-8C52-789D3ED2373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11</xdr:row>
      <xdr:rowOff>0</xdr:rowOff>
    </xdr:from>
    <xdr:ext cx="85725" cy="85725"/>
    <xdr:pic>
      <xdr:nvPicPr>
        <xdr:cNvPr id="192" name="59 Imagen" descr="http://200.29.3.6:8080/pentaho/jpivot/table/drill-position-other.gif">
          <a:extLst>
            <a:ext uri="{FF2B5EF4-FFF2-40B4-BE49-F238E27FC236}">
              <a16:creationId xmlns:a16="http://schemas.microsoft.com/office/drawing/2014/main" id="{D7C71D4D-B50E-4FA3-BF58-BF16F4DA37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12</xdr:row>
      <xdr:rowOff>0</xdr:rowOff>
    </xdr:from>
    <xdr:ext cx="85725" cy="85725"/>
    <xdr:pic>
      <xdr:nvPicPr>
        <xdr:cNvPr id="193" name="59 Imagen" descr="http://200.29.3.6:8080/pentaho/jpivot/table/drill-position-other.gif">
          <a:extLst>
            <a:ext uri="{FF2B5EF4-FFF2-40B4-BE49-F238E27FC236}">
              <a16:creationId xmlns:a16="http://schemas.microsoft.com/office/drawing/2014/main" id="{9D3ED96B-B535-40C4-A164-8DD7EB3B42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13</xdr:row>
      <xdr:rowOff>0</xdr:rowOff>
    </xdr:from>
    <xdr:ext cx="85725" cy="85725"/>
    <xdr:pic>
      <xdr:nvPicPr>
        <xdr:cNvPr id="194" name="59 Imagen" descr="http://200.29.3.6:8080/pentaho/jpivot/table/drill-position-other.gif">
          <a:extLst>
            <a:ext uri="{FF2B5EF4-FFF2-40B4-BE49-F238E27FC236}">
              <a16:creationId xmlns:a16="http://schemas.microsoft.com/office/drawing/2014/main" id="{6DE3A14F-A5B6-4605-BB06-C101C88DEC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14</xdr:row>
      <xdr:rowOff>0</xdr:rowOff>
    </xdr:from>
    <xdr:ext cx="85725" cy="85725"/>
    <xdr:pic>
      <xdr:nvPicPr>
        <xdr:cNvPr id="195" name="59 Imagen" descr="http://200.29.3.6:8080/pentaho/jpivot/table/drill-position-other.gif">
          <a:extLst>
            <a:ext uri="{FF2B5EF4-FFF2-40B4-BE49-F238E27FC236}">
              <a16:creationId xmlns:a16="http://schemas.microsoft.com/office/drawing/2014/main" id="{C364662F-82A6-4C0E-AB14-422B7C2DFB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15</xdr:row>
      <xdr:rowOff>0</xdr:rowOff>
    </xdr:from>
    <xdr:ext cx="85725" cy="85725"/>
    <xdr:pic>
      <xdr:nvPicPr>
        <xdr:cNvPr id="196" name="59 Imagen" descr="http://200.29.3.6:8080/pentaho/jpivot/table/drill-position-other.gif">
          <a:extLst>
            <a:ext uri="{FF2B5EF4-FFF2-40B4-BE49-F238E27FC236}">
              <a16:creationId xmlns:a16="http://schemas.microsoft.com/office/drawing/2014/main" id="{7316C649-D4E7-49C8-988D-9F3ECFE0CB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85725" cy="85725"/>
    <xdr:pic>
      <xdr:nvPicPr>
        <xdr:cNvPr id="197" name="59 Imagen" descr="http://200.29.3.6:8080/pentaho/jpivot/table/drill-position-other.gif">
          <a:extLst>
            <a:ext uri="{FF2B5EF4-FFF2-40B4-BE49-F238E27FC236}">
              <a16:creationId xmlns:a16="http://schemas.microsoft.com/office/drawing/2014/main" id="{F700C4D0-8643-49A8-B724-67A4F8097C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17</xdr:row>
      <xdr:rowOff>0</xdr:rowOff>
    </xdr:from>
    <xdr:ext cx="85725" cy="85725"/>
    <xdr:pic>
      <xdr:nvPicPr>
        <xdr:cNvPr id="198" name="59 Imagen" descr="http://200.29.3.6:8080/pentaho/jpivot/table/drill-position-other.gif">
          <a:extLst>
            <a:ext uri="{FF2B5EF4-FFF2-40B4-BE49-F238E27FC236}">
              <a16:creationId xmlns:a16="http://schemas.microsoft.com/office/drawing/2014/main" id="{1C3B62EC-BAD0-4DB5-A071-8ECB79CB19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18</xdr:row>
      <xdr:rowOff>0</xdr:rowOff>
    </xdr:from>
    <xdr:ext cx="85725" cy="85725"/>
    <xdr:pic>
      <xdr:nvPicPr>
        <xdr:cNvPr id="199" name="59 Imagen" descr="http://200.29.3.6:8080/pentaho/jpivot/table/drill-position-other.gif">
          <a:extLst>
            <a:ext uri="{FF2B5EF4-FFF2-40B4-BE49-F238E27FC236}">
              <a16:creationId xmlns:a16="http://schemas.microsoft.com/office/drawing/2014/main" id="{DEE65FC5-3BC5-4E66-BD8A-CC235B3A08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19</xdr:row>
      <xdr:rowOff>0</xdr:rowOff>
    </xdr:from>
    <xdr:ext cx="85725" cy="85725"/>
    <xdr:pic>
      <xdr:nvPicPr>
        <xdr:cNvPr id="200" name="59 Imagen" descr="http://200.29.3.6:8080/pentaho/jpivot/table/drill-position-other.gif">
          <a:extLst>
            <a:ext uri="{FF2B5EF4-FFF2-40B4-BE49-F238E27FC236}">
              <a16:creationId xmlns:a16="http://schemas.microsoft.com/office/drawing/2014/main" id="{948B7D6F-1219-41F7-9321-E36337CA5B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20</xdr:row>
      <xdr:rowOff>0</xdr:rowOff>
    </xdr:from>
    <xdr:ext cx="85725" cy="85725"/>
    <xdr:pic>
      <xdr:nvPicPr>
        <xdr:cNvPr id="201" name="59 Imagen" descr="http://200.29.3.6:8080/pentaho/jpivot/table/drill-position-other.gif">
          <a:extLst>
            <a:ext uri="{FF2B5EF4-FFF2-40B4-BE49-F238E27FC236}">
              <a16:creationId xmlns:a16="http://schemas.microsoft.com/office/drawing/2014/main" id="{16DDE891-074B-474E-B114-7DC614B3E0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21</xdr:row>
      <xdr:rowOff>0</xdr:rowOff>
    </xdr:from>
    <xdr:ext cx="85725" cy="85725"/>
    <xdr:pic>
      <xdr:nvPicPr>
        <xdr:cNvPr id="202" name="59 Imagen" descr="http://200.29.3.6:8080/pentaho/jpivot/table/drill-position-other.gif">
          <a:extLst>
            <a:ext uri="{FF2B5EF4-FFF2-40B4-BE49-F238E27FC236}">
              <a16:creationId xmlns:a16="http://schemas.microsoft.com/office/drawing/2014/main" id="{643902A9-3246-4B03-A413-5316855B35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22</xdr:row>
      <xdr:rowOff>0</xdr:rowOff>
    </xdr:from>
    <xdr:ext cx="85725" cy="85725"/>
    <xdr:pic>
      <xdr:nvPicPr>
        <xdr:cNvPr id="203" name="59 Imagen" descr="http://200.29.3.6:8080/pentaho/jpivot/table/drill-position-other.gif">
          <a:extLst>
            <a:ext uri="{FF2B5EF4-FFF2-40B4-BE49-F238E27FC236}">
              <a16:creationId xmlns:a16="http://schemas.microsoft.com/office/drawing/2014/main" id="{D2AEF138-6A93-4676-A4C3-2F651B8785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23</xdr:row>
      <xdr:rowOff>0</xdr:rowOff>
    </xdr:from>
    <xdr:ext cx="85725" cy="85725"/>
    <xdr:pic>
      <xdr:nvPicPr>
        <xdr:cNvPr id="204" name="59 Imagen" descr="http://200.29.3.6:8080/pentaho/jpivot/table/drill-position-other.gif">
          <a:extLst>
            <a:ext uri="{FF2B5EF4-FFF2-40B4-BE49-F238E27FC236}">
              <a16:creationId xmlns:a16="http://schemas.microsoft.com/office/drawing/2014/main" id="{DC702E47-936E-4FC0-867F-A4A36A13AA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8</xdr:row>
      <xdr:rowOff>0</xdr:rowOff>
    </xdr:from>
    <xdr:ext cx="85725" cy="85725"/>
    <xdr:pic>
      <xdr:nvPicPr>
        <xdr:cNvPr id="205" name="59 Imagen" descr="http://200.29.3.6:8080/pentaho/jpivot/table/drill-position-other.gif">
          <a:extLst>
            <a:ext uri="{FF2B5EF4-FFF2-40B4-BE49-F238E27FC236}">
              <a16:creationId xmlns:a16="http://schemas.microsoft.com/office/drawing/2014/main" id="{5B8D249C-FC22-4290-BAE9-C5C089E7AF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730250</xdr:colOff>
      <xdr:row>9</xdr:row>
      <xdr:rowOff>63500</xdr:rowOff>
    </xdr:from>
    <xdr:ext cx="85725" cy="85725"/>
    <xdr:pic>
      <xdr:nvPicPr>
        <xdr:cNvPr id="206" name="59 Imagen" descr="http://200.29.3.6:8080/pentaho/jpivot/table/drill-position-other.gif">
          <a:extLst>
            <a:ext uri="{FF2B5EF4-FFF2-40B4-BE49-F238E27FC236}">
              <a16:creationId xmlns:a16="http://schemas.microsoft.com/office/drawing/2014/main" id="{CF9CC18B-ED81-4A39-B57B-06DBE6E6C4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50675" y="26257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9</xdr:row>
      <xdr:rowOff>0</xdr:rowOff>
    </xdr:from>
    <xdr:ext cx="85725" cy="85725"/>
    <xdr:pic>
      <xdr:nvPicPr>
        <xdr:cNvPr id="207" name="59 Imagen" descr="http://200.29.3.6:8080/pentaho/jpivot/table/drill-position-other.gif">
          <a:extLst>
            <a:ext uri="{FF2B5EF4-FFF2-40B4-BE49-F238E27FC236}">
              <a16:creationId xmlns:a16="http://schemas.microsoft.com/office/drawing/2014/main" id="{5B798E0E-FDED-42D3-9C01-3E6D0A6D3C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10</xdr:row>
      <xdr:rowOff>0</xdr:rowOff>
    </xdr:from>
    <xdr:ext cx="85725" cy="85725"/>
    <xdr:pic>
      <xdr:nvPicPr>
        <xdr:cNvPr id="208" name="59 Imagen" descr="http://200.29.3.6:8080/pentaho/jpivot/table/drill-position-other.gif">
          <a:extLst>
            <a:ext uri="{FF2B5EF4-FFF2-40B4-BE49-F238E27FC236}">
              <a16:creationId xmlns:a16="http://schemas.microsoft.com/office/drawing/2014/main" id="{0B1AAB64-0E84-47D3-AF1F-5F55CB2941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10</xdr:row>
      <xdr:rowOff>0</xdr:rowOff>
    </xdr:from>
    <xdr:ext cx="85725" cy="85725"/>
    <xdr:pic>
      <xdr:nvPicPr>
        <xdr:cNvPr id="209" name="59 Imagen" descr="http://200.29.3.6:8080/pentaho/jpivot/table/drill-position-other.gif">
          <a:extLst>
            <a:ext uri="{FF2B5EF4-FFF2-40B4-BE49-F238E27FC236}">
              <a16:creationId xmlns:a16="http://schemas.microsoft.com/office/drawing/2014/main" id="{3175BFB2-9BCD-4819-9384-093282CF08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11</xdr:row>
      <xdr:rowOff>0</xdr:rowOff>
    </xdr:from>
    <xdr:ext cx="85725" cy="85725"/>
    <xdr:pic>
      <xdr:nvPicPr>
        <xdr:cNvPr id="210" name="59 Imagen" descr="http://200.29.3.6:8080/pentaho/jpivot/table/drill-position-other.gif">
          <a:extLst>
            <a:ext uri="{FF2B5EF4-FFF2-40B4-BE49-F238E27FC236}">
              <a16:creationId xmlns:a16="http://schemas.microsoft.com/office/drawing/2014/main" id="{46BF8E68-24B1-40B3-B28F-9D21D691AC8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12</xdr:row>
      <xdr:rowOff>0</xdr:rowOff>
    </xdr:from>
    <xdr:ext cx="85725" cy="85725"/>
    <xdr:pic>
      <xdr:nvPicPr>
        <xdr:cNvPr id="211" name="59 Imagen" descr="http://200.29.3.6:8080/pentaho/jpivot/table/drill-position-other.gif">
          <a:extLst>
            <a:ext uri="{FF2B5EF4-FFF2-40B4-BE49-F238E27FC236}">
              <a16:creationId xmlns:a16="http://schemas.microsoft.com/office/drawing/2014/main" id="{594B4E88-22F2-4214-9F37-4974CEEABD6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12</xdr:row>
      <xdr:rowOff>0</xdr:rowOff>
    </xdr:from>
    <xdr:ext cx="85725" cy="85725"/>
    <xdr:pic>
      <xdr:nvPicPr>
        <xdr:cNvPr id="212" name="59 Imagen" descr="http://200.29.3.6:8080/pentaho/jpivot/table/drill-position-other.gif">
          <a:extLst>
            <a:ext uri="{FF2B5EF4-FFF2-40B4-BE49-F238E27FC236}">
              <a16:creationId xmlns:a16="http://schemas.microsoft.com/office/drawing/2014/main" id="{AD06957E-2FB0-4D0B-A81E-D8A0804C00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13</xdr:row>
      <xdr:rowOff>0</xdr:rowOff>
    </xdr:from>
    <xdr:ext cx="85725" cy="85725"/>
    <xdr:pic>
      <xdr:nvPicPr>
        <xdr:cNvPr id="213" name="59 Imagen" descr="http://200.29.3.6:8080/pentaho/jpivot/table/drill-position-other.gif">
          <a:extLst>
            <a:ext uri="{FF2B5EF4-FFF2-40B4-BE49-F238E27FC236}">
              <a16:creationId xmlns:a16="http://schemas.microsoft.com/office/drawing/2014/main" id="{56DF5FD4-7245-4661-99BE-7140A1C33C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13</xdr:row>
      <xdr:rowOff>0</xdr:rowOff>
    </xdr:from>
    <xdr:ext cx="85725" cy="85725"/>
    <xdr:pic>
      <xdr:nvPicPr>
        <xdr:cNvPr id="214" name="59 Imagen" descr="http://200.29.3.6:8080/pentaho/jpivot/table/drill-position-other.gif">
          <a:extLst>
            <a:ext uri="{FF2B5EF4-FFF2-40B4-BE49-F238E27FC236}">
              <a16:creationId xmlns:a16="http://schemas.microsoft.com/office/drawing/2014/main" id="{60A223D5-1BC1-451A-AD62-3C6D9F4465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14</xdr:row>
      <xdr:rowOff>0</xdr:rowOff>
    </xdr:from>
    <xdr:ext cx="85725" cy="85725"/>
    <xdr:pic>
      <xdr:nvPicPr>
        <xdr:cNvPr id="215" name="59 Imagen" descr="http://200.29.3.6:8080/pentaho/jpivot/table/drill-position-other.gif">
          <a:extLst>
            <a:ext uri="{FF2B5EF4-FFF2-40B4-BE49-F238E27FC236}">
              <a16:creationId xmlns:a16="http://schemas.microsoft.com/office/drawing/2014/main" id="{83DEB137-8E4B-46A5-BE03-500DAB32D2B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14</xdr:row>
      <xdr:rowOff>0</xdr:rowOff>
    </xdr:from>
    <xdr:ext cx="85725" cy="85725"/>
    <xdr:pic>
      <xdr:nvPicPr>
        <xdr:cNvPr id="216" name="59 Imagen" descr="http://200.29.3.6:8080/pentaho/jpivot/table/drill-position-other.gif">
          <a:extLst>
            <a:ext uri="{FF2B5EF4-FFF2-40B4-BE49-F238E27FC236}">
              <a16:creationId xmlns:a16="http://schemas.microsoft.com/office/drawing/2014/main" id="{8521C9FD-5B0C-4928-9034-09FB2DDD9D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15</xdr:row>
      <xdr:rowOff>0</xdr:rowOff>
    </xdr:from>
    <xdr:ext cx="85725" cy="85725"/>
    <xdr:pic>
      <xdr:nvPicPr>
        <xdr:cNvPr id="217" name="59 Imagen" descr="http://200.29.3.6:8080/pentaho/jpivot/table/drill-position-other.gif">
          <a:extLst>
            <a:ext uri="{FF2B5EF4-FFF2-40B4-BE49-F238E27FC236}">
              <a16:creationId xmlns:a16="http://schemas.microsoft.com/office/drawing/2014/main" id="{F748F0A6-2A8E-4166-90BE-41C6184C0D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15</xdr:row>
      <xdr:rowOff>0</xdr:rowOff>
    </xdr:from>
    <xdr:ext cx="85725" cy="85725"/>
    <xdr:pic>
      <xdr:nvPicPr>
        <xdr:cNvPr id="218" name="59 Imagen" descr="http://200.29.3.6:8080/pentaho/jpivot/table/drill-position-other.gif">
          <a:extLst>
            <a:ext uri="{FF2B5EF4-FFF2-40B4-BE49-F238E27FC236}">
              <a16:creationId xmlns:a16="http://schemas.microsoft.com/office/drawing/2014/main" id="{2408114E-FD48-4EFD-A212-13E68602D4C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16</xdr:row>
      <xdr:rowOff>0</xdr:rowOff>
    </xdr:from>
    <xdr:ext cx="85725" cy="85725"/>
    <xdr:pic>
      <xdr:nvPicPr>
        <xdr:cNvPr id="219" name="59 Imagen" descr="http://200.29.3.6:8080/pentaho/jpivot/table/drill-position-other.gif">
          <a:extLst>
            <a:ext uri="{FF2B5EF4-FFF2-40B4-BE49-F238E27FC236}">
              <a16:creationId xmlns:a16="http://schemas.microsoft.com/office/drawing/2014/main" id="{5A60B424-2C95-4ABA-817F-C3E5B64A33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16</xdr:row>
      <xdr:rowOff>0</xdr:rowOff>
    </xdr:from>
    <xdr:ext cx="85725" cy="85725"/>
    <xdr:pic>
      <xdr:nvPicPr>
        <xdr:cNvPr id="220" name="59 Imagen" descr="http://200.29.3.6:8080/pentaho/jpivot/table/drill-position-other.gif">
          <a:extLst>
            <a:ext uri="{FF2B5EF4-FFF2-40B4-BE49-F238E27FC236}">
              <a16:creationId xmlns:a16="http://schemas.microsoft.com/office/drawing/2014/main" id="{803C10C9-4A60-4705-BBA8-8DAEA5CC64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17</xdr:row>
      <xdr:rowOff>0</xdr:rowOff>
    </xdr:from>
    <xdr:ext cx="85725" cy="85725"/>
    <xdr:pic>
      <xdr:nvPicPr>
        <xdr:cNvPr id="221" name="59 Imagen" descr="http://200.29.3.6:8080/pentaho/jpivot/table/drill-position-other.gif">
          <a:extLst>
            <a:ext uri="{FF2B5EF4-FFF2-40B4-BE49-F238E27FC236}">
              <a16:creationId xmlns:a16="http://schemas.microsoft.com/office/drawing/2014/main" id="{2909F354-F46D-4004-B514-F574E94F1DE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17</xdr:row>
      <xdr:rowOff>0</xdr:rowOff>
    </xdr:from>
    <xdr:ext cx="85725" cy="85725"/>
    <xdr:pic>
      <xdr:nvPicPr>
        <xdr:cNvPr id="222" name="59 Imagen" descr="http://200.29.3.6:8080/pentaho/jpivot/table/drill-position-other.gif">
          <a:extLst>
            <a:ext uri="{FF2B5EF4-FFF2-40B4-BE49-F238E27FC236}">
              <a16:creationId xmlns:a16="http://schemas.microsoft.com/office/drawing/2014/main" id="{557C282B-DA0A-4E4C-BB71-2D6D1F2F43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18</xdr:row>
      <xdr:rowOff>0</xdr:rowOff>
    </xdr:from>
    <xdr:ext cx="85725" cy="85725"/>
    <xdr:pic>
      <xdr:nvPicPr>
        <xdr:cNvPr id="223" name="59 Imagen" descr="http://200.29.3.6:8080/pentaho/jpivot/table/drill-position-other.gif">
          <a:extLst>
            <a:ext uri="{FF2B5EF4-FFF2-40B4-BE49-F238E27FC236}">
              <a16:creationId xmlns:a16="http://schemas.microsoft.com/office/drawing/2014/main" id="{07D6672A-A768-4BB0-95B3-F5C7F7005FF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18</xdr:row>
      <xdr:rowOff>0</xdr:rowOff>
    </xdr:from>
    <xdr:ext cx="85725" cy="85725"/>
    <xdr:pic>
      <xdr:nvPicPr>
        <xdr:cNvPr id="224" name="59 Imagen" descr="http://200.29.3.6:8080/pentaho/jpivot/table/drill-position-other.gif">
          <a:extLst>
            <a:ext uri="{FF2B5EF4-FFF2-40B4-BE49-F238E27FC236}">
              <a16:creationId xmlns:a16="http://schemas.microsoft.com/office/drawing/2014/main" id="{8C654165-93BE-4B5E-B0BC-0C97262431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19</xdr:row>
      <xdr:rowOff>0</xdr:rowOff>
    </xdr:from>
    <xdr:ext cx="85725" cy="85725"/>
    <xdr:pic>
      <xdr:nvPicPr>
        <xdr:cNvPr id="225" name="59 Imagen" descr="http://200.29.3.6:8080/pentaho/jpivot/table/drill-position-other.gif">
          <a:extLst>
            <a:ext uri="{FF2B5EF4-FFF2-40B4-BE49-F238E27FC236}">
              <a16:creationId xmlns:a16="http://schemas.microsoft.com/office/drawing/2014/main" id="{824DB1E8-32BD-4CB1-A316-751BA262A7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19</xdr:row>
      <xdr:rowOff>0</xdr:rowOff>
    </xdr:from>
    <xdr:ext cx="85725" cy="85725"/>
    <xdr:pic>
      <xdr:nvPicPr>
        <xdr:cNvPr id="226" name="59 Imagen" descr="http://200.29.3.6:8080/pentaho/jpivot/table/drill-position-other.gif">
          <a:extLst>
            <a:ext uri="{FF2B5EF4-FFF2-40B4-BE49-F238E27FC236}">
              <a16:creationId xmlns:a16="http://schemas.microsoft.com/office/drawing/2014/main" id="{A82EE828-F8B2-42D1-BB0A-F49BDEA732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20</xdr:row>
      <xdr:rowOff>0</xdr:rowOff>
    </xdr:from>
    <xdr:ext cx="85725" cy="85725"/>
    <xdr:pic>
      <xdr:nvPicPr>
        <xdr:cNvPr id="227" name="59 Imagen" descr="http://200.29.3.6:8080/pentaho/jpivot/table/drill-position-other.gif">
          <a:extLst>
            <a:ext uri="{FF2B5EF4-FFF2-40B4-BE49-F238E27FC236}">
              <a16:creationId xmlns:a16="http://schemas.microsoft.com/office/drawing/2014/main" id="{DC18E289-F459-4355-8C68-DFF40C36B1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20</xdr:row>
      <xdr:rowOff>0</xdr:rowOff>
    </xdr:from>
    <xdr:ext cx="85725" cy="85725"/>
    <xdr:pic>
      <xdr:nvPicPr>
        <xdr:cNvPr id="228" name="59 Imagen" descr="http://200.29.3.6:8080/pentaho/jpivot/table/drill-position-other.gif">
          <a:extLst>
            <a:ext uri="{FF2B5EF4-FFF2-40B4-BE49-F238E27FC236}">
              <a16:creationId xmlns:a16="http://schemas.microsoft.com/office/drawing/2014/main" id="{3D41813E-0B59-4DC6-ACB7-9E273379A2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0</xdr:colOff>
      <xdr:row>21</xdr:row>
      <xdr:rowOff>0</xdr:rowOff>
    </xdr:from>
    <xdr:ext cx="85725" cy="85725"/>
    <xdr:pic>
      <xdr:nvPicPr>
        <xdr:cNvPr id="229" name="59 Imagen" descr="http://200.29.3.6:8080/pentaho/jpivot/table/drill-position-other.gif">
          <a:extLst>
            <a:ext uri="{FF2B5EF4-FFF2-40B4-BE49-F238E27FC236}">
              <a16:creationId xmlns:a16="http://schemas.microsoft.com/office/drawing/2014/main" id="{E310B0C9-C29B-4CE4-B4AA-2A6DD5D4EF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7731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21</xdr:row>
      <xdr:rowOff>0</xdr:rowOff>
    </xdr:from>
    <xdr:ext cx="85725" cy="85725"/>
    <xdr:pic>
      <xdr:nvPicPr>
        <xdr:cNvPr id="230" name="59 Imagen" descr="http://200.29.3.6:8080/pentaho/jpivot/table/drill-position-other.gif">
          <a:extLst>
            <a:ext uri="{FF2B5EF4-FFF2-40B4-BE49-F238E27FC236}">
              <a16:creationId xmlns:a16="http://schemas.microsoft.com/office/drawing/2014/main" id="{8A230028-83E8-4C2A-9A5E-1FF8E4D40A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782425"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8</xdr:row>
      <xdr:rowOff>0</xdr:rowOff>
    </xdr:from>
    <xdr:ext cx="85725" cy="85725"/>
    <xdr:pic>
      <xdr:nvPicPr>
        <xdr:cNvPr id="231" name="31 Imagen" descr="http://200.29.3.6:8080/pentaho/jpivot/table/drill-position-other.gif">
          <a:extLst>
            <a:ext uri="{FF2B5EF4-FFF2-40B4-BE49-F238E27FC236}">
              <a16:creationId xmlns:a16="http://schemas.microsoft.com/office/drawing/2014/main" id="{38BC9843-90F4-4116-A824-9D1BE678A7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9</xdr:row>
      <xdr:rowOff>0</xdr:rowOff>
    </xdr:from>
    <xdr:ext cx="85725" cy="85725"/>
    <xdr:pic>
      <xdr:nvPicPr>
        <xdr:cNvPr id="232" name="32 Imagen" descr="http://200.29.3.6:8080/pentaho/jpivot/table/drill-position-other.gif">
          <a:extLst>
            <a:ext uri="{FF2B5EF4-FFF2-40B4-BE49-F238E27FC236}">
              <a16:creationId xmlns:a16="http://schemas.microsoft.com/office/drawing/2014/main" id="{8EE7548A-9D83-43A1-BF94-E65AF24D53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10</xdr:row>
      <xdr:rowOff>0</xdr:rowOff>
    </xdr:from>
    <xdr:ext cx="85725" cy="85725"/>
    <xdr:pic>
      <xdr:nvPicPr>
        <xdr:cNvPr id="233" name="33 Imagen" descr="http://200.29.3.6:8080/pentaho/jpivot/table/drill-position-other.gif">
          <a:extLst>
            <a:ext uri="{FF2B5EF4-FFF2-40B4-BE49-F238E27FC236}">
              <a16:creationId xmlns:a16="http://schemas.microsoft.com/office/drawing/2014/main" id="{1614ECFA-B4E3-4B4D-85B4-A6A1966A7D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11</xdr:row>
      <xdr:rowOff>0</xdr:rowOff>
    </xdr:from>
    <xdr:ext cx="85725" cy="85725"/>
    <xdr:pic>
      <xdr:nvPicPr>
        <xdr:cNvPr id="234" name="34 Imagen" descr="http://200.29.3.6:8080/pentaho/jpivot/table/drill-position-other.gif">
          <a:extLst>
            <a:ext uri="{FF2B5EF4-FFF2-40B4-BE49-F238E27FC236}">
              <a16:creationId xmlns:a16="http://schemas.microsoft.com/office/drawing/2014/main" id="{B274E76B-5664-4651-93AA-9D221CE08C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12</xdr:row>
      <xdr:rowOff>0</xdr:rowOff>
    </xdr:from>
    <xdr:ext cx="85725" cy="85725"/>
    <xdr:pic>
      <xdr:nvPicPr>
        <xdr:cNvPr id="235" name="35 Imagen" descr="http://200.29.3.6:8080/pentaho/jpivot/table/drill-position-other.gif">
          <a:extLst>
            <a:ext uri="{FF2B5EF4-FFF2-40B4-BE49-F238E27FC236}">
              <a16:creationId xmlns:a16="http://schemas.microsoft.com/office/drawing/2014/main" id="{7E4AE074-97DD-43E8-A775-FB886EDFDA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13</xdr:row>
      <xdr:rowOff>0</xdr:rowOff>
    </xdr:from>
    <xdr:ext cx="85725" cy="85725"/>
    <xdr:pic>
      <xdr:nvPicPr>
        <xdr:cNvPr id="236" name="36 Imagen" descr="http://200.29.3.6:8080/pentaho/jpivot/table/drill-position-other.gif">
          <a:extLst>
            <a:ext uri="{FF2B5EF4-FFF2-40B4-BE49-F238E27FC236}">
              <a16:creationId xmlns:a16="http://schemas.microsoft.com/office/drawing/2014/main" id="{E1304B94-A95D-40BB-B46F-B10B04FB4C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14</xdr:row>
      <xdr:rowOff>0</xdr:rowOff>
    </xdr:from>
    <xdr:ext cx="85725" cy="85725"/>
    <xdr:pic>
      <xdr:nvPicPr>
        <xdr:cNvPr id="237" name="37 Imagen" descr="http://200.29.3.6:8080/pentaho/jpivot/table/drill-position-other.gif">
          <a:extLst>
            <a:ext uri="{FF2B5EF4-FFF2-40B4-BE49-F238E27FC236}">
              <a16:creationId xmlns:a16="http://schemas.microsoft.com/office/drawing/2014/main" id="{8A3254B4-AE73-4FD8-8D83-70DEB95DD5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16</xdr:row>
      <xdr:rowOff>0</xdr:rowOff>
    </xdr:from>
    <xdr:ext cx="85725" cy="85725"/>
    <xdr:pic>
      <xdr:nvPicPr>
        <xdr:cNvPr id="238" name="38 Imagen" descr="http://200.29.3.6:8080/pentaho/jpivot/table/drill-position-other.gif">
          <a:extLst>
            <a:ext uri="{FF2B5EF4-FFF2-40B4-BE49-F238E27FC236}">
              <a16:creationId xmlns:a16="http://schemas.microsoft.com/office/drawing/2014/main" id="{FD9C6275-B572-4CF0-80A4-DBB94390143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17</xdr:row>
      <xdr:rowOff>0</xdr:rowOff>
    </xdr:from>
    <xdr:ext cx="85725" cy="85725"/>
    <xdr:pic>
      <xdr:nvPicPr>
        <xdr:cNvPr id="239" name="39 Imagen" descr="http://200.29.3.6:8080/pentaho/jpivot/table/drill-position-other.gif">
          <a:extLst>
            <a:ext uri="{FF2B5EF4-FFF2-40B4-BE49-F238E27FC236}">
              <a16:creationId xmlns:a16="http://schemas.microsoft.com/office/drawing/2014/main" id="{2BD3156E-40CF-4ECF-AE93-550BA85F47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18</xdr:row>
      <xdr:rowOff>0</xdr:rowOff>
    </xdr:from>
    <xdr:ext cx="85725" cy="85725"/>
    <xdr:pic>
      <xdr:nvPicPr>
        <xdr:cNvPr id="240" name="40 Imagen" descr="http://200.29.3.6:8080/pentaho/jpivot/table/drill-position-other.gif">
          <a:extLst>
            <a:ext uri="{FF2B5EF4-FFF2-40B4-BE49-F238E27FC236}">
              <a16:creationId xmlns:a16="http://schemas.microsoft.com/office/drawing/2014/main" id="{4570494A-DCF6-4147-9FF7-2BB238D8A4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19</xdr:row>
      <xdr:rowOff>0</xdr:rowOff>
    </xdr:from>
    <xdr:ext cx="85725" cy="85725"/>
    <xdr:pic>
      <xdr:nvPicPr>
        <xdr:cNvPr id="241" name="41 Imagen" descr="http://200.29.3.6:8080/pentaho/jpivot/table/drill-position-other.gif">
          <a:extLst>
            <a:ext uri="{FF2B5EF4-FFF2-40B4-BE49-F238E27FC236}">
              <a16:creationId xmlns:a16="http://schemas.microsoft.com/office/drawing/2014/main" id="{01B30969-A4B3-4071-8209-5083246688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20</xdr:row>
      <xdr:rowOff>0</xdr:rowOff>
    </xdr:from>
    <xdr:ext cx="85725" cy="85725"/>
    <xdr:pic>
      <xdr:nvPicPr>
        <xdr:cNvPr id="242" name="42 Imagen" descr="http://200.29.3.6:8080/pentaho/jpivot/table/drill-position-other.gif">
          <a:extLst>
            <a:ext uri="{FF2B5EF4-FFF2-40B4-BE49-F238E27FC236}">
              <a16:creationId xmlns:a16="http://schemas.microsoft.com/office/drawing/2014/main" id="{574007B3-AACC-462E-99BB-AE4BDC7C6C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21</xdr:row>
      <xdr:rowOff>0</xdr:rowOff>
    </xdr:from>
    <xdr:ext cx="85725" cy="85725"/>
    <xdr:pic>
      <xdr:nvPicPr>
        <xdr:cNvPr id="243" name="43 Imagen" descr="http://200.29.3.6:8080/pentaho/jpivot/table/drill-position-other.gif">
          <a:extLst>
            <a:ext uri="{FF2B5EF4-FFF2-40B4-BE49-F238E27FC236}">
              <a16:creationId xmlns:a16="http://schemas.microsoft.com/office/drawing/2014/main" id="{74F15CA0-02F8-4C12-8036-25EE594C54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22</xdr:row>
      <xdr:rowOff>0</xdr:rowOff>
    </xdr:from>
    <xdr:ext cx="85725" cy="85725"/>
    <xdr:pic>
      <xdr:nvPicPr>
        <xdr:cNvPr id="244" name="44 Imagen" descr="http://200.29.3.6:8080/pentaho/jpivot/table/drill-position-other.gif">
          <a:extLst>
            <a:ext uri="{FF2B5EF4-FFF2-40B4-BE49-F238E27FC236}">
              <a16:creationId xmlns:a16="http://schemas.microsoft.com/office/drawing/2014/main" id="{8E84C44C-6070-4941-A0C9-9909283A05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24</xdr:row>
      <xdr:rowOff>0</xdr:rowOff>
    </xdr:from>
    <xdr:ext cx="85725" cy="85725"/>
    <xdr:pic>
      <xdr:nvPicPr>
        <xdr:cNvPr id="245" name="45 Imagen" descr="http://200.29.3.6:8080/pentaho/jpivot/table/drill-position-other.gif">
          <a:extLst>
            <a:ext uri="{FF2B5EF4-FFF2-40B4-BE49-F238E27FC236}">
              <a16:creationId xmlns:a16="http://schemas.microsoft.com/office/drawing/2014/main" id="{05C7671C-701B-4791-974A-E2A0715015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7</xdr:row>
      <xdr:rowOff>0</xdr:rowOff>
    </xdr:from>
    <xdr:ext cx="85725" cy="85725"/>
    <xdr:pic>
      <xdr:nvPicPr>
        <xdr:cNvPr id="246" name="59 Imagen" descr="http://200.29.3.6:8080/pentaho/jpivot/table/drill-position-other.gif">
          <a:extLst>
            <a:ext uri="{FF2B5EF4-FFF2-40B4-BE49-F238E27FC236}">
              <a16:creationId xmlns:a16="http://schemas.microsoft.com/office/drawing/2014/main" id="{EEE564CA-A9B4-452E-9BDD-CC03C42B3A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8</xdr:row>
      <xdr:rowOff>0</xdr:rowOff>
    </xdr:from>
    <xdr:ext cx="85725" cy="85725"/>
    <xdr:pic>
      <xdr:nvPicPr>
        <xdr:cNvPr id="247" name="60 Imagen" descr="http://200.29.3.6:8080/pentaho/jpivot/table/drill-position-other.gif">
          <a:extLst>
            <a:ext uri="{FF2B5EF4-FFF2-40B4-BE49-F238E27FC236}">
              <a16:creationId xmlns:a16="http://schemas.microsoft.com/office/drawing/2014/main" id="{EFF67F3E-5E16-4BB1-B687-E28FCEE7B6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9</xdr:row>
      <xdr:rowOff>0</xdr:rowOff>
    </xdr:from>
    <xdr:ext cx="85725" cy="85725"/>
    <xdr:pic>
      <xdr:nvPicPr>
        <xdr:cNvPr id="248" name="61 Imagen" descr="http://200.29.3.6:8080/pentaho/jpivot/table/drill-position-other.gif">
          <a:extLst>
            <a:ext uri="{FF2B5EF4-FFF2-40B4-BE49-F238E27FC236}">
              <a16:creationId xmlns:a16="http://schemas.microsoft.com/office/drawing/2014/main" id="{A4F01437-50D1-4536-8854-46B42A813FF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10</xdr:row>
      <xdr:rowOff>0</xdr:rowOff>
    </xdr:from>
    <xdr:ext cx="85725" cy="85725"/>
    <xdr:pic>
      <xdr:nvPicPr>
        <xdr:cNvPr id="249" name="62 Imagen" descr="http://200.29.3.6:8080/pentaho/jpivot/table/drill-position-other.gif">
          <a:extLst>
            <a:ext uri="{FF2B5EF4-FFF2-40B4-BE49-F238E27FC236}">
              <a16:creationId xmlns:a16="http://schemas.microsoft.com/office/drawing/2014/main" id="{540E93FA-6884-444F-A087-F13B0B112E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11</xdr:row>
      <xdr:rowOff>0</xdr:rowOff>
    </xdr:from>
    <xdr:ext cx="85725" cy="85725"/>
    <xdr:pic>
      <xdr:nvPicPr>
        <xdr:cNvPr id="250" name="63 Imagen" descr="http://200.29.3.6:8080/pentaho/jpivot/table/drill-position-other.gif">
          <a:extLst>
            <a:ext uri="{FF2B5EF4-FFF2-40B4-BE49-F238E27FC236}">
              <a16:creationId xmlns:a16="http://schemas.microsoft.com/office/drawing/2014/main" id="{C4BC543F-A12A-4870-8FC6-679A14037C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12</xdr:row>
      <xdr:rowOff>0</xdr:rowOff>
    </xdr:from>
    <xdr:ext cx="85725" cy="85725"/>
    <xdr:pic>
      <xdr:nvPicPr>
        <xdr:cNvPr id="251" name="64 Imagen" descr="http://200.29.3.6:8080/pentaho/jpivot/table/drill-position-other.gif">
          <a:extLst>
            <a:ext uri="{FF2B5EF4-FFF2-40B4-BE49-F238E27FC236}">
              <a16:creationId xmlns:a16="http://schemas.microsoft.com/office/drawing/2014/main" id="{751C5C57-6F12-4A73-BC54-C92F108BAF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13</xdr:row>
      <xdr:rowOff>0</xdr:rowOff>
    </xdr:from>
    <xdr:ext cx="85725" cy="85725"/>
    <xdr:pic>
      <xdr:nvPicPr>
        <xdr:cNvPr id="252" name="65 Imagen" descr="http://200.29.3.6:8080/pentaho/jpivot/table/drill-position-other.gif">
          <a:extLst>
            <a:ext uri="{FF2B5EF4-FFF2-40B4-BE49-F238E27FC236}">
              <a16:creationId xmlns:a16="http://schemas.microsoft.com/office/drawing/2014/main" id="{8791ECAA-17A8-4D03-A7F9-CEF8B0D3623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14</xdr:row>
      <xdr:rowOff>0</xdr:rowOff>
    </xdr:from>
    <xdr:ext cx="85725" cy="85725"/>
    <xdr:pic>
      <xdr:nvPicPr>
        <xdr:cNvPr id="253" name="66 Imagen" descr="http://200.29.3.6:8080/pentaho/jpivot/table/drill-position-other.gif">
          <a:extLst>
            <a:ext uri="{FF2B5EF4-FFF2-40B4-BE49-F238E27FC236}">
              <a16:creationId xmlns:a16="http://schemas.microsoft.com/office/drawing/2014/main" id="{8CE208F9-7846-4B41-9F4A-CB4B2DB857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16</xdr:row>
      <xdr:rowOff>0</xdr:rowOff>
    </xdr:from>
    <xdr:ext cx="85725" cy="85725"/>
    <xdr:pic>
      <xdr:nvPicPr>
        <xdr:cNvPr id="254" name="67 Imagen" descr="http://200.29.3.6:8080/pentaho/jpivot/table/drill-position-other.gif">
          <a:extLst>
            <a:ext uri="{FF2B5EF4-FFF2-40B4-BE49-F238E27FC236}">
              <a16:creationId xmlns:a16="http://schemas.microsoft.com/office/drawing/2014/main" id="{7BDB040A-189C-4D7A-8AD8-10993DD239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17</xdr:row>
      <xdr:rowOff>0</xdr:rowOff>
    </xdr:from>
    <xdr:ext cx="85725" cy="85725"/>
    <xdr:pic>
      <xdr:nvPicPr>
        <xdr:cNvPr id="255" name="68 Imagen" descr="http://200.29.3.6:8080/pentaho/jpivot/table/drill-position-other.gif">
          <a:extLst>
            <a:ext uri="{FF2B5EF4-FFF2-40B4-BE49-F238E27FC236}">
              <a16:creationId xmlns:a16="http://schemas.microsoft.com/office/drawing/2014/main" id="{7FFBDE93-AEFF-403C-BC74-DA1F1C8C76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18</xdr:row>
      <xdr:rowOff>0</xdr:rowOff>
    </xdr:from>
    <xdr:ext cx="85725" cy="85725"/>
    <xdr:pic>
      <xdr:nvPicPr>
        <xdr:cNvPr id="256" name="69 Imagen" descr="http://200.29.3.6:8080/pentaho/jpivot/table/drill-position-other.gif">
          <a:extLst>
            <a:ext uri="{FF2B5EF4-FFF2-40B4-BE49-F238E27FC236}">
              <a16:creationId xmlns:a16="http://schemas.microsoft.com/office/drawing/2014/main" id="{44CF4FF3-5F8A-4C90-8507-4CB5AC7735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19</xdr:row>
      <xdr:rowOff>0</xdr:rowOff>
    </xdr:from>
    <xdr:ext cx="85725" cy="85725"/>
    <xdr:pic>
      <xdr:nvPicPr>
        <xdr:cNvPr id="257" name="70 Imagen" descr="http://200.29.3.6:8080/pentaho/jpivot/table/drill-position-other.gif">
          <a:extLst>
            <a:ext uri="{FF2B5EF4-FFF2-40B4-BE49-F238E27FC236}">
              <a16:creationId xmlns:a16="http://schemas.microsoft.com/office/drawing/2014/main" id="{952238C6-B82B-4878-B777-7EF0E86AEC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20</xdr:row>
      <xdr:rowOff>0</xdr:rowOff>
    </xdr:from>
    <xdr:ext cx="85725" cy="85725"/>
    <xdr:pic>
      <xdr:nvPicPr>
        <xdr:cNvPr id="258" name="71 Imagen" descr="http://200.29.3.6:8080/pentaho/jpivot/table/drill-position-other.gif">
          <a:extLst>
            <a:ext uri="{FF2B5EF4-FFF2-40B4-BE49-F238E27FC236}">
              <a16:creationId xmlns:a16="http://schemas.microsoft.com/office/drawing/2014/main" id="{C432DA7E-6586-4FFF-B6B2-D8A63B9862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8</xdr:row>
      <xdr:rowOff>0</xdr:rowOff>
    </xdr:from>
    <xdr:ext cx="85725" cy="85725"/>
    <xdr:pic>
      <xdr:nvPicPr>
        <xdr:cNvPr id="259" name="31 Imagen" descr="http://200.29.3.6:8080/pentaho/jpivot/table/drill-position-other.gif">
          <a:extLst>
            <a:ext uri="{FF2B5EF4-FFF2-40B4-BE49-F238E27FC236}">
              <a16:creationId xmlns:a16="http://schemas.microsoft.com/office/drawing/2014/main" id="{26563B0F-A2D2-46D5-BEBE-A7224F0C62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85725" cy="85725"/>
    <xdr:pic>
      <xdr:nvPicPr>
        <xdr:cNvPr id="260" name="32 Imagen" descr="http://200.29.3.6:8080/pentaho/jpivot/table/drill-position-other.gif">
          <a:extLst>
            <a:ext uri="{FF2B5EF4-FFF2-40B4-BE49-F238E27FC236}">
              <a16:creationId xmlns:a16="http://schemas.microsoft.com/office/drawing/2014/main" id="{673321FD-E8A5-48D8-AA0C-08A4B35D9E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85725" cy="85725"/>
    <xdr:pic>
      <xdr:nvPicPr>
        <xdr:cNvPr id="261" name="33 Imagen" descr="http://200.29.3.6:8080/pentaho/jpivot/table/drill-position-other.gif">
          <a:extLst>
            <a:ext uri="{FF2B5EF4-FFF2-40B4-BE49-F238E27FC236}">
              <a16:creationId xmlns:a16="http://schemas.microsoft.com/office/drawing/2014/main" id="{38CD1995-0121-424B-BD8C-CD04737CD05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11</xdr:row>
      <xdr:rowOff>0</xdr:rowOff>
    </xdr:from>
    <xdr:ext cx="85725" cy="85725"/>
    <xdr:pic>
      <xdr:nvPicPr>
        <xdr:cNvPr id="262" name="34 Imagen" descr="http://200.29.3.6:8080/pentaho/jpivot/table/drill-position-other.gif">
          <a:extLst>
            <a:ext uri="{FF2B5EF4-FFF2-40B4-BE49-F238E27FC236}">
              <a16:creationId xmlns:a16="http://schemas.microsoft.com/office/drawing/2014/main" id="{555F7203-FFB4-42A7-94A1-CF22214826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85725" cy="85725"/>
    <xdr:pic>
      <xdr:nvPicPr>
        <xdr:cNvPr id="263" name="35 Imagen" descr="http://200.29.3.6:8080/pentaho/jpivot/table/drill-position-other.gif">
          <a:extLst>
            <a:ext uri="{FF2B5EF4-FFF2-40B4-BE49-F238E27FC236}">
              <a16:creationId xmlns:a16="http://schemas.microsoft.com/office/drawing/2014/main" id="{D05A5A96-FDD5-4F01-86BE-4D0D0D8B41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13</xdr:row>
      <xdr:rowOff>0</xdr:rowOff>
    </xdr:from>
    <xdr:ext cx="85725" cy="85725"/>
    <xdr:pic>
      <xdr:nvPicPr>
        <xdr:cNvPr id="264" name="36 Imagen" descr="http://200.29.3.6:8080/pentaho/jpivot/table/drill-position-other.gif">
          <a:extLst>
            <a:ext uri="{FF2B5EF4-FFF2-40B4-BE49-F238E27FC236}">
              <a16:creationId xmlns:a16="http://schemas.microsoft.com/office/drawing/2014/main" id="{F54ABAC3-359F-4AF7-9CBC-858C53D1729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85725" cy="85725"/>
    <xdr:pic>
      <xdr:nvPicPr>
        <xdr:cNvPr id="265" name="37 Imagen" descr="http://200.29.3.6:8080/pentaho/jpivot/table/drill-position-other.gif">
          <a:extLst>
            <a:ext uri="{FF2B5EF4-FFF2-40B4-BE49-F238E27FC236}">
              <a16:creationId xmlns:a16="http://schemas.microsoft.com/office/drawing/2014/main" id="{D2E62399-7C71-4F64-A14D-57C721E17D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16</xdr:row>
      <xdr:rowOff>0</xdr:rowOff>
    </xdr:from>
    <xdr:ext cx="85725" cy="85725"/>
    <xdr:pic>
      <xdr:nvPicPr>
        <xdr:cNvPr id="266" name="38 Imagen" descr="http://200.29.3.6:8080/pentaho/jpivot/table/drill-position-other.gif">
          <a:extLst>
            <a:ext uri="{FF2B5EF4-FFF2-40B4-BE49-F238E27FC236}">
              <a16:creationId xmlns:a16="http://schemas.microsoft.com/office/drawing/2014/main" id="{BD46B767-2710-45D8-B567-48CCE8AFE8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85725" cy="85725"/>
    <xdr:pic>
      <xdr:nvPicPr>
        <xdr:cNvPr id="267" name="39 Imagen" descr="http://200.29.3.6:8080/pentaho/jpivot/table/drill-position-other.gif">
          <a:extLst>
            <a:ext uri="{FF2B5EF4-FFF2-40B4-BE49-F238E27FC236}">
              <a16:creationId xmlns:a16="http://schemas.microsoft.com/office/drawing/2014/main" id="{A9F5A68A-4EE8-43D5-847D-A153C634EB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85725" cy="85725"/>
    <xdr:pic>
      <xdr:nvPicPr>
        <xdr:cNvPr id="268" name="40 Imagen" descr="http://200.29.3.6:8080/pentaho/jpivot/table/drill-position-other.gif">
          <a:extLst>
            <a:ext uri="{FF2B5EF4-FFF2-40B4-BE49-F238E27FC236}">
              <a16:creationId xmlns:a16="http://schemas.microsoft.com/office/drawing/2014/main" id="{AACC70E8-857A-43C5-BAE6-2F16E306268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19</xdr:row>
      <xdr:rowOff>0</xdr:rowOff>
    </xdr:from>
    <xdr:ext cx="85725" cy="85725"/>
    <xdr:pic>
      <xdr:nvPicPr>
        <xdr:cNvPr id="269" name="41 Imagen" descr="http://200.29.3.6:8080/pentaho/jpivot/table/drill-position-other.gif">
          <a:extLst>
            <a:ext uri="{FF2B5EF4-FFF2-40B4-BE49-F238E27FC236}">
              <a16:creationId xmlns:a16="http://schemas.microsoft.com/office/drawing/2014/main" id="{040309FB-9710-47E5-9CA0-0EEE05ACC5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85725" cy="85725"/>
    <xdr:pic>
      <xdr:nvPicPr>
        <xdr:cNvPr id="270" name="42 Imagen" descr="http://200.29.3.6:8080/pentaho/jpivot/table/drill-position-other.gif">
          <a:extLst>
            <a:ext uri="{FF2B5EF4-FFF2-40B4-BE49-F238E27FC236}">
              <a16:creationId xmlns:a16="http://schemas.microsoft.com/office/drawing/2014/main" id="{2A0D0591-6FAA-4D95-B8D6-0927D7FD1C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85725" cy="85725"/>
    <xdr:pic>
      <xdr:nvPicPr>
        <xdr:cNvPr id="271" name="43 Imagen" descr="http://200.29.3.6:8080/pentaho/jpivot/table/drill-position-other.gif">
          <a:extLst>
            <a:ext uri="{FF2B5EF4-FFF2-40B4-BE49-F238E27FC236}">
              <a16:creationId xmlns:a16="http://schemas.microsoft.com/office/drawing/2014/main" id="{9CCC5C3C-DD91-47FE-9627-A51258C76F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85725" cy="85725"/>
    <xdr:pic>
      <xdr:nvPicPr>
        <xdr:cNvPr id="272" name="44 Imagen" descr="http://200.29.3.6:8080/pentaho/jpivot/table/drill-position-other.gif">
          <a:extLst>
            <a:ext uri="{FF2B5EF4-FFF2-40B4-BE49-F238E27FC236}">
              <a16:creationId xmlns:a16="http://schemas.microsoft.com/office/drawing/2014/main" id="{1A98419B-0C73-4D5F-999E-9EA7B93BD5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85725" cy="85725"/>
    <xdr:pic>
      <xdr:nvPicPr>
        <xdr:cNvPr id="273" name="45 Imagen" descr="http://200.29.3.6:8080/pentaho/jpivot/table/drill-position-other.gif">
          <a:extLst>
            <a:ext uri="{FF2B5EF4-FFF2-40B4-BE49-F238E27FC236}">
              <a16:creationId xmlns:a16="http://schemas.microsoft.com/office/drawing/2014/main" id="{BAA6C9C6-8198-403B-8387-6D34D7778F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7</xdr:row>
      <xdr:rowOff>0</xdr:rowOff>
    </xdr:from>
    <xdr:ext cx="85725" cy="85725"/>
    <xdr:pic>
      <xdr:nvPicPr>
        <xdr:cNvPr id="274" name="59 Imagen" descr="http://200.29.3.6:8080/pentaho/jpivot/table/drill-position-other.gif">
          <a:extLst>
            <a:ext uri="{FF2B5EF4-FFF2-40B4-BE49-F238E27FC236}">
              <a16:creationId xmlns:a16="http://schemas.microsoft.com/office/drawing/2014/main" id="{F0E64DDB-9E5F-4D6C-8FA4-EA5E8164DB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8</xdr:row>
      <xdr:rowOff>0</xdr:rowOff>
    </xdr:from>
    <xdr:ext cx="85725" cy="85725"/>
    <xdr:pic>
      <xdr:nvPicPr>
        <xdr:cNvPr id="275" name="60 Imagen" descr="http://200.29.3.6:8080/pentaho/jpivot/table/drill-position-other.gif">
          <a:extLst>
            <a:ext uri="{FF2B5EF4-FFF2-40B4-BE49-F238E27FC236}">
              <a16:creationId xmlns:a16="http://schemas.microsoft.com/office/drawing/2014/main" id="{649F8A44-E481-43CC-ABD5-B88D28A91D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85725" cy="85725"/>
    <xdr:pic>
      <xdr:nvPicPr>
        <xdr:cNvPr id="276" name="61 Imagen" descr="http://200.29.3.6:8080/pentaho/jpivot/table/drill-position-other.gif">
          <a:extLst>
            <a:ext uri="{FF2B5EF4-FFF2-40B4-BE49-F238E27FC236}">
              <a16:creationId xmlns:a16="http://schemas.microsoft.com/office/drawing/2014/main" id="{78E32382-AA07-477A-96F8-B2CD960033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85725" cy="85725"/>
    <xdr:pic>
      <xdr:nvPicPr>
        <xdr:cNvPr id="277" name="62 Imagen" descr="http://200.29.3.6:8080/pentaho/jpivot/table/drill-position-other.gif">
          <a:extLst>
            <a:ext uri="{FF2B5EF4-FFF2-40B4-BE49-F238E27FC236}">
              <a16:creationId xmlns:a16="http://schemas.microsoft.com/office/drawing/2014/main" id="{237DC578-D1EC-44C3-9228-9E8B3A26CB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11</xdr:row>
      <xdr:rowOff>0</xdr:rowOff>
    </xdr:from>
    <xdr:ext cx="85725" cy="85725"/>
    <xdr:pic>
      <xdr:nvPicPr>
        <xdr:cNvPr id="278" name="63 Imagen" descr="http://200.29.3.6:8080/pentaho/jpivot/table/drill-position-other.gif">
          <a:extLst>
            <a:ext uri="{FF2B5EF4-FFF2-40B4-BE49-F238E27FC236}">
              <a16:creationId xmlns:a16="http://schemas.microsoft.com/office/drawing/2014/main" id="{ADB4BF9E-5241-4BDE-9F89-7FB59B3CF7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85725" cy="85725"/>
    <xdr:pic>
      <xdr:nvPicPr>
        <xdr:cNvPr id="279" name="64 Imagen" descr="http://200.29.3.6:8080/pentaho/jpivot/table/drill-position-other.gif">
          <a:extLst>
            <a:ext uri="{FF2B5EF4-FFF2-40B4-BE49-F238E27FC236}">
              <a16:creationId xmlns:a16="http://schemas.microsoft.com/office/drawing/2014/main" id="{23D5F056-6C1A-46FA-AEFD-DE8E801317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13</xdr:row>
      <xdr:rowOff>0</xdr:rowOff>
    </xdr:from>
    <xdr:ext cx="85725" cy="85725"/>
    <xdr:pic>
      <xdr:nvPicPr>
        <xdr:cNvPr id="280" name="65 Imagen" descr="http://200.29.3.6:8080/pentaho/jpivot/table/drill-position-other.gif">
          <a:extLst>
            <a:ext uri="{FF2B5EF4-FFF2-40B4-BE49-F238E27FC236}">
              <a16:creationId xmlns:a16="http://schemas.microsoft.com/office/drawing/2014/main" id="{943F9414-8540-4621-BBB0-73BBF98C59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85725" cy="85725"/>
    <xdr:pic>
      <xdr:nvPicPr>
        <xdr:cNvPr id="281" name="66 Imagen" descr="http://200.29.3.6:8080/pentaho/jpivot/table/drill-position-other.gif">
          <a:extLst>
            <a:ext uri="{FF2B5EF4-FFF2-40B4-BE49-F238E27FC236}">
              <a16:creationId xmlns:a16="http://schemas.microsoft.com/office/drawing/2014/main" id="{B9B7FED7-A8B6-4714-8024-0DAF49B470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16</xdr:row>
      <xdr:rowOff>0</xdr:rowOff>
    </xdr:from>
    <xdr:ext cx="85725" cy="85725"/>
    <xdr:pic>
      <xdr:nvPicPr>
        <xdr:cNvPr id="282" name="67 Imagen" descr="http://200.29.3.6:8080/pentaho/jpivot/table/drill-position-other.gif">
          <a:extLst>
            <a:ext uri="{FF2B5EF4-FFF2-40B4-BE49-F238E27FC236}">
              <a16:creationId xmlns:a16="http://schemas.microsoft.com/office/drawing/2014/main" id="{800328E6-35D0-4893-BB4E-519CAC9691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85725" cy="85725"/>
    <xdr:pic>
      <xdr:nvPicPr>
        <xdr:cNvPr id="283" name="68 Imagen" descr="http://200.29.3.6:8080/pentaho/jpivot/table/drill-position-other.gif">
          <a:extLst>
            <a:ext uri="{FF2B5EF4-FFF2-40B4-BE49-F238E27FC236}">
              <a16:creationId xmlns:a16="http://schemas.microsoft.com/office/drawing/2014/main" id="{703F88F2-0C2A-4085-B73C-EF3F79990C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85725" cy="85725"/>
    <xdr:pic>
      <xdr:nvPicPr>
        <xdr:cNvPr id="284" name="69 Imagen" descr="http://200.29.3.6:8080/pentaho/jpivot/table/drill-position-other.gif">
          <a:extLst>
            <a:ext uri="{FF2B5EF4-FFF2-40B4-BE49-F238E27FC236}">
              <a16:creationId xmlns:a16="http://schemas.microsoft.com/office/drawing/2014/main" id="{092314B3-923E-4073-AC2D-42F4F89894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19</xdr:row>
      <xdr:rowOff>0</xdr:rowOff>
    </xdr:from>
    <xdr:ext cx="85725" cy="85725"/>
    <xdr:pic>
      <xdr:nvPicPr>
        <xdr:cNvPr id="285" name="70 Imagen" descr="http://200.29.3.6:8080/pentaho/jpivot/table/drill-position-other.gif">
          <a:extLst>
            <a:ext uri="{FF2B5EF4-FFF2-40B4-BE49-F238E27FC236}">
              <a16:creationId xmlns:a16="http://schemas.microsoft.com/office/drawing/2014/main" id="{61742380-4E3E-4F21-80AA-C062DE2C6C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85725" cy="85725"/>
    <xdr:pic>
      <xdr:nvPicPr>
        <xdr:cNvPr id="286" name="71 Imagen" descr="http://200.29.3.6:8080/pentaho/jpivot/table/drill-position-other.gif">
          <a:extLst>
            <a:ext uri="{FF2B5EF4-FFF2-40B4-BE49-F238E27FC236}">
              <a16:creationId xmlns:a16="http://schemas.microsoft.com/office/drawing/2014/main" id="{C7A95D05-FE8E-4753-88F6-3F0FFA2C216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677333</xdr:colOff>
      <xdr:row>18</xdr:row>
      <xdr:rowOff>110067</xdr:rowOff>
    </xdr:from>
    <xdr:ext cx="85725" cy="85725"/>
    <xdr:pic>
      <xdr:nvPicPr>
        <xdr:cNvPr id="287" name="59 Imagen" descr="http://200.29.3.6:8080/pentaho/jpivot/table/drill-position-other.gif">
          <a:extLst>
            <a:ext uri="{FF2B5EF4-FFF2-40B4-BE49-F238E27FC236}">
              <a16:creationId xmlns:a16="http://schemas.microsoft.com/office/drawing/2014/main" id="{A2FAF9AE-C75F-4569-9BD2-A5EFA1A0C6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31683" y="4729692"/>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9</xdr:row>
      <xdr:rowOff>0</xdr:rowOff>
    </xdr:from>
    <xdr:ext cx="85725" cy="85725"/>
    <xdr:pic>
      <xdr:nvPicPr>
        <xdr:cNvPr id="288" name="59 Imagen" descr="http://200.29.3.6:8080/pentaho/jpivot/table/drill-position-other.gif">
          <a:extLst>
            <a:ext uri="{FF2B5EF4-FFF2-40B4-BE49-F238E27FC236}">
              <a16:creationId xmlns:a16="http://schemas.microsoft.com/office/drawing/2014/main" id="{4759EC40-6651-4006-8F1D-BCD41CA0F8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10</xdr:row>
      <xdr:rowOff>0</xdr:rowOff>
    </xdr:from>
    <xdr:ext cx="85725" cy="85725"/>
    <xdr:pic>
      <xdr:nvPicPr>
        <xdr:cNvPr id="289" name="59 Imagen" descr="http://200.29.3.6:8080/pentaho/jpivot/table/drill-position-other.gif">
          <a:extLst>
            <a:ext uri="{FF2B5EF4-FFF2-40B4-BE49-F238E27FC236}">
              <a16:creationId xmlns:a16="http://schemas.microsoft.com/office/drawing/2014/main" id="{66518370-B6FB-4D07-BAED-B8122341BB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11</xdr:row>
      <xdr:rowOff>0</xdr:rowOff>
    </xdr:from>
    <xdr:ext cx="85725" cy="85725"/>
    <xdr:pic>
      <xdr:nvPicPr>
        <xdr:cNvPr id="290" name="59 Imagen" descr="http://200.29.3.6:8080/pentaho/jpivot/table/drill-position-other.gif">
          <a:extLst>
            <a:ext uri="{FF2B5EF4-FFF2-40B4-BE49-F238E27FC236}">
              <a16:creationId xmlns:a16="http://schemas.microsoft.com/office/drawing/2014/main" id="{AAFB8EBD-3D38-486D-9842-FFB8DDEB74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12</xdr:row>
      <xdr:rowOff>0</xdr:rowOff>
    </xdr:from>
    <xdr:ext cx="85725" cy="85725"/>
    <xdr:pic>
      <xdr:nvPicPr>
        <xdr:cNvPr id="291" name="59 Imagen" descr="http://200.29.3.6:8080/pentaho/jpivot/table/drill-position-other.gif">
          <a:extLst>
            <a:ext uri="{FF2B5EF4-FFF2-40B4-BE49-F238E27FC236}">
              <a16:creationId xmlns:a16="http://schemas.microsoft.com/office/drawing/2014/main" id="{282E0BEB-73C6-4629-ADB4-095FC542DF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13</xdr:row>
      <xdr:rowOff>0</xdr:rowOff>
    </xdr:from>
    <xdr:ext cx="85725" cy="85725"/>
    <xdr:pic>
      <xdr:nvPicPr>
        <xdr:cNvPr id="292" name="59 Imagen" descr="http://200.29.3.6:8080/pentaho/jpivot/table/drill-position-other.gif">
          <a:extLst>
            <a:ext uri="{FF2B5EF4-FFF2-40B4-BE49-F238E27FC236}">
              <a16:creationId xmlns:a16="http://schemas.microsoft.com/office/drawing/2014/main" id="{91D10A1A-887B-4E51-9DF5-D62B4086DBF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14</xdr:row>
      <xdr:rowOff>0</xdr:rowOff>
    </xdr:from>
    <xdr:ext cx="85725" cy="85725"/>
    <xdr:pic>
      <xdr:nvPicPr>
        <xdr:cNvPr id="293" name="59 Imagen" descr="http://200.29.3.6:8080/pentaho/jpivot/table/drill-position-other.gif">
          <a:extLst>
            <a:ext uri="{FF2B5EF4-FFF2-40B4-BE49-F238E27FC236}">
              <a16:creationId xmlns:a16="http://schemas.microsoft.com/office/drawing/2014/main" id="{D2E3D438-585D-4928-A5D8-AD00BB44CD8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15</xdr:row>
      <xdr:rowOff>0</xdr:rowOff>
    </xdr:from>
    <xdr:ext cx="85725" cy="85725"/>
    <xdr:pic>
      <xdr:nvPicPr>
        <xdr:cNvPr id="294" name="59 Imagen" descr="http://200.29.3.6:8080/pentaho/jpivot/table/drill-position-other.gif">
          <a:extLst>
            <a:ext uri="{FF2B5EF4-FFF2-40B4-BE49-F238E27FC236}">
              <a16:creationId xmlns:a16="http://schemas.microsoft.com/office/drawing/2014/main" id="{FB0E3D37-2041-4013-983E-488401B64A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16</xdr:row>
      <xdr:rowOff>0</xdr:rowOff>
    </xdr:from>
    <xdr:ext cx="85725" cy="85725"/>
    <xdr:pic>
      <xdr:nvPicPr>
        <xdr:cNvPr id="295" name="59 Imagen" descr="http://200.29.3.6:8080/pentaho/jpivot/table/drill-position-other.gif">
          <a:extLst>
            <a:ext uri="{FF2B5EF4-FFF2-40B4-BE49-F238E27FC236}">
              <a16:creationId xmlns:a16="http://schemas.microsoft.com/office/drawing/2014/main" id="{8CE500BA-919D-4B84-B8FE-62D6F469DF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17</xdr:row>
      <xdr:rowOff>0</xdr:rowOff>
    </xdr:from>
    <xdr:ext cx="85725" cy="85725"/>
    <xdr:pic>
      <xdr:nvPicPr>
        <xdr:cNvPr id="296" name="59 Imagen" descr="http://200.29.3.6:8080/pentaho/jpivot/table/drill-position-other.gif">
          <a:extLst>
            <a:ext uri="{FF2B5EF4-FFF2-40B4-BE49-F238E27FC236}">
              <a16:creationId xmlns:a16="http://schemas.microsoft.com/office/drawing/2014/main" id="{DCF6435C-5FFE-409D-97F0-73517521F4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18</xdr:row>
      <xdr:rowOff>0</xdr:rowOff>
    </xdr:from>
    <xdr:ext cx="85725" cy="85725"/>
    <xdr:pic>
      <xdr:nvPicPr>
        <xdr:cNvPr id="297" name="59 Imagen" descr="http://200.29.3.6:8080/pentaho/jpivot/table/drill-position-other.gif">
          <a:extLst>
            <a:ext uri="{FF2B5EF4-FFF2-40B4-BE49-F238E27FC236}">
              <a16:creationId xmlns:a16="http://schemas.microsoft.com/office/drawing/2014/main" id="{87639866-7C60-4412-9E22-632515765A5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19</xdr:row>
      <xdr:rowOff>0</xdr:rowOff>
    </xdr:from>
    <xdr:ext cx="85725" cy="85725"/>
    <xdr:pic>
      <xdr:nvPicPr>
        <xdr:cNvPr id="298" name="59 Imagen" descr="http://200.29.3.6:8080/pentaho/jpivot/table/drill-position-other.gif">
          <a:extLst>
            <a:ext uri="{FF2B5EF4-FFF2-40B4-BE49-F238E27FC236}">
              <a16:creationId xmlns:a16="http://schemas.microsoft.com/office/drawing/2014/main" id="{18439C08-6368-4BCB-B500-C3222E8D0B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20</xdr:row>
      <xdr:rowOff>0</xdr:rowOff>
    </xdr:from>
    <xdr:ext cx="85725" cy="85725"/>
    <xdr:pic>
      <xdr:nvPicPr>
        <xdr:cNvPr id="299" name="59 Imagen" descr="http://200.29.3.6:8080/pentaho/jpivot/table/drill-position-other.gif">
          <a:extLst>
            <a:ext uri="{FF2B5EF4-FFF2-40B4-BE49-F238E27FC236}">
              <a16:creationId xmlns:a16="http://schemas.microsoft.com/office/drawing/2014/main" id="{B028C830-5CB2-4C74-9429-83EF8DAD7E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21</xdr:row>
      <xdr:rowOff>0</xdr:rowOff>
    </xdr:from>
    <xdr:ext cx="85725" cy="85725"/>
    <xdr:pic>
      <xdr:nvPicPr>
        <xdr:cNvPr id="300" name="59 Imagen" descr="http://200.29.3.6:8080/pentaho/jpivot/table/drill-position-other.gif">
          <a:extLst>
            <a:ext uri="{FF2B5EF4-FFF2-40B4-BE49-F238E27FC236}">
              <a16:creationId xmlns:a16="http://schemas.microsoft.com/office/drawing/2014/main" id="{0B4F09E0-F101-416F-B7A6-A9D236752DF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22</xdr:row>
      <xdr:rowOff>0</xdr:rowOff>
    </xdr:from>
    <xdr:ext cx="85725" cy="85725"/>
    <xdr:pic>
      <xdr:nvPicPr>
        <xdr:cNvPr id="301" name="59 Imagen" descr="http://200.29.3.6:8080/pentaho/jpivot/table/drill-position-other.gif">
          <a:extLst>
            <a:ext uri="{FF2B5EF4-FFF2-40B4-BE49-F238E27FC236}">
              <a16:creationId xmlns:a16="http://schemas.microsoft.com/office/drawing/2014/main" id="{1236745D-0364-49CB-A1AF-9953BB731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24</xdr:row>
      <xdr:rowOff>0</xdr:rowOff>
    </xdr:from>
    <xdr:ext cx="85725" cy="85725"/>
    <xdr:pic>
      <xdr:nvPicPr>
        <xdr:cNvPr id="302" name="59 Imagen" descr="http://200.29.3.6:8080/pentaho/jpivot/table/drill-position-other.gif">
          <a:extLst>
            <a:ext uri="{FF2B5EF4-FFF2-40B4-BE49-F238E27FC236}">
              <a16:creationId xmlns:a16="http://schemas.microsoft.com/office/drawing/2014/main" id="{5077458B-0710-406C-A302-EC0B85817A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13</xdr:col>
      <xdr:colOff>626533</xdr:colOff>
      <xdr:row>18</xdr:row>
      <xdr:rowOff>177800</xdr:rowOff>
    </xdr:from>
    <xdr:ext cx="85725" cy="85725"/>
    <xdr:pic>
      <xdr:nvPicPr>
        <xdr:cNvPr id="303" name="59 Imagen" descr="http://200.29.3.6:8080/pentaho/jpivot/table/drill-position-other.gif">
          <a:extLst>
            <a:ext uri="{FF2B5EF4-FFF2-40B4-BE49-F238E27FC236}">
              <a16:creationId xmlns:a16="http://schemas.microsoft.com/office/drawing/2014/main" id="{696B0206-6663-4A5B-9C15-7AF3301E1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80883" y="4797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8</xdr:row>
      <xdr:rowOff>0</xdr:rowOff>
    </xdr:from>
    <xdr:ext cx="85725" cy="85725"/>
    <xdr:pic>
      <xdr:nvPicPr>
        <xdr:cNvPr id="304" name="59 Imagen" descr="http://200.29.3.6:8080/pentaho/jpivot/table/drill-position-other.gif">
          <a:extLst>
            <a:ext uri="{FF2B5EF4-FFF2-40B4-BE49-F238E27FC236}">
              <a16:creationId xmlns:a16="http://schemas.microsoft.com/office/drawing/2014/main" id="{9CA06013-3AC4-4765-B014-4660C29A686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9</xdr:row>
      <xdr:rowOff>0</xdr:rowOff>
    </xdr:from>
    <xdr:ext cx="85725" cy="85725"/>
    <xdr:pic>
      <xdr:nvPicPr>
        <xdr:cNvPr id="305" name="59 Imagen" descr="http://200.29.3.6:8080/pentaho/jpivot/table/drill-position-other.gif">
          <a:extLst>
            <a:ext uri="{FF2B5EF4-FFF2-40B4-BE49-F238E27FC236}">
              <a16:creationId xmlns:a16="http://schemas.microsoft.com/office/drawing/2014/main" id="{52678C1A-1A9D-4D62-9B0D-998DDE163D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9</xdr:row>
      <xdr:rowOff>0</xdr:rowOff>
    </xdr:from>
    <xdr:ext cx="85725" cy="85725"/>
    <xdr:pic>
      <xdr:nvPicPr>
        <xdr:cNvPr id="306" name="59 Imagen" descr="http://200.29.3.6:8080/pentaho/jpivot/table/drill-position-other.gif">
          <a:extLst>
            <a:ext uri="{FF2B5EF4-FFF2-40B4-BE49-F238E27FC236}">
              <a16:creationId xmlns:a16="http://schemas.microsoft.com/office/drawing/2014/main" id="{C78B9DA9-F0E8-4E46-8648-9AE5030A52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10</xdr:row>
      <xdr:rowOff>0</xdr:rowOff>
    </xdr:from>
    <xdr:ext cx="85725" cy="85725"/>
    <xdr:pic>
      <xdr:nvPicPr>
        <xdr:cNvPr id="307" name="59 Imagen" descr="http://200.29.3.6:8080/pentaho/jpivot/table/drill-position-other.gif">
          <a:extLst>
            <a:ext uri="{FF2B5EF4-FFF2-40B4-BE49-F238E27FC236}">
              <a16:creationId xmlns:a16="http://schemas.microsoft.com/office/drawing/2014/main" id="{48CC4EF8-C3CD-46B2-AD4D-0B0D199619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85725" cy="85725"/>
    <xdr:pic>
      <xdr:nvPicPr>
        <xdr:cNvPr id="308" name="59 Imagen" descr="http://200.29.3.6:8080/pentaho/jpivot/table/drill-position-other.gif">
          <a:extLst>
            <a:ext uri="{FF2B5EF4-FFF2-40B4-BE49-F238E27FC236}">
              <a16:creationId xmlns:a16="http://schemas.microsoft.com/office/drawing/2014/main" id="{EF701C98-88F0-45A7-AE4D-1A6CC62E43A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11</xdr:row>
      <xdr:rowOff>0</xdr:rowOff>
    </xdr:from>
    <xdr:ext cx="85725" cy="85725"/>
    <xdr:pic>
      <xdr:nvPicPr>
        <xdr:cNvPr id="309" name="59 Imagen" descr="http://200.29.3.6:8080/pentaho/jpivot/table/drill-position-other.gif">
          <a:extLst>
            <a:ext uri="{FF2B5EF4-FFF2-40B4-BE49-F238E27FC236}">
              <a16:creationId xmlns:a16="http://schemas.microsoft.com/office/drawing/2014/main" id="{EE2B1D39-07BA-44C0-B8D3-EA1C7A45CD5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11</xdr:row>
      <xdr:rowOff>0</xdr:rowOff>
    </xdr:from>
    <xdr:ext cx="85725" cy="85725"/>
    <xdr:pic>
      <xdr:nvPicPr>
        <xdr:cNvPr id="310" name="59 Imagen" descr="http://200.29.3.6:8080/pentaho/jpivot/table/drill-position-other.gif">
          <a:extLst>
            <a:ext uri="{FF2B5EF4-FFF2-40B4-BE49-F238E27FC236}">
              <a16:creationId xmlns:a16="http://schemas.microsoft.com/office/drawing/2014/main" id="{7CE25BE5-CE99-4ABD-AAA0-B7EAB3BC4D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12</xdr:row>
      <xdr:rowOff>0</xdr:rowOff>
    </xdr:from>
    <xdr:ext cx="85725" cy="85725"/>
    <xdr:pic>
      <xdr:nvPicPr>
        <xdr:cNvPr id="311" name="59 Imagen" descr="http://200.29.3.6:8080/pentaho/jpivot/table/drill-position-other.gif">
          <a:extLst>
            <a:ext uri="{FF2B5EF4-FFF2-40B4-BE49-F238E27FC236}">
              <a16:creationId xmlns:a16="http://schemas.microsoft.com/office/drawing/2014/main" id="{7AA5CFFA-14D9-451D-9728-67CCF9A4412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85725" cy="85725"/>
    <xdr:pic>
      <xdr:nvPicPr>
        <xdr:cNvPr id="312" name="59 Imagen" descr="http://200.29.3.6:8080/pentaho/jpivot/table/drill-position-other.gif">
          <a:extLst>
            <a:ext uri="{FF2B5EF4-FFF2-40B4-BE49-F238E27FC236}">
              <a16:creationId xmlns:a16="http://schemas.microsoft.com/office/drawing/2014/main" id="{54628D48-6543-4B09-ADA0-A14911E72C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13</xdr:row>
      <xdr:rowOff>0</xdr:rowOff>
    </xdr:from>
    <xdr:ext cx="85725" cy="85725"/>
    <xdr:pic>
      <xdr:nvPicPr>
        <xdr:cNvPr id="313" name="59 Imagen" descr="http://200.29.3.6:8080/pentaho/jpivot/table/drill-position-other.gif">
          <a:extLst>
            <a:ext uri="{FF2B5EF4-FFF2-40B4-BE49-F238E27FC236}">
              <a16:creationId xmlns:a16="http://schemas.microsoft.com/office/drawing/2014/main" id="{9E82987C-0B22-4C53-B2C5-C6CA11D325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13</xdr:row>
      <xdr:rowOff>0</xdr:rowOff>
    </xdr:from>
    <xdr:ext cx="85725" cy="85725"/>
    <xdr:pic>
      <xdr:nvPicPr>
        <xdr:cNvPr id="314" name="59 Imagen" descr="http://200.29.3.6:8080/pentaho/jpivot/table/drill-position-other.gif">
          <a:extLst>
            <a:ext uri="{FF2B5EF4-FFF2-40B4-BE49-F238E27FC236}">
              <a16:creationId xmlns:a16="http://schemas.microsoft.com/office/drawing/2014/main" id="{C9A051A1-349D-480A-948D-C142051594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14</xdr:row>
      <xdr:rowOff>0</xdr:rowOff>
    </xdr:from>
    <xdr:ext cx="85725" cy="85725"/>
    <xdr:pic>
      <xdr:nvPicPr>
        <xdr:cNvPr id="315" name="59 Imagen" descr="http://200.29.3.6:8080/pentaho/jpivot/table/drill-position-other.gif">
          <a:extLst>
            <a:ext uri="{FF2B5EF4-FFF2-40B4-BE49-F238E27FC236}">
              <a16:creationId xmlns:a16="http://schemas.microsoft.com/office/drawing/2014/main" id="{32DA50C6-806D-412C-9C5D-F218B0707E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14</xdr:row>
      <xdr:rowOff>0</xdr:rowOff>
    </xdr:from>
    <xdr:ext cx="85725" cy="85725"/>
    <xdr:pic>
      <xdr:nvPicPr>
        <xdr:cNvPr id="316" name="59 Imagen" descr="http://200.29.3.6:8080/pentaho/jpivot/table/drill-position-other.gif">
          <a:extLst>
            <a:ext uri="{FF2B5EF4-FFF2-40B4-BE49-F238E27FC236}">
              <a16:creationId xmlns:a16="http://schemas.microsoft.com/office/drawing/2014/main" id="{4D56F43C-7D82-4886-8689-5E646B3EEA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15</xdr:row>
      <xdr:rowOff>0</xdr:rowOff>
    </xdr:from>
    <xdr:ext cx="85725" cy="85725"/>
    <xdr:pic>
      <xdr:nvPicPr>
        <xdr:cNvPr id="317" name="59 Imagen" descr="http://200.29.3.6:8080/pentaho/jpivot/table/drill-position-other.gif">
          <a:extLst>
            <a:ext uri="{FF2B5EF4-FFF2-40B4-BE49-F238E27FC236}">
              <a16:creationId xmlns:a16="http://schemas.microsoft.com/office/drawing/2014/main" id="{D865B0E0-1AC6-488F-B80A-DBD5592DF8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15</xdr:row>
      <xdr:rowOff>0</xdr:rowOff>
    </xdr:from>
    <xdr:ext cx="85725" cy="85725"/>
    <xdr:pic>
      <xdr:nvPicPr>
        <xdr:cNvPr id="318" name="59 Imagen" descr="http://200.29.3.6:8080/pentaho/jpivot/table/drill-position-other.gif">
          <a:extLst>
            <a:ext uri="{FF2B5EF4-FFF2-40B4-BE49-F238E27FC236}">
              <a16:creationId xmlns:a16="http://schemas.microsoft.com/office/drawing/2014/main" id="{BF7D9DFC-A5C4-47B0-89B2-A8CDD87BECB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16</xdr:row>
      <xdr:rowOff>0</xdr:rowOff>
    </xdr:from>
    <xdr:ext cx="85725" cy="85725"/>
    <xdr:pic>
      <xdr:nvPicPr>
        <xdr:cNvPr id="319" name="59 Imagen" descr="http://200.29.3.6:8080/pentaho/jpivot/table/drill-position-other.gif">
          <a:extLst>
            <a:ext uri="{FF2B5EF4-FFF2-40B4-BE49-F238E27FC236}">
              <a16:creationId xmlns:a16="http://schemas.microsoft.com/office/drawing/2014/main" id="{3BA0D4A8-83EE-4630-ABD2-B37F20D0BD6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16</xdr:row>
      <xdr:rowOff>0</xdr:rowOff>
    </xdr:from>
    <xdr:ext cx="85725" cy="85725"/>
    <xdr:pic>
      <xdr:nvPicPr>
        <xdr:cNvPr id="320" name="59 Imagen" descr="http://200.29.3.6:8080/pentaho/jpivot/table/drill-position-other.gif">
          <a:extLst>
            <a:ext uri="{FF2B5EF4-FFF2-40B4-BE49-F238E27FC236}">
              <a16:creationId xmlns:a16="http://schemas.microsoft.com/office/drawing/2014/main" id="{81E4A166-47A9-4F79-BB1E-EABBBF9AAD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17</xdr:row>
      <xdr:rowOff>0</xdr:rowOff>
    </xdr:from>
    <xdr:ext cx="85725" cy="85725"/>
    <xdr:pic>
      <xdr:nvPicPr>
        <xdr:cNvPr id="321" name="59 Imagen" descr="http://200.29.3.6:8080/pentaho/jpivot/table/drill-position-other.gif">
          <a:extLst>
            <a:ext uri="{FF2B5EF4-FFF2-40B4-BE49-F238E27FC236}">
              <a16:creationId xmlns:a16="http://schemas.microsoft.com/office/drawing/2014/main" id="{80C70214-7555-4237-954B-AF7F238A38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85725" cy="85725"/>
    <xdr:pic>
      <xdr:nvPicPr>
        <xdr:cNvPr id="322" name="59 Imagen" descr="http://200.29.3.6:8080/pentaho/jpivot/table/drill-position-other.gif">
          <a:extLst>
            <a:ext uri="{FF2B5EF4-FFF2-40B4-BE49-F238E27FC236}">
              <a16:creationId xmlns:a16="http://schemas.microsoft.com/office/drawing/2014/main" id="{7BDE9C79-DCEE-4C13-86D3-FA617E5298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18</xdr:row>
      <xdr:rowOff>0</xdr:rowOff>
    </xdr:from>
    <xdr:ext cx="85725" cy="85725"/>
    <xdr:pic>
      <xdr:nvPicPr>
        <xdr:cNvPr id="323" name="59 Imagen" descr="http://200.29.3.6:8080/pentaho/jpivot/table/drill-position-other.gif">
          <a:extLst>
            <a:ext uri="{FF2B5EF4-FFF2-40B4-BE49-F238E27FC236}">
              <a16:creationId xmlns:a16="http://schemas.microsoft.com/office/drawing/2014/main" id="{DA0B0016-ADFD-4EA9-88E1-9E5B0AC0B7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85725" cy="85725"/>
    <xdr:pic>
      <xdr:nvPicPr>
        <xdr:cNvPr id="324" name="59 Imagen" descr="http://200.29.3.6:8080/pentaho/jpivot/table/drill-position-other.gif">
          <a:extLst>
            <a:ext uri="{FF2B5EF4-FFF2-40B4-BE49-F238E27FC236}">
              <a16:creationId xmlns:a16="http://schemas.microsoft.com/office/drawing/2014/main" id="{426A7512-D485-41CE-8270-F3F8D991A1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19</xdr:row>
      <xdr:rowOff>0</xdr:rowOff>
    </xdr:from>
    <xdr:ext cx="85725" cy="85725"/>
    <xdr:pic>
      <xdr:nvPicPr>
        <xdr:cNvPr id="325" name="59 Imagen" descr="http://200.29.3.6:8080/pentaho/jpivot/table/drill-position-other.gif">
          <a:extLst>
            <a:ext uri="{FF2B5EF4-FFF2-40B4-BE49-F238E27FC236}">
              <a16:creationId xmlns:a16="http://schemas.microsoft.com/office/drawing/2014/main" id="{402A65D2-A0EE-4758-ABB4-64933D36CB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19</xdr:row>
      <xdr:rowOff>0</xdr:rowOff>
    </xdr:from>
    <xdr:ext cx="85725" cy="85725"/>
    <xdr:pic>
      <xdr:nvPicPr>
        <xdr:cNvPr id="326" name="59 Imagen" descr="http://200.29.3.6:8080/pentaho/jpivot/table/drill-position-other.gif">
          <a:extLst>
            <a:ext uri="{FF2B5EF4-FFF2-40B4-BE49-F238E27FC236}">
              <a16:creationId xmlns:a16="http://schemas.microsoft.com/office/drawing/2014/main" id="{D687F4CE-4911-4426-9BFA-8164CA5ADE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20</xdr:row>
      <xdr:rowOff>0</xdr:rowOff>
    </xdr:from>
    <xdr:ext cx="85725" cy="85725"/>
    <xdr:pic>
      <xdr:nvPicPr>
        <xdr:cNvPr id="327" name="59 Imagen" descr="http://200.29.3.6:8080/pentaho/jpivot/table/drill-position-other.gif">
          <a:extLst>
            <a:ext uri="{FF2B5EF4-FFF2-40B4-BE49-F238E27FC236}">
              <a16:creationId xmlns:a16="http://schemas.microsoft.com/office/drawing/2014/main" id="{14BE6A0A-B78E-4BE1-B382-5E20B10BB3A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85725" cy="85725"/>
    <xdr:pic>
      <xdr:nvPicPr>
        <xdr:cNvPr id="328" name="59 Imagen" descr="http://200.29.3.6:8080/pentaho/jpivot/table/drill-position-other.gif">
          <a:extLst>
            <a:ext uri="{FF2B5EF4-FFF2-40B4-BE49-F238E27FC236}">
              <a16:creationId xmlns:a16="http://schemas.microsoft.com/office/drawing/2014/main" id="{5D4C1643-5BFD-4374-BB90-E1957562AB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21</xdr:row>
      <xdr:rowOff>0</xdr:rowOff>
    </xdr:from>
    <xdr:ext cx="85725" cy="85725"/>
    <xdr:pic>
      <xdr:nvPicPr>
        <xdr:cNvPr id="329" name="59 Imagen" descr="http://200.29.3.6:8080/pentaho/jpivot/table/drill-position-other.gif">
          <a:extLst>
            <a:ext uri="{FF2B5EF4-FFF2-40B4-BE49-F238E27FC236}">
              <a16:creationId xmlns:a16="http://schemas.microsoft.com/office/drawing/2014/main" id="{560DCA46-1537-4EDB-B987-80D06203999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85725" cy="85725"/>
    <xdr:pic>
      <xdr:nvPicPr>
        <xdr:cNvPr id="330" name="59 Imagen" descr="http://200.29.3.6:8080/pentaho/jpivot/table/drill-position-other.gif">
          <a:extLst>
            <a:ext uri="{FF2B5EF4-FFF2-40B4-BE49-F238E27FC236}">
              <a16:creationId xmlns:a16="http://schemas.microsoft.com/office/drawing/2014/main" id="{39782A84-E5CC-42CC-8F6A-473657B5EB2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22</xdr:row>
      <xdr:rowOff>0</xdr:rowOff>
    </xdr:from>
    <xdr:ext cx="85725" cy="85725"/>
    <xdr:pic>
      <xdr:nvPicPr>
        <xdr:cNvPr id="331" name="59 Imagen" descr="http://200.29.3.6:8080/pentaho/jpivot/table/drill-position-other.gif">
          <a:extLst>
            <a:ext uri="{FF2B5EF4-FFF2-40B4-BE49-F238E27FC236}">
              <a16:creationId xmlns:a16="http://schemas.microsoft.com/office/drawing/2014/main" id="{D7973474-7CF7-4CC0-89C5-EE54D0F0026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85725" cy="85725"/>
    <xdr:pic>
      <xdr:nvPicPr>
        <xdr:cNvPr id="332" name="59 Imagen" descr="http://200.29.3.6:8080/pentaho/jpivot/table/drill-position-other.gif">
          <a:extLst>
            <a:ext uri="{FF2B5EF4-FFF2-40B4-BE49-F238E27FC236}">
              <a16:creationId xmlns:a16="http://schemas.microsoft.com/office/drawing/2014/main" id="{46A6E040-DAB7-4EDE-8A04-2190F0C435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24</xdr:row>
      <xdr:rowOff>0</xdr:rowOff>
    </xdr:from>
    <xdr:ext cx="85725" cy="85725"/>
    <xdr:pic>
      <xdr:nvPicPr>
        <xdr:cNvPr id="333" name="59 Imagen" descr="http://200.29.3.6:8080/pentaho/jpivot/table/drill-position-other.gif">
          <a:extLst>
            <a:ext uri="{FF2B5EF4-FFF2-40B4-BE49-F238E27FC236}">
              <a16:creationId xmlns:a16="http://schemas.microsoft.com/office/drawing/2014/main" id="{9AC6B832-0BDC-4CF6-BC4A-A94478369E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85725" cy="85725"/>
    <xdr:pic>
      <xdr:nvPicPr>
        <xdr:cNvPr id="334" name="59 Imagen" descr="http://200.29.3.6:8080/pentaho/jpivot/table/drill-position-other.gif">
          <a:extLst>
            <a:ext uri="{FF2B5EF4-FFF2-40B4-BE49-F238E27FC236}">
              <a16:creationId xmlns:a16="http://schemas.microsoft.com/office/drawing/2014/main" id="{A5C82455-128C-423C-BC78-A44DAF0D26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10</xdr:row>
      <xdr:rowOff>0</xdr:rowOff>
    </xdr:from>
    <xdr:ext cx="85725" cy="85725"/>
    <xdr:pic>
      <xdr:nvPicPr>
        <xdr:cNvPr id="335" name="59 Imagen" descr="http://200.29.3.6:8080/pentaho/jpivot/table/drill-position-other.gif">
          <a:extLst>
            <a:ext uri="{FF2B5EF4-FFF2-40B4-BE49-F238E27FC236}">
              <a16:creationId xmlns:a16="http://schemas.microsoft.com/office/drawing/2014/main" id="{6B39D6DF-4251-405D-9503-4372B39FC4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11</xdr:row>
      <xdr:rowOff>0</xdr:rowOff>
    </xdr:from>
    <xdr:ext cx="85725" cy="85725"/>
    <xdr:pic>
      <xdr:nvPicPr>
        <xdr:cNvPr id="336" name="59 Imagen" descr="http://200.29.3.6:8080/pentaho/jpivot/table/drill-position-other.gif">
          <a:extLst>
            <a:ext uri="{FF2B5EF4-FFF2-40B4-BE49-F238E27FC236}">
              <a16:creationId xmlns:a16="http://schemas.microsoft.com/office/drawing/2014/main" id="{F4506379-9F28-44D5-8791-8059C15D1C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12</xdr:row>
      <xdr:rowOff>0</xdr:rowOff>
    </xdr:from>
    <xdr:ext cx="85725" cy="85725"/>
    <xdr:pic>
      <xdr:nvPicPr>
        <xdr:cNvPr id="337" name="59 Imagen" descr="http://200.29.3.6:8080/pentaho/jpivot/table/drill-position-other.gif">
          <a:extLst>
            <a:ext uri="{FF2B5EF4-FFF2-40B4-BE49-F238E27FC236}">
              <a16:creationId xmlns:a16="http://schemas.microsoft.com/office/drawing/2014/main" id="{3D6F7E5B-5C76-4D51-B36F-829441E343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13</xdr:row>
      <xdr:rowOff>0</xdr:rowOff>
    </xdr:from>
    <xdr:ext cx="85725" cy="85725"/>
    <xdr:pic>
      <xdr:nvPicPr>
        <xdr:cNvPr id="338" name="59 Imagen" descr="http://200.29.3.6:8080/pentaho/jpivot/table/drill-position-other.gif">
          <a:extLst>
            <a:ext uri="{FF2B5EF4-FFF2-40B4-BE49-F238E27FC236}">
              <a16:creationId xmlns:a16="http://schemas.microsoft.com/office/drawing/2014/main" id="{9A81967C-315C-4001-8389-4F7248BDC3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15</xdr:row>
      <xdr:rowOff>0</xdr:rowOff>
    </xdr:from>
    <xdr:ext cx="85725" cy="85725"/>
    <xdr:pic>
      <xdr:nvPicPr>
        <xdr:cNvPr id="339" name="59 Imagen" descr="http://200.29.3.6:8080/pentaho/jpivot/table/drill-position-other.gif">
          <a:extLst>
            <a:ext uri="{FF2B5EF4-FFF2-40B4-BE49-F238E27FC236}">
              <a16:creationId xmlns:a16="http://schemas.microsoft.com/office/drawing/2014/main" id="{C41B5D9B-1EEB-4DEB-9A6A-166EBF37A7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936625</xdr:colOff>
      <xdr:row>16</xdr:row>
      <xdr:rowOff>31750</xdr:rowOff>
    </xdr:from>
    <xdr:ext cx="85725" cy="85725"/>
    <xdr:pic>
      <xdr:nvPicPr>
        <xdr:cNvPr id="340" name="59 Imagen" descr="http://200.29.3.6:8080/pentaho/jpivot/table/drill-position-other.gif">
          <a:extLst>
            <a:ext uri="{FF2B5EF4-FFF2-40B4-BE49-F238E27FC236}">
              <a16:creationId xmlns:a16="http://schemas.microsoft.com/office/drawing/2014/main" id="{EDC53EEE-B316-4CC6-B920-C1328B06FB3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09775" y="41941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17</xdr:row>
      <xdr:rowOff>0</xdr:rowOff>
    </xdr:from>
    <xdr:ext cx="85725" cy="85725"/>
    <xdr:pic>
      <xdr:nvPicPr>
        <xdr:cNvPr id="341" name="59 Imagen" descr="http://200.29.3.6:8080/pentaho/jpivot/table/drill-position-other.gif">
          <a:extLst>
            <a:ext uri="{FF2B5EF4-FFF2-40B4-BE49-F238E27FC236}">
              <a16:creationId xmlns:a16="http://schemas.microsoft.com/office/drawing/2014/main" id="{7A9A0DE4-EE3A-41DD-B361-34D86935AE7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18</xdr:row>
      <xdr:rowOff>0</xdr:rowOff>
    </xdr:from>
    <xdr:ext cx="85725" cy="85725"/>
    <xdr:pic>
      <xdr:nvPicPr>
        <xdr:cNvPr id="342" name="59 Imagen" descr="http://200.29.3.6:8080/pentaho/jpivot/table/drill-position-other.gif">
          <a:extLst>
            <a:ext uri="{FF2B5EF4-FFF2-40B4-BE49-F238E27FC236}">
              <a16:creationId xmlns:a16="http://schemas.microsoft.com/office/drawing/2014/main" id="{5075AECB-8FB5-4CF7-BE8F-35461C1DFD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19</xdr:row>
      <xdr:rowOff>0</xdr:rowOff>
    </xdr:from>
    <xdr:ext cx="85725" cy="85725"/>
    <xdr:pic>
      <xdr:nvPicPr>
        <xdr:cNvPr id="343" name="59 Imagen" descr="http://200.29.3.6:8080/pentaho/jpivot/table/drill-position-other.gif">
          <a:extLst>
            <a:ext uri="{FF2B5EF4-FFF2-40B4-BE49-F238E27FC236}">
              <a16:creationId xmlns:a16="http://schemas.microsoft.com/office/drawing/2014/main" id="{B5FFD039-BF1E-4613-910E-F547F7ED92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20</xdr:row>
      <xdr:rowOff>0</xdr:rowOff>
    </xdr:from>
    <xdr:ext cx="85725" cy="85725"/>
    <xdr:pic>
      <xdr:nvPicPr>
        <xdr:cNvPr id="344" name="59 Imagen" descr="http://200.29.3.6:8080/pentaho/jpivot/table/drill-position-other.gif">
          <a:extLst>
            <a:ext uri="{FF2B5EF4-FFF2-40B4-BE49-F238E27FC236}">
              <a16:creationId xmlns:a16="http://schemas.microsoft.com/office/drawing/2014/main" id="{8EE1782A-2F7F-4D65-9F18-0CF1CC011A6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21</xdr:row>
      <xdr:rowOff>0</xdr:rowOff>
    </xdr:from>
    <xdr:ext cx="85725" cy="85725"/>
    <xdr:pic>
      <xdr:nvPicPr>
        <xdr:cNvPr id="345" name="59 Imagen" descr="http://200.29.3.6:8080/pentaho/jpivot/table/drill-position-other.gif">
          <a:extLst>
            <a:ext uri="{FF2B5EF4-FFF2-40B4-BE49-F238E27FC236}">
              <a16:creationId xmlns:a16="http://schemas.microsoft.com/office/drawing/2014/main" id="{26194CFF-D74C-4EDB-AA67-CBCEDD3627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22</xdr:row>
      <xdr:rowOff>0</xdr:rowOff>
    </xdr:from>
    <xdr:ext cx="85725" cy="85725"/>
    <xdr:pic>
      <xdr:nvPicPr>
        <xdr:cNvPr id="346" name="59 Imagen" descr="http://200.29.3.6:8080/pentaho/jpivot/table/drill-position-other.gif">
          <a:extLst>
            <a:ext uri="{FF2B5EF4-FFF2-40B4-BE49-F238E27FC236}">
              <a16:creationId xmlns:a16="http://schemas.microsoft.com/office/drawing/2014/main" id="{919486DD-25CB-42F7-AD29-AFF08920721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12</xdr:col>
      <xdr:colOff>0</xdr:colOff>
      <xdr:row>24</xdr:row>
      <xdr:rowOff>0</xdr:rowOff>
    </xdr:from>
    <xdr:ext cx="85725" cy="85725"/>
    <xdr:pic>
      <xdr:nvPicPr>
        <xdr:cNvPr id="347" name="59 Imagen" descr="http://200.29.3.6:8080/pentaho/jpivot/table/drill-position-other.gif">
          <a:extLst>
            <a:ext uri="{FF2B5EF4-FFF2-40B4-BE49-F238E27FC236}">
              <a16:creationId xmlns:a16="http://schemas.microsoft.com/office/drawing/2014/main" id="{510F02CB-39BD-4254-AEC5-72D7CA6622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7637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8</xdr:row>
      <xdr:rowOff>0</xdr:rowOff>
    </xdr:from>
    <xdr:ext cx="85725" cy="85725"/>
    <xdr:pic>
      <xdr:nvPicPr>
        <xdr:cNvPr id="348" name="59 Imagen" descr="http://200.29.3.6:8080/pentaho/jpivot/table/drill-position-other.gif">
          <a:extLst>
            <a:ext uri="{FF2B5EF4-FFF2-40B4-BE49-F238E27FC236}">
              <a16:creationId xmlns:a16="http://schemas.microsoft.com/office/drawing/2014/main" id="{AA991F3B-271F-4D0E-9631-131FF78DFB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9</xdr:row>
      <xdr:rowOff>0</xdr:rowOff>
    </xdr:from>
    <xdr:ext cx="85725" cy="85725"/>
    <xdr:pic>
      <xdr:nvPicPr>
        <xdr:cNvPr id="349" name="59 Imagen" descr="http://200.29.3.6:8080/pentaho/jpivot/table/drill-position-other.gif">
          <a:extLst>
            <a:ext uri="{FF2B5EF4-FFF2-40B4-BE49-F238E27FC236}">
              <a16:creationId xmlns:a16="http://schemas.microsoft.com/office/drawing/2014/main" id="{D8E6AA78-D418-4628-92A0-8C2E4C86609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10</xdr:row>
      <xdr:rowOff>0</xdr:rowOff>
    </xdr:from>
    <xdr:ext cx="85725" cy="85725"/>
    <xdr:pic>
      <xdr:nvPicPr>
        <xdr:cNvPr id="350" name="59 Imagen" descr="http://200.29.3.6:8080/pentaho/jpivot/table/drill-position-other.gif">
          <a:extLst>
            <a:ext uri="{FF2B5EF4-FFF2-40B4-BE49-F238E27FC236}">
              <a16:creationId xmlns:a16="http://schemas.microsoft.com/office/drawing/2014/main" id="{1F0B7255-76F2-4164-9223-8A393D9604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11</xdr:row>
      <xdr:rowOff>0</xdr:rowOff>
    </xdr:from>
    <xdr:ext cx="85725" cy="85725"/>
    <xdr:pic>
      <xdr:nvPicPr>
        <xdr:cNvPr id="351" name="59 Imagen" descr="http://200.29.3.6:8080/pentaho/jpivot/table/drill-position-other.gif">
          <a:extLst>
            <a:ext uri="{FF2B5EF4-FFF2-40B4-BE49-F238E27FC236}">
              <a16:creationId xmlns:a16="http://schemas.microsoft.com/office/drawing/2014/main" id="{220F18C4-9788-4425-8092-E2300A3BBF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12</xdr:row>
      <xdr:rowOff>0</xdr:rowOff>
    </xdr:from>
    <xdr:ext cx="85725" cy="85725"/>
    <xdr:pic>
      <xdr:nvPicPr>
        <xdr:cNvPr id="352" name="59 Imagen" descr="http://200.29.3.6:8080/pentaho/jpivot/table/drill-position-other.gif">
          <a:extLst>
            <a:ext uri="{FF2B5EF4-FFF2-40B4-BE49-F238E27FC236}">
              <a16:creationId xmlns:a16="http://schemas.microsoft.com/office/drawing/2014/main" id="{2734D99D-255F-4797-B06A-E1F3CF4F25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13</xdr:row>
      <xdr:rowOff>0</xdr:rowOff>
    </xdr:from>
    <xdr:ext cx="85725" cy="85725"/>
    <xdr:pic>
      <xdr:nvPicPr>
        <xdr:cNvPr id="353" name="59 Imagen" descr="http://200.29.3.6:8080/pentaho/jpivot/table/drill-position-other.gif">
          <a:extLst>
            <a:ext uri="{FF2B5EF4-FFF2-40B4-BE49-F238E27FC236}">
              <a16:creationId xmlns:a16="http://schemas.microsoft.com/office/drawing/2014/main" id="{7F669969-D51F-48A5-8F8D-4B105E64AD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14</xdr:row>
      <xdr:rowOff>0</xdr:rowOff>
    </xdr:from>
    <xdr:ext cx="85725" cy="85725"/>
    <xdr:pic>
      <xdr:nvPicPr>
        <xdr:cNvPr id="354" name="59 Imagen" descr="http://200.29.3.6:8080/pentaho/jpivot/table/drill-position-other.gif">
          <a:extLst>
            <a:ext uri="{FF2B5EF4-FFF2-40B4-BE49-F238E27FC236}">
              <a16:creationId xmlns:a16="http://schemas.microsoft.com/office/drawing/2014/main" id="{7F1C7E28-3D56-4871-8913-C9AD4D0BCF8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15</xdr:row>
      <xdr:rowOff>0</xdr:rowOff>
    </xdr:from>
    <xdr:ext cx="85725" cy="85725"/>
    <xdr:pic>
      <xdr:nvPicPr>
        <xdr:cNvPr id="355" name="59 Imagen" descr="http://200.29.3.6:8080/pentaho/jpivot/table/drill-position-other.gif">
          <a:extLst>
            <a:ext uri="{FF2B5EF4-FFF2-40B4-BE49-F238E27FC236}">
              <a16:creationId xmlns:a16="http://schemas.microsoft.com/office/drawing/2014/main" id="{81C0448C-9699-4B30-897F-0E6BB0B62E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16</xdr:row>
      <xdr:rowOff>0</xdr:rowOff>
    </xdr:from>
    <xdr:ext cx="85725" cy="85725"/>
    <xdr:pic>
      <xdr:nvPicPr>
        <xdr:cNvPr id="356" name="59 Imagen" descr="http://200.29.3.6:8080/pentaho/jpivot/table/drill-position-other.gif">
          <a:extLst>
            <a:ext uri="{FF2B5EF4-FFF2-40B4-BE49-F238E27FC236}">
              <a16:creationId xmlns:a16="http://schemas.microsoft.com/office/drawing/2014/main" id="{B67E08BA-2770-4DF5-9804-24B6F2E3921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17</xdr:row>
      <xdr:rowOff>0</xdr:rowOff>
    </xdr:from>
    <xdr:ext cx="85725" cy="85725"/>
    <xdr:pic>
      <xdr:nvPicPr>
        <xdr:cNvPr id="357" name="59 Imagen" descr="http://200.29.3.6:8080/pentaho/jpivot/table/drill-position-other.gif">
          <a:extLst>
            <a:ext uri="{FF2B5EF4-FFF2-40B4-BE49-F238E27FC236}">
              <a16:creationId xmlns:a16="http://schemas.microsoft.com/office/drawing/2014/main" id="{2BCF7059-DCCA-4E3A-9BE6-2FA1B61AC9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18</xdr:row>
      <xdr:rowOff>0</xdr:rowOff>
    </xdr:from>
    <xdr:ext cx="85725" cy="85725"/>
    <xdr:pic>
      <xdr:nvPicPr>
        <xdr:cNvPr id="358" name="59 Imagen" descr="http://200.29.3.6:8080/pentaho/jpivot/table/drill-position-other.gif">
          <a:extLst>
            <a:ext uri="{FF2B5EF4-FFF2-40B4-BE49-F238E27FC236}">
              <a16:creationId xmlns:a16="http://schemas.microsoft.com/office/drawing/2014/main" id="{5961DEF7-636A-4ADA-99FC-03C50973A5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19</xdr:row>
      <xdr:rowOff>0</xdr:rowOff>
    </xdr:from>
    <xdr:ext cx="85725" cy="85725"/>
    <xdr:pic>
      <xdr:nvPicPr>
        <xdr:cNvPr id="359" name="59 Imagen" descr="http://200.29.3.6:8080/pentaho/jpivot/table/drill-position-other.gif">
          <a:extLst>
            <a:ext uri="{FF2B5EF4-FFF2-40B4-BE49-F238E27FC236}">
              <a16:creationId xmlns:a16="http://schemas.microsoft.com/office/drawing/2014/main" id="{71599E5E-0A6D-48D4-8700-279C99469E5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20</xdr:row>
      <xdr:rowOff>0</xdr:rowOff>
    </xdr:from>
    <xdr:ext cx="85725" cy="85725"/>
    <xdr:pic>
      <xdr:nvPicPr>
        <xdr:cNvPr id="360" name="59 Imagen" descr="http://200.29.3.6:8080/pentaho/jpivot/table/drill-position-other.gif">
          <a:extLst>
            <a:ext uri="{FF2B5EF4-FFF2-40B4-BE49-F238E27FC236}">
              <a16:creationId xmlns:a16="http://schemas.microsoft.com/office/drawing/2014/main" id="{36418A0D-0AA7-4ED0-89AB-3F6B9235BC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21</xdr:row>
      <xdr:rowOff>0</xdr:rowOff>
    </xdr:from>
    <xdr:ext cx="85725" cy="85725"/>
    <xdr:pic>
      <xdr:nvPicPr>
        <xdr:cNvPr id="361" name="59 Imagen" descr="http://200.29.3.6:8080/pentaho/jpivot/table/drill-position-other.gif">
          <a:extLst>
            <a:ext uri="{FF2B5EF4-FFF2-40B4-BE49-F238E27FC236}">
              <a16:creationId xmlns:a16="http://schemas.microsoft.com/office/drawing/2014/main" id="{AEE19AF1-7C09-4071-9C5E-14DB8412AB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22</xdr:row>
      <xdr:rowOff>0</xdr:rowOff>
    </xdr:from>
    <xdr:ext cx="85725" cy="85725"/>
    <xdr:pic>
      <xdr:nvPicPr>
        <xdr:cNvPr id="362" name="59 Imagen" descr="http://200.29.3.6:8080/pentaho/jpivot/table/drill-position-other.gif">
          <a:extLst>
            <a:ext uri="{FF2B5EF4-FFF2-40B4-BE49-F238E27FC236}">
              <a16:creationId xmlns:a16="http://schemas.microsoft.com/office/drawing/2014/main" id="{60705DCE-D6C8-494B-99DB-AFF12E07A2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14</xdr:col>
      <xdr:colOff>0</xdr:colOff>
      <xdr:row>24</xdr:row>
      <xdr:rowOff>0</xdr:rowOff>
    </xdr:from>
    <xdr:ext cx="85725" cy="85725"/>
    <xdr:pic>
      <xdr:nvPicPr>
        <xdr:cNvPr id="363" name="59 Imagen" descr="http://200.29.3.6:8080/pentaho/jpivot/table/drill-position-other.gif">
          <a:extLst>
            <a:ext uri="{FF2B5EF4-FFF2-40B4-BE49-F238E27FC236}">
              <a16:creationId xmlns:a16="http://schemas.microsoft.com/office/drawing/2014/main" id="{C5F411DA-11C0-481C-9BEB-27A496C060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305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8</xdr:row>
      <xdr:rowOff>0</xdr:rowOff>
    </xdr:from>
    <xdr:ext cx="85725" cy="85725"/>
    <xdr:pic>
      <xdr:nvPicPr>
        <xdr:cNvPr id="364" name="31 Imagen" descr="http://200.29.3.6:8080/pentaho/jpivot/table/drill-position-other.gif">
          <a:extLst>
            <a:ext uri="{FF2B5EF4-FFF2-40B4-BE49-F238E27FC236}">
              <a16:creationId xmlns:a16="http://schemas.microsoft.com/office/drawing/2014/main" id="{34A1FD32-2223-43A0-9DCA-6537E6DF22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9</xdr:row>
      <xdr:rowOff>0</xdr:rowOff>
    </xdr:from>
    <xdr:ext cx="85725" cy="85725"/>
    <xdr:pic>
      <xdr:nvPicPr>
        <xdr:cNvPr id="365" name="32 Imagen" descr="http://200.29.3.6:8080/pentaho/jpivot/table/drill-position-other.gif">
          <a:extLst>
            <a:ext uri="{FF2B5EF4-FFF2-40B4-BE49-F238E27FC236}">
              <a16:creationId xmlns:a16="http://schemas.microsoft.com/office/drawing/2014/main" id="{D32FDDA2-29B7-401E-80E0-A24D0E7D89A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10</xdr:row>
      <xdr:rowOff>0</xdr:rowOff>
    </xdr:from>
    <xdr:ext cx="85725" cy="85725"/>
    <xdr:pic>
      <xdr:nvPicPr>
        <xdr:cNvPr id="366" name="33 Imagen" descr="http://200.29.3.6:8080/pentaho/jpivot/table/drill-position-other.gif">
          <a:extLst>
            <a:ext uri="{FF2B5EF4-FFF2-40B4-BE49-F238E27FC236}">
              <a16:creationId xmlns:a16="http://schemas.microsoft.com/office/drawing/2014/main" id="{55873F3B-646F-4114-AB72-AF33BF77AAE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11</xdr:row>
      <xdr:rowOff>0</xdr:rowOff>
    </xdr:from>
    <xdr:ext cx="85725" cy="85725"/>
    <xdr:pic>
      <xdr:nvPicPr>
        <xdr:cNvPr id="367" name="34 Imagen" descr="http://200.29.3.6:8080/pentaho/jpivot/table/drill-position-other.gif">
          <a:extLst>
            <a:ext uri="{FF2B5EF4-FFF2-40B4-BE49-F238E27FC236}">
              <a16:creationId xmlns:a16="http://schemas.microsoft.com/office/drawing/2014/main" id="{95B495C9-BE5D-4149-AF6D-243482FDD3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12</xdr:row>
      <xdr:rowOff>0</xdr:rowOff>
    </xdr:from>
    <xdr:ext cx="85725" cy="85725"/>
    <xdr:pic>
      <xdr:nvPicPr>
        <xdr:cNvPr id="368" name="35 Imagen" descr="http://200.29.3.6:8080/pentaho/jpivot/table/drill-position-other.gif">
          <a:extLst>
            <a:ext uri="{FF2B5EF4-FFF2-40B4-BE49-F238E27FC236}">
              <a16:creationId xmlns:a16="http://schemas.microsoft.com/office/drawing/2014/main" id="{5BC800AA-F55D-49FF-9DCA-D6C44703DC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13</xdr:row>
      <xdr:rowOff>0</xdr:rowOff>
    </xdr:from>
    <xdr:ext cx="85725" cy="85725"/>
    <xdr:pic>
      <xdr:nvPicPr>
        <xdr:cNvPr id="369" name="36 Imagen" descr="http://200.29.3.6:8080/pentaho/jpivot/table/drill-position-other.gif">
          <a:extLst>
            <a:ext uri="{FF2B5EF4-FFF2-40B4-BE49-F238E27FC236}">
              <a16:creationId xmlns:a16="http://schemas.microsoft.com/office/drawing/2014/main" id="{16EC0EF2-9675-4C03-9106-3A1FDE553D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14</xdr:row>
      <xdr:rowOff>0</xdr:rowOff>
    </xdr:from>
    <xdr:ext cx="85725" cy="85725"/>
    <xdr:pic>
      <xdr:nvPicPr>
        <xdr:cNvPr id="370" name="37 Imagen" descr="http://200.29.3.6:8080/pentaho/jpivot/table/drill-position-other.gif">
          <a:extLst>
            <a:ext uri="{FF2B5EF4-FFF2-40B4-BE49-F238E27FC236}">
              <a16:creationId xmlns:a16="http://schemas.microsoft.com/office/drawing/2014/main" id="{A4DFA08F-DC78-44D5-9DD4-1F4944AC2E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16</xdr:row>
      <xdr:rowOff>0</xdr:rowOff>
    </xdr:from>
    <xdr:ext cx="85725" cy="85725"/>
    <xdr:pic>
      <xdr:nvPicPr>
        <xdr:cNvPr id="371" name="38 Imagen" descr="http://200.29.3.6:8080/pentaho/jpivot/table/drill-position-other.gif">
          <a:extLst>
            <a:ext uri="{FF2B5EF4-FFF2-40B4-BE49-F238E27FC236}">
              <a16:creationId xmlns:a16="http://schemas.microsoft.com/office/drawing/2014/main" id="{F9F67AC1-C981-4013-BAF6-6FC09281E5E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17</xdr:row>
      <xdr:rowOff>0</xdr:rowOff>
    </xdr:from>
    <xdr:ext cx="85725" cy="85725"/>
    <xdr:pic>
      <xdr:nvPicPr>
        <xdr:cNvPr id="372" name="39 Imagen" descr="http://200.29.3.6:8080/pentaho/jpivot/table/drill-position-other.gif">
          <a:extLst>
            <a:ext uri="{FF2B5EF4-FFF2-40B4-BE49-F238E27FC236}">
              <a16:creationId xmlns:a16="http://schemas.microsoft.com/office/drawing/2014/main" id="{2D4EDC51-767D-4BD4-AF9E-7804A9971DB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18</xdr:row>
      <xdr:rowOff>0</xdr:rowOff>
    </xdr:from>
    <xdr:ext cx="85725" cy="85725"/>
    <xdr:pic>
      <xdr:nvPicPr>
        <xdr:cNvPr id="373" name="40 Imagen" descr="http://200.29.3.6:8080/pentaho/jpivot/table/drill-position-other.gif">
          <a:extLst>
            <a:ext uri="{FF2B5EF4-FFF2-40B4-BE49-F238E27FC236}">
              <a16:creationId xmlns:a16="http://schemas.microsoft.com/office/drawing/2014/main" id="{D4B40F31-DD7D-439B-AE8F-8598142A06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19</xdr:row>
      <xdr:rowOff>0</xdr:rowOff>
    </xdr:from>
    <xdr:ext cx="85725" cy="85725"/>
    <xdr:pic>
      <xdr:nvPicPr>
        <xdr:cNvPr id="374" name="41 Imagen" descr="http://200.29.3.6:8080/pentaho/jpivot/table/drill-position-other.gif">
          <a:extLst>
            <a:ext uri="{FF2B5EF4-FFF2-40B4-BE49-F238E27FC236}">
              <a16:creationId xmlns:a16="http://schemas.microsoft.com/office/drawing/2014/main" id="{EC44746C-F676-49DB-94AD-2184EB5C51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20</xdr:row>
      <xdr:rowOff>0</xdr:rowOff>
    </xdr:from>
    <xdr:ext cx="85725" cy="85725"/>
    <xdr:pic>
      <xdr:nvPicPr>
        <xdr:cNvPr id="375" name="42 Imagen" descr="http://200.29.3.6:8080/pentaho/jpivot/table/drill-position-other.gif">
          <a:extLst>
            <a:ext uri="{FF2B5EF4-FFF2-40B4-BE49-F238E27FC236}">
              <a16:creationId xmlns:a16="http://schemas.microsoft.com/office/drawing/2014/main" id="{B884DA9D-3055-43F3-A7BA-68AC35F19B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21</xdr:row>
      <xdr:rowOff>0</xdr:rowOff>
    </xdr:from>
    <xdr:ext cx="85725" cy="85725"/>
    <xdr:pic>
      <xdr:nvPicPr>
        <xdr:cNvPr id="376" name="43 Imagen" descr="http://200.29.3.6:8080/pentaho/jpivot/table/drill-position-other.gif">
          <a:extLst>
            <a:ext uri="{FF2B5EF4-FFF2-40B4-BE49-F238E27FC236}">
              <a16:creationId xmlns:a16="http://schemas.microsoft.com/office/drawing/2014/main" id="{D3D36B9C-5054-4F46-983C-38DB4AAA77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22</xdr:row>
      <xdr:rowOff>0</xdr:rowOff>
    </xdr:from>
    <xdr:ext cx="85725" cy="85725"/>
    <xdr:pic>
      <xdr:nvPicPr>
        <xdr:cNvPr id="377" name="44 Imagen" descr="http://200.29.3.6:8080/pentaho/jpivot/table/drill-position-other.gif">
          <a:extLst>
            <a:ext uri="{FF2B5EF4-FFF2-40B4-BE49-F238E27FC236}">
              <a16:creationId xmlns:a16="http://schemas.microsoft.com/office/drawing/2014/main" id="{79C4CCC5-0AC7-4EF7-AB4C-F2DCD694D0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24</xdr:row>
      <xdr:rowOff>0</xdr:rowOff>
    </xdr:from>
    <xdr:ext cx="85725" cy="85725"/>
    <xdr:pic>
      <xdr:nvPicPr>
        <xdr:cNvPr id="378" name="45 Imagen" descr="http://200.29.3.6:8080/pentaho/jpivot/table/drill-position-other.gif">
          <a:extLst>
            <a:ext uri="{FF2B5EF4-FFF2-40B4-BE49-F238E27FC236}">
              <a16:creationId xmlns:a16="http://schemas.microsoft.com/office/drawing/2014/main" id="{7F377319-E3CA-408C-A464-AC0404F855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7</xdr:row>
      <xdr:rowOff>0</xdr:rowOff>
    </xdr:from>
    <xdr:ext cx="85725" cy="85725"/>
    <xdr:pic>
      <xdr:nvPicPr>
        <xdr:cNvPr id="379" name="59 Imagen" descr="http://200.29.3.6:8080/pentaho/jpivot/table/drill-position-other.gif">
          <a:extLst>
            <a:ext uri="{FF2B5EF4-FFF2-40B4-BE49-F238E27FC236}">
              <a16:creationId xmlns:a16="http://schemas.microsoft.com/office/drawing/2014/main" id="{3E81E479-17DB-434D-AA80-285D8479BCA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8</xdr:row>
      <xdr:rowOff>0</xdr:rowOff>
    </xdr:from>
    <xdr:ext cx="85725" cy="85725"/>
    <xdr:pic>
      <xdr:nvPicPr>
        <xdr:cNvPr id="380" name="60 Imagen" descr="http://200.29.3.6:8080/pentaho/jpivot/table/drill-position-other.gif">
          <a:extLst>
            <a:ext uri="{FF2B5EF4-FFF2-40B4-BE49-F238E27FC236}">
              <a16:creationId xmlns:a16="http://schemas.microsoft.com/office/drawing/2014/main" id="{78554FD3-946A-430F-A239-7AC1D3A009E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9</xdr:row>
      <xdr:rowOff>0</xdr:rowOff>
    </xdr:from>
    <xdr:ext cx="85725" cy="85725"/>
    <xdr:pic>
      <xdr:nvPicPr>
        <xdr:cNvPr id="381" name="61 Imagen" descr="http://200.29.3.6:8080/pentaho/jpivot/table/drill-position-other.gif">
          <a:extLst>
            <a:ext uri="{FF2B5EF4-FFF2-40B4-BE49-F238E27FC236}">
              <a16:creationId xmlns:a16="http://schemas.microsoft.com/office/drawing/2014/main" id="{AA743507-F3F8-4852-B05B-C9AADA99F07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10</xdr:row>
      <xdr:rowOff>0</xdr:rowOff>
    </xdr:from>
    <xdr:ext cx="85725" cy="85725"/>
    <xdr:pic>
      <xdr:nvPicPr>
        <xdr:cNvPr id="382" name="62 Imagen" descr="http://200.29.3.6:8080/pentaho/jpivot/table/drill-position-other.gif">
          <a:extLst>
            <a:ext uri="{FF2B5EF4-FFF2-40B4-BE49-F238E27FC236}">
              <a16:creationId xmlns:a16="http://schemas.microsoft.com/office/drawing/2014/main" id="{E4EDA852-CFB2-4655-80FA-014BC7377C1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11</xdr:row>
      <xdr:rowOff>0</xdr:rowOff>
    </xdr:from>
    <xdr:ext cx="85725" cy="85725"/>
    <xdr:pic>
      <xdr:nvPicPr>
        <xdr:cNvPr id="383" name="63 Imagen" descr="http://200.29.3.6:8080/pentaho/jpivot/table/drill-position-other.gif">
          <a:extLst>
            <a:ext uri="{FF2B5EF4-FFF2-40B4-BE49-F238E27FC236}">
              <a16:creationId xmlns:a16="http://schemas.microsoft.com/office/drawing/2014/main" id="{92B68CC2-05BD-4275-B083-2CAB598F77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12</xdr:row>
      <xdr:rowOff>0</xdr:rowOff>
    </xdr:from>
    <xdr:ext cx="85725" cy="85725"/>
    <xdr:pic>
      <xdr:nvPicPr>
        <xdr:cNvPr id="384" name="64 Imagen" descr="http://200.29.3.6:8080/pentaho/jpivot/table/drill-position-other.gif">
          <a:extLst>
            <a:ext uri="{FF2B5EF4-FFF2-40B4-BE49-F238E27FC236}">
              <a16:creationId xmlns:a16="http://schemas.microsoft.com/office/drawing/2014/main" id="{67416AEA-50D9-4E96-A803-A6FA9C01AF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13</xdr:row>
      <xdr:rowOff>0</xdr:rowOff>
    </xdr:from>
    <xdr:ext cx="85725" cy="85725"/>
    <xdr:pic>
      <xdr:nvPicPr>
        <xdr:cNvPr id="385" name="65 Imagen" descr="http://200.29.3.6:8080/pentaho/jpivot/table/drill-position-other.gif">
          <a:extLst>
            <a:ext uri="{FF2B5EF4-FFF2-40B4-BE49-F238E27FC236}">
              <a16:creationId xmlns:a16="http://schemas.microsoft.com/office/drawing/2014/main" id="{E0F4D57E-DE28-4C4E-8507-48F7C27582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14</xdr:row>
      <xdr:rowOff>0</xdr:rowOff>
    </xdr:from>
    <xdr:ext cx="85725" cy="85725"/>
    <xdr:pic>
      <xdr:nvPicPr>
        <xdr:cNvPr id="386" name="66 Imagen" descr="http://200.29.3.6:8080/pentaho/jpivot/table/drill-position-other.gif">
          <a:extLst>
            <a:ext uri="{FF2B5EF4-FFF2-40B4-BE49-F238E27FC236}">
              <a16:creationId xmlns:a16="http://schemas.microsoft.com/office/drawing/2014/main" id="{78ACF3CB-FED3-45D0-B7CD-C95F834618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16</xdr:row>
      <xdr:rowOff>0</xdr:rowOff>
    </xdr:from>
    <xdr:ext cx="85725" cy="85725"/>
    <xdr:pic>
      <xdr:nvPicPr>
        <xdr:cNvPr id="387" name="67 Imagen" descr="http://200.29.3.6:8080/pentaho/jpivot/table/drill-position-other.gif">
          <a:extLst>
            <a:ext uri="{FF2B5EF4-FFF2-40B4-BE49-F238E27FC236}">
              <a16:creationId xmlns:a16="http://schemas.microsoft.com/office/drawing/2014/main" id="{35C430FE-4835-40A3-ACF3-63DFDA06F16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17</xdr:row>
      <xdr:rowOff>0</xdr:rowOff>
    </xdr:from>
    <xdr:ext cx="85725" cy="85725"/>
    <xdr:pic>
      <xdr:nvPicPr>
        <xdr:cNvPr id="388" name="68 Imagen" descr="http://200.29.3.6:8080/pentaho/jpivot/table/drill-position-other.gif">
          <a:extLst>
            <a:ext uri="{FF2B5EF4-FFF2-40B4-BE49-F238E27FC236}">
              <a16:creationId xmlns:a16="http://schemas.microsoft.com/office/drawing/2014/main" id="{1F6FA303-9C3E-4AA0-B108-93DAE64135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18</xdr:row>
      <xdr:rowOff>0</xdr:rowOff>
    </xdr:from>
    <xdr:ext cx="85725" cy="85725"/>
    <xdr:pic>
      <xdr:nvPicPr>
        <xdr:cNvPr id="389" name="69 Imagen" descr="http://200.29.3.6:8080/pentaho/jpivot/table/drill-position-other.gif">
          <a:extLst>
            <a:ext uri="{FF2B5EF4-FFF2-40B4-BE49-F238E27FC236}">
              <a16:creationId xmlns:a16="http://schemas.microsoft.com/office/drawing/2014/main" id="{591CF693-690A-4692-A314-6A5D561351A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19</xdr:row>
      <xdr:rowOff>0</xdr:rowOff>
    </xdr:from>
    <xdr:ext cx="85725" cy="85725"/>
    <xdr:pic>
      <xdr:nvPicPr>
        <xdr:cNvPr id="390" name="70 Imagen" descr="http://200.29.3.6:8080/pentaho/jpivot/table/drill-position-other.gif">
          <a:extLst>
            <a:ext uri="{FF2B5EF4-FFF2-40B4-BE49-F238E27FC236}">
              <a16:creationId xmlns:a16="http://schemas.microsoft.com/office/drawing/2014/main" id="{DF944672-9746-424D-B311-0F64F6E9D8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20</xdr:row>
      <xdr:rowOff>0</xdr:rowOff>
    </xdr:from>
    <xdr:ext cx="85725" cy="85725"/>
    <xdr:pic>
      <xdr:nvPicPr>
        <xdr:cNvPr id="391" name="71 Imagen" descr="http://200.29.3.6:8080/pentaho/jpivot/table/drill-position-other.gif">
          <a:extLst>
            <a:ext uri="{FF2B5EF4-FFF2-40B4-BE49-F238E27FC236}">
              <a16:creationId xmlns:a16="http://schemas.microsoft.com/office/drawing/2014/main" id="{3F25E322-2009-413E-A529-0D5BEC7150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8</xdr:row>
      <xdr:rowOff>0</xdr:rowOff>
    </xdr:from>
    <xdr:ext cx="85725" cy="85725"/>
    <xdr:pic>
      <xdr:nvPicPr>
        <xdr:cNvPr id="392" name="31 Imagen" descr="http://200.29.3.6:8080/pentaho/jpivot/table/drill-position-other.gif">
          <a:extLst>
            <a:ext uri="{FF2B5EF4-FFF2-40B4-BE49-F238E27FC236}">
              <a16:creationId xmlns:a16="http://schemas.microsoft.com/office/drawing/2014/main" id="{A574E71E-065D-4953-8BD7-9C327BF66D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9</xdr:row>
      <xdr:rowOff>0</xdr:rowOff>
    </xdr:from>
    <xdr:ext cx="85725" cy="85725"/>
    <xdr:pic>
      <xdr:nvPicPr>
        <xdr:cNvPr id="393" name="32 Imagen" descr="http://200.29.3.6:8080/pentaho/jpivot/table/drill-position-other.gif">
          <a:extLst>
            <a:ext uri="{FF2B5EF4-FFF2-40B4-BE49-F238E27FC236}">
              <a16:creationId xmlns:a16="http://schemas.microsoft.com/office/drawing/2014/main" id="{9FCE1849-3C18-4C93-BFF2-18D29EF2E0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10</xdr:row>
      <xdr:rowOff>0</xdr:rowOff>
    </xdr:from>
    <xdr:ext cx="85725" cy="85725"/>
    <xdr:pic>
      <xdr:nvPicPr>
        <xdr:cNvPr id="394" name="33 Imagen" descr="http://200.29.3.6:8080/pentaho/jpivot/table/drill-position-other.gif">
          <a:extLst>
            <a:ext uri="{FF2B5EF4-FFF2-40B4-BE49-F238E27FC236}">
              <a16:creationId xmlns:a16="http://schemas.microsoft.com/office/drawing/2014/main" id="{44C848F1-F35D-4759-B76D-47CDC799E4D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11</xdr:row>
      <xdr:rowOff>0</xdr:rowOff>
    </xdr:from>
    <xdr:ext cx="85725" cy="85725"/>
    <xdr:pic>
      <xdr:nvPicPr>
        <xdr:cNvPr id="395" name="34 Imagen" descr="http://200.29.3.6:8080/pentaho/jpivot/table/drill-position-other.gif">
          <a:extLst>
            <a:ext uri="{FF2B5EF4-FFF2-40B4-BE49-F238E27FC236}">
              <a16:creationId xmlns:a16="http://schemas.microsoft.com/office/drawing/2014/main" id="{FFF992DA-3A1E-4373-A5B5-018F711FF81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12</xdr:row>
      <xdr:rowOff>0</xdr:rowOff>
    </xdr:from>
    <xdr:ext cx="85725" cy="85725"/>
    <xdr:pic>
      <xdr:nvPicPr>
        <xdr:cNvPr id="396" name="35 Imagen" descr="http://200.29.3.6:8080/pentaho/jpivot/table/drill-position-other.gif">
          <a:extLst>
            <a:ext uri="{FF2B5EF4-FFF2-40B4-BE49-F238E27FC236}">
              <a16:creationId xmlns:a16="http://schemas.microsoft.com/office/drawing/2014/main" id="{30ADDE06-58D0-4E1C-AAF7-6D9E171619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13</xdr:row>
      <xdr:rowOff>0</xdr:rowOff>
    </xdr:from>
    <xdr:ext cx="85725" cy="85725"/>
    <xdr:pic>
      <xdr:nvPicPr>
        <xdr:cNvPr id="397" name="36 Imagen" descr="http://200.29.3.6:8080/pentaho/jpivot/table/drill-position-other.gif">
          <a:extLst>
            <a:ext uri="{FF2B5EF4-FFF2-40B4-BE49-F238E27FC236}">
              <a16:creationId xmlns:a16="http://schemas.microsoft.com/office/drawing/2014/main" id="{A99C3BBA-1D88-4398-AC62-221B8A9906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14</xdr:row>
      <xdr:rowOff>0</xdr:rowOff>
    </xdr:from>
    <xdr:ext cx="85725" cy="85725"/>
    <xdr:pic>
      <xdr:nvPicPr>
        <xdr:cNvPr id="398" name="37 Imagen" descr="http://200.29.3.6:8080/pentaho/jpivot/table/drill-position-other.gif">
          <a:extLst>
            <a:ext uri="{FF2B5EF4-FFF2-40B4-BE49-F238E27FC236}">
              <a16:creationId xmlns:a16="http://schemas.microsoft.com/office/drawing/2014/main" id="{853847BE-10D2-46DE-A685-25FB22F590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16</xdr:row>
      <xdr:rowOff>0</xdr:rowOff>
    </xdr:from>
    <xdr:ext cx="85725" cy="85725"/>
    <xdr:pic>
      <xdr:nvPicPr>
        <xdr:cNvPr id="399" name="38 Imagen" descr="http://200.29.3.6:8080/pentaho/jpivot/table/drill-position-other.gif">
          <a:extLst>
            <a:ext uri="{FF2B5EF4-FFF2-40B4-BE49-F238E27FC236}">
              <a16:creationId xmlns:a16="http://schemas.microsoft.com/office/drawing/2014/main" id="{E9A3ACE8-3521-44F6-B196-0E2E1DC200B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17</xdr:row>
      <xdr:rowOff>0</xdr:rowOff>
    </xdr:from>
    <xdr:ext cx="85725" cy="85725"/>
    <xdr:pic>
      <xdr:nvPicPr>
        <xdr:cNvPr id="400" name="39 Imagen" descr="http://200.29.3.6:8080/pentaho/jpivot/table/drill-position-other.gif">
          <a:extLst>
            <a:ext uri="{FF2B5EF4-FFF2-40B4-BE49-F238E27FC236}">
              <a16:creationId xmlns:a16="http://schemas.microsoft.com/office/drawing/2014/main" id="{6D170228-D292-47C9-BB9E-F28625796D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18</xdr:row>
      <xdr:rowOff>0</xdr:rowOff>
    </xdr:from>
    <xdr:ext cx="85725" cy="85725"/>
    <xdr:pic>
      <xdr:nvPicPr>
        <xdr:cNvPr id="401" name="40 Imagen" descr="http://200.29.3.6:8080/pentaho/jpivot/table/drill-position-other.gif">
          <a:extLst>
            <a:ext uri="{FF2B5EF4-FFF2-40B4-BE49-F238E27FC236}">
              <a16:creationId xmlns:a16="http://schemas.microsoft.com/office/drawing/2014/main" id="{184BA0D3-88A6-4D63-97E4-52044DB636C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19</xdr:row>
      <xdr:rowOff>0</xdr:rowOff>
    </xdr:from>
    <xdr:ext cx="85725" cy="85725"/>
    <xdr:pic>
      <xdr:nvPicPr>
        <xdr:cNvPr id="402" name="41 Imagen" descr="http://200.29.3.6:8080/pentaho/jpivot/table/drill-position-other.gif">
          <a:extLst>
            <a:ext uri="{FF2B5EF4-FFF2-40B4-BE49-F238E27FC236}">
              <a16:creationId xmlns:a16="http://schemas.microsoft.com/office/drawing/2014/main" id="{6787D6AE-2DA5-49D4-B7BF-30296C1FA5D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20</xdr:row>
      <xdr:rowOff>0</xdr:rowOff>
    </xdr:from>
    <xdr:ext cx="85725" cy="85725"/>
    <xdr:pic>
      <xdr:nvPicPr>
        <xdr:cNvPr id="403" name="42 Imagen" descr="http://200.29.3.6:8080/pentaho/jpivot/table/drill-position-other.gif">
          <a:extLst>
            <a:ext uri="{FF2B5EF4-FFF2-40B4-BE49-F238E27FC236}">
              <a16:creationId xmlns:a16="http://schemas.microsoft.com/office/drawing/2014/main" id="{DA3DBE97-ACF7-425F-A6EC-5C68CCAFC7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21</xdr:row>
      <xdr:rowOff>0</xdr:rowOff>
    </xdr:from>
    <xdr:ext cx="85725" cy="85725"/>
    <xdr:pic>
      <xdr:nvPicPr>
        <xdr:cNvPr id="404" name="43 Imagen" descr="http://200.29.3.6:8080/pentaho/jpivot/table/drill-position-other.gif">
          <a:extLst>
            <a:ext uri="{FF2B5EF4-FFF2-40B4-BE49-F238E27FC236}">
              <a16:creationId xmlns:a16="http://schemas.microsoft.com/office/drawing/2014/main" id="{1C4FF5EA-CFCE-4F3C-A29B-966A1F5F86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22</xdr:row>
      <xdr:rowOff>0</xdr:rowOff>
    </xdr:from>
    <xdr:ext cx="85725" cy="85725"/>
    <xdr:pic>
      <xdr:nvPicPr>
        <xdr:cNvPr id="405" name="44 Imagen" descr="http://200.29.3.6:8080/pentaho/jpivot/table/drill-position-other.gif">
          <a:extLst>
            <a:ext uri="{FF2B5EF4-FFF2-40B4-BE49-F238E27FC236}">
              <a16:creationId xmlns:a16="http://schemas.microsoft.com/office/drawing/2014/main" id="{39DBECA5-2350-495C-B79B-041A03A980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24</xdr:row>
      <xdr:rowOff>0</xdr:rowOff>
    </xdr:from>
    <xdr:ext cx="85725" cy="85725"/>
    <xdr:pic>
      <xdr:nvPicPr>
        <xdr:cNvPr id="406" name="45 Imagen" descr="http://200.29.3.6:8080/pentaho/jpivot/table/drill-position-other.gif">
          <a:extLst>
            <a:ext uri="{FF2B5EF4-FFF2-40B4-BE49-F238E27FC236}">
              <a16:creationId xmlns:a16="http://schemas.microsoft.com/office/drawing/2014/main" id="{D1DE881A-9A89-4E3D-9576-C5E1D6C447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7</xdr:row>
      <xdr:rowOff>0</xdr:rowOff>
    </xdr:from>
    <xdr:ext cx="85725" cy="85725"/>
    <xdr:pic>
      <xdr:nvPicPr>
        <xdr:cNvPr id="407" name="59 Imagen" descr="http://200.29.3.6:8080/pentaho/jpivot/table/drill-position-other.gif">
          <a:extLst>
            <a:ext uri="{FF2B5EF4-FFF2-40B4-BE49-F238E27FC236}">
              <a16:creationId xmlns:a16="http://schemas.microsoft.com/office/drawing/2014/main" id="{F5984BF9-7313-4E5D-BF7B-A99E53AEE4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105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8</xdr:row>
      <xdr:rowOff>0</xdr:rowOff>
    </xdr:from>
    <xdr:ext cx="85725" cy="85725"/>
    <xdr:pic>
      <xdr:nvPicPr>
        <xdr:cNvPr id="408" name="60 Imagen" descr="http://200.29.3.6:8080/pentaho/jpivot/table/drill-position-other.gif">
          <a:extLst>
            <a:ext uri="{FF2B5EF4-FFF2-40B4-BE49-F238E27FC236}">
              <a16:creationId xmlns:a16="http://schemas.microsoft.com/office/drawing/2014/main" id="{0B3E2A44-F85C-4AA4-8A3F-79CAAEB123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9</xdr:row>
      <xdr:rowOff>0</xdr:rowOff>
    </xdr:from>
    <xdr:ext cx="85725" cy="85725"/>
    <xdr:pic>
      <xdr:nvPicPr>
        <xdr:cNvPr id="409" name="61 Imagen" descr="http://200.29.3.6:8080/pentaho/jpivot/table/drill-position-other.gif">
          <a:extLst>
            <a:ext uri="{FF2B5EF4-FFF2-40B4-BE49-F238E27FC236}">
              <a16:creationId xmlns:a16="http://schemas.microsoft.com/office/drawing/2014/main" id="{4773396E-8576-4C10-9EA3-E9BA791C32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10</xdr:row>
      <xdr:rowOff>0</xdr:rowOff>
    </xdr:from>
    <xdr:ext cx="85725" cy="85725"/>
    <xdr:pic>
      <xdr:nvPicPr>
        <xdr:cNvPr id="410" name="62 Imagen" descr="http://200.29.3.6:8080/pentaho/jpivot/table/drill-position-other.gif">
          <a:extLst>
            <a:ext uri="{FF2B5EF4-FFF2-40B4-BE49-F238E27FC236}">
              <a16:creationId xmlns:a16="http://schemas.microsoft.com/office/drawing/2014/main" id="{C175D3EC-544C-447C-96B2-E60780844F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11</xdr:row>
      <xdr:rowOff>0</xdr:rowOff>
    </xdr:from>
    <xdr:ext cx="85725" cy="85725"/>
    <xdr:pic>
      <xdr:nvPicPr>
        <xdr:cNvPr id="411" name="63 Imagen" descr="http://200.29.3.6:8080/pentaho/jpivot/table/drill-position-other.gif">
          <a:extLst>
            <a:ext uri="{FF2B5EF4-FFF2-40B4-BE49-F238E27FC236}">
              <a16:creationId xmlns:a16="http://schemas.microsoft.com/office/drawing/2014/main" id="{99B5513A-FDD7-4D09-8841-F54B78327F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12</xdr:row>
      <xdr:rowOff>0</xdr:rowOff>
    </xdr:from>
    <xdr:ext cx="85725" cy="85725"/>
    <xdr:pic>
      <xdr:nvPicPr>
        <xdr:cNvPr id="412" name="64 Imagen" descr="http://200.29.3.6:8080/pentaho/jpivot/table/drill-position-other.gif">
          <a:extLst>
            <a:ext uri="{FF2B5EF4-FFF2-40B4-BE49-F238E27FC236}">
              <a16:creationId xmlns:a16="http://schemas.microsoft.com/office/drawing/2014/main" id="{19CD463C-6383-44A6-852F-C19DEA704E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13</xdr:row>
      <xdr:rowOff>0</xdr:rowOff>
    </xdr:from>
    <xdr:ext cx="85725" cy="85725"/>
    <xdr:pic>
      <xdr:nvPicPr>
        <xdr:cNvPr id="413" name="65 Imagen" descr="http://200.29.3.6:8080/pentaho/jpivot/table/drill-position-other.gif">
          <a:extLst>
            <a:ext uri="{FF2B5EF4-FFF2-40B4-BE49-F238E27FC236}">
              <a16:creationId xmlns:a16="http://schemas.microsoft.com/office/drawing/2014/main" id="{0B68ECD7-A1EF-4AAF-BF8C-C01DE0F161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14</xdr:row>
      <xdr:rowOff>0</xdr:rowOff>
    </xdr:from>
    <xdr:ext cx="85725" cy="85725"/>
    <xdr:pic>
      <xdr:nvPicPr>
        <xdr:cNvPr id="414" name="66 Imagen" descr="http://200.29.3.6:8080/pentaho/jpivot/table/drill-position-other.gif">
          <a:extLst>
            <a:ext uri="{FF2B5EF4-FFF2-40B4-BE49-F238E27FC236}">
              <a16:creationId xmlns:a16="http://schemas.microsoft.com/office/drawing/2014/main" id="{BFD412BA-B7F8-4F03-9CE4-2924BD22A72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16</xdr:row>
      <xdr:rowOff>0</xdr:rowOff>
    </xdr:from>
    <xdr:ext cx="85725" cy="85725"/>
    <xdr:pic>
      <xdr:nvPicPr>
        <xdr:cNvPr id="415" name="67 Imagen" descr="http://200.29.3.6:8080/pentaho/jpivot/table/drill-position-other.gif">
          <a:extLst>
            <a:ext uri="{FF2B5EF4-FFF2-40B4-BE49-F238E27FC236}">
              <a16:creationId xmlns:a16="http://schemas.microsoft.com/office/drawing/2014/main" id="{B7EC3CE9-CB97-4B2A-B56B-87EFA4ADE8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17</xdr:row>
      <xdr:rowOff>0</xdr:rowOff>
    </xdr:from>
    <xdr:ext cx="85725" cy="85725"/>
    <xdr:pic>
      <xdr:nvPicPr>
        <xdr:cNvPr id="416" name="68 Imagen" descr="http://200.29.3.6:8080/pentaho/jpivot/table/drill-position-other.gif">
          <a:extLst>
            <a:ext uri="{FF2B5EF4-FFF2-40B4-BE49-F238E27FC236}">
              <a16:creationId xmlns:a16="http://schemas.microsoft.com/office/drawing/2014/main" id="{3FE1AA24-2F25-4867-ACD1-4FC70FDBBB1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18</xdr:row>
      <xdr:rowOff>0</xdr:rowOff>
    </xdr:from>
    <xdr:ext cx="85725" cy="85725"/>
    <xdr:pic>
      <xdr:nvPicPr>
        <xdr:cNvPr id="417" name="69 Imagen" descr="http://200.29.3.6:8080/pentaho/jpivot/table/drill-position-other.gif">
          <a:extLst>
            <a:ext uri="{FF2B5EF4-FFF2-40B4-BE49-F238E27FC236}">
              <a16:creationId xmlns:a16="http://schemas.microsoft.com/office/drawing/2014/main" id="{92AF6CAB-5A9A-4A0D-8258-D532F5ADD5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19</xdr:row>
      <xdr:rowOff>0</xdr:rowOff>
    </xdr:from>
    <xdr:ext cx="85725" cy="85725"/>
    <xdr:pic>
      <xdr:nvPicPr>
        <xdr:cNvPr id="418" name="70 Imagen" descr="http://200.29.3.6:8080/pentaho/jpivot/table/drill-position-other.gif">
          <a:extLst>
            <a:ext uri="{FF2B5EF4-FFF2-40B4-BE49-F238E27FC236}">
              <a16:creationId xmlns:a16="http://schemas.microsoft.com/office/drawing/2014/main" id="{C19F2883-A390-4E1F-BD38-4BC5C9F6DB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20</xdr:row>
      <xdr:rowOff>0</xdr:rowOff>
    </xdr:from>
    <xdr:ext cx="85725" cy="85725"/>
    <xdr:pic>
      <xdr:nvPicPr>
        <xdr:cNvPr id="419" name="71 Imagen" descr="http://200.29.3.6:8080/pentaho/jpivot/table/drill-position-other.gif">
          <a:extLst>
            <a:ext uri="{FF2B5EF4-FFF2-40B4-BE49-F238E27FC236}">
              <a16:creationId xmlns:a16="http://schemas.microsoft.com/office/drawing/2014/main" id="{31340AFA-F1D4-48E2-9E5B-C24B9C7003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8</xdr:row>
      <xdr:rowOff>0</xdr:rowOff>
    </xdr:from>
    <xdr:ext cx="85725" cy="85725"/>
    <xdr:pic>
      <xdr:nvPicPr>
        <xdr:cNvPr id="420" name="59 Imagen" descr="http://200.29.3.6:8080/pentaho/jpivot/table/drill-position-other.gif">
          <a:extLst>
            <a:ext uri="{FF2B5EF4-FFF2-40B4-BE49-F238E27FC236}">
              <a16:creationId xmlns:a16="http://schemas.microsoft.com/office/drawing/2014/main" id="{167DB92A-51A3-4D94-8FFF-B8977F42C8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9</xdr:row>
      <xdr:rowOff>0</xdr:rowOff>
    </xdr:from>
    <xdr:ext cx="85725" cy="85725"/>
    <xdr:pic>
      <xdr:nvPicPr>
        <xdr:cNvPr id="421" name="59 Imagen" descr="http://200.29.3.6:8080/pentaho/jpivot/table/drill-position-other.gif">
          <a:extLst>
            <a:ext uri="{FF2B5EF4-FFF2-40B4-BE49-F238E27FC236}">
              <a16:creationId xmlns:a16="http://schemas.microsoft.com/office/drawing/2014/main" id="{7DB966F1-FB08-4B79-9DBE-6DB1B4D14A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10</xdr:row>
      <xdr:rowOff>0</xdr:rowOff>
    </xdr:from>
    <xdr:ext cx="85725" cy="85725"/>
    <xdr:pic>
      <xdr:nvPicPr>
        <xdr:cNvPr id="422" name="59 Imagen" descr="http://200.29.3.6:8080/pentaho/jpivot/table/drill-position-other.gif">
          <a:extLst>
            <a:ext uri="{FF2B5EF4-FFF2-40B4-BE49-F238E27FC236}">
              <a16:creationId xmlns:a16="http://schemas.microsoft.com/office/drawing/2014/main" id="{697B35F6-1B95-4F0B-960C-F3406C21C04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11</xdr:row>
      <xdr:rowOff>0</xdr:rowOff>
    </xdr:from>
    <xdr:ext cx="85725" cy="85725"/>
    <xdr:pic>
      <xdr:nvPicPr>
        <xdr:cNvPr id="423" name="59 Imagen" descr="http://200.29.3.6:8080/pentaho/jpivot/table/drill-position-other.gif">
          <a:extLst>
            <a:ext uri="{FF2B5EF4-FFF2-40B4-BE49-F238E27FC236}">
              <a16:creationId xmlns:a16="http://schemas.microsoft.com/office/drawing/2014/main" id="{ED737F75-FD28-4BB9-9C96-50147286CA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12</xdr:row>
      <xdr:rowOff>0</xdr:rowOff>
    </xdr:from>
    <xdr:ext cx="85725" cy="85725"/>
    <xdr:pic>
      <xdr:nvPicPr>
        <xdr:cNvPr id="424" name="59 Imagen" descr="http://200.29.3.6:8080/pentaho/jpivot/table/drill-position-other.gif">
          <a:extLst>
            <a:ext uri="{FF2B5EF4-FFF2-40B4-BE49-F238E27FC236}">
              <a16:creationId xmlns:a16="http://schemas.microsoft.com/office/drawing/2014/main" id="{290C7A57-912B-4B18-9B9C-7BCB745D3E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13</xdr:row>
      <xdr:rowOff>0</xdr:rowOff>
    </xdr:from>
    <xdr:ext cx="85725" cy="85725"/>
    <xdr:pic>
      <xdr:nvPicPr>
        <xdr:cNvPr id="425" name="59 Imagen" descr="http://200.29.3.6:8080/pentaho/jpivot/table/drill-position-other.gif">
          <a:extLst>
            <a:ext uri="{FF2B5EF4-FFF2-40B4-BE49-F238E27FC236}">
              <a16:creationId xmlns:a16="http://schemas.microsoft.com/office/drawing/2014/main" id="{4632B389-4A13-46A7-87CC-43DBF20037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14</xdr:row>
      <xdr:rowOff>0</xdr:rowOff>
    </xdr:from>
    <xdr:ext cx="85725" cy="85725"/>
    <xdr:pic>
      <xdr:nvPicPr>
        <xdr:cNvPr id="426" name="59 Imagen" descr="http://200.29.3.6:8080/pentaho/jpivot/table/drill-position-other.gif">
          <a:extLst>
            <a:ext uri="{FF2B5EF4-FFF2-40B4-BE49-F238E27FC236}">
              <a16:creationId xmlns:a16="http://schemas.microsoft.com/office/drawing/2014/main" id="{53F1F1EF-2369-45EB-9A85-19C0D0E79B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15</xdr:row>
      <xdr:rowOff>0</xdr:rowOff>
    </xdr:from>
    <xdr:ext cx="85725" cy="85725"/>
    <xdr:pic>
      <xdr:nvPicPr>
        <xdr:cNvPr id="427" name="59 Imagen" descr="http://200.29.3.6:8080/pentaho/jpivot/table/drill-position-other.gif">
          <a:extLst>
            <a:ext uri="{FF2B5EF4-FFF2-40B4-BE49-F238E27FC236}">
              <a16:creationId xmlns:a16="http://schemas.microsoft.com/office/drawing/2014/main" id="{1943FD07-D4A4-4A89-AAFE-0F22435544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16</xdr:row>
      <xdr:rowOff>0</xdr:rowOff>
    </xdr:from>
    <xdr:ext cx="85725" cy="85725"/>
    <xdr:pic>
      <xdr:nvPicPr>
        <xdr:cNvPr id="428" name="59 Imagen" descr="http://200.29.3.6:8080/pentaho/jpivot/table/drill-position-other.gif">
          <a:extLst>
            <a:ext uri="{FF2B5EF4-FFF2-40B4-BE49-F238E27FC236}">
              <a16:creationId xmlns:a16="http://schemas.microsoft.com/office/drawing/2014/main" id="{34927001-EA2E-41E4-A73C-0067EE82E84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17</xdr:row>
      <xdr:rowOff>0</xdr:rowOff>
    </xdr:from>
    <xdr:ext cx="85725" cy="85725"/>
    <xdr:pic>
      <xdr:nvPicPr>
        <xdr:cNvPr id="429" name="59 Imagen" descr="http://200.29.3.6:8080/pentaho/jpivot/table/drill-position-other.gif">
          <a:extLst>
            <a:ext uri="{FF2B5EF4-FFF2-40B4-BE49-F238E27FC236}">
              <a16:creationId xmlns:a16="http://schemas.microsoft.com/office/drawing/2014/main" id="{5A2BF228-AC09-4DF8-9746-C90DA0382BD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18</xdr:row>
      <xdr:rowOff>0</xdr:rowOff>
    </xdr:from>
    <xdr:ext cx="85725" cy="85725"/>
    <xdr:pic>
      <xdr:nvPicPr>
        <xdr:cNvPr id="430" name="59 Imagen" descr="http://200.29.3.6:8080/pentaho/jpivot/table/drill-position-other.gif">
          <a:extLst>
            <a:ext uri="{FF2B5EF4-FFF2-40B4-BE49-F238E27FC236}">
              <a16:creationId xmlns:a16="http://schemas.microsoft.com/office/drawing/2014/main" id="{8BB46DA0-47D5-4FA2-A0C9-82629F4297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19</xdr:row>
      <xdr:rowOff>0</xdr:rowOff>
    </xdr:from>
    <xdr:ext cx="85725" cy="85725"/>
    <xdr:pic>
      <xdr:nvPicPr>
        <xdr:cNvPr id="431" name="59 Imagen" descr="http://200.29.3.6:8080/pentaho/jpivot/table/drill-position-other.gif">
          <a:extLst>
            <a:ext uri="{FF2B5EF4-FFF2-40B4-BE49-F238E27FC236}">
              <a16:creationId xmlns:a16="http://schemas.microsoft.com/office/drawing/2014/main" id="{3C208D1F-CE15-4B29-A236-ADCD7865124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20</xdr:row>
      <xdr:rowOff>0</xdr:rowOff>
    </xdr:from>
    <xdr:ext cx="85725" cy="85725"/>
    <xdr:pic>
      <xdr:nvPicPr>
        <xdr:cNvPr id="432" name="59 Imagen" descr="http://200.29.3.6:8080/pentaho/jpivot/table/drill-position-other.gif">
          <a:extLst>
            <a:ext uri="{FF2B5EF4-FFF2-40B4-BE49-F238E27FC236}">
              <a16:creationId xmlns:a16="http://schemas.microsoft.com/office/drawing/2014/main" id="{E0930D44-601B-4BDA-906D-B84B0395187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21</xdr:row>
      <xdr:rowOff>0</xdr:rowOff>
    </xdr:from>
    <xdr:ext cx="85725" cy="85725"/>
    <xdr:pic>
      <xdr:nvPicPr>
        <xdr:cNvPr id="433" name="59 Imagen" descr="http://200.29.3.6:8080/pentaho/jpivot/table/drill-position-other.gif">
          <a:extLst>
            <a:ext uri="{FF2B5EF4-FFF2-40B4-BE49-F238E27FC236}">
              <a16:creationId xmlns:a16="http://schemas.microsoft.com/office/drawing/2014/main" id="{AE99F120-9A52-4091-8E38-6C9EE4B9C3D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22</xdr:row>
      <xdr:rowOff>0</xdr:rowOff>
    </xdr:from>
    <xdr:ext cx="85725" cy="85725"/>
    <xdr:pic>
      <xdr:nvPicPr>
        <xdr:cNvPr id="434" name="59 Imagen" descr="http://200.29.3.6:8080/pentaho/jpivot/table/drill-position-other.gif">
          <a:extLst>
            <a:ext uri="{FF2B5EF4-FFF2-40B4-BE49-F238E27FC236}">
              <a16:creationId xmlns:a16="http://schemas.microsoft.com/office/drawing/2014/main" id="{A5062D52-8A52-4DA0-8B27-E32CE0DFC1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24</xdr:row>
      <xdr:rowOff>0</xdr:rowOff>
    </xdr:from>
    <xdr:ext cx="85725" cy="85725"/>
    <xdr:pic>
      <xdr:nvPicPr>
        <xdr:cNvPr id="435" name="59 Imagen" descr="http://200.29.3.6:8080/pentaho/jpivot/table/drill-position-other.gif">
          <a:extLst>
            <a:ext uri="{FF2B5EF4-FFF2-40B4-BE49-F238E27FC236}">
              <a16:creationId xmlns:a16="http://schemas.microsoft.com/office/drawing/2014/main" id="{2E0D29EE-8726-4EE3-85F5-D21E61FCF5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991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8</xdr:row>
      <xdr:rowOff>0</xdr:rowOff>
    </xdr:from>
    <xdr:ext cx="85725" cy="85725"/>
    <xdr:pic>
      <xdr:nvPicPr>
        <xdr:cNvPr id="436" name="59 Imagen" descr="http://200.29.3.6:8080/pentaho/jpivot/table/drill-position-other.gif">
          <a:extLst>
            <a:ext uri="{FF2B5EF4-FFF2-40B4-BE49-F238E27FC236}">
              <a16:creationId xmlns:a16="http://schemas.microsoft.com/office/drawing/2014/main" id="{F83800FB-5090-4A8F-B715-5161B46E2D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8</xdr:row>
      <xdr:rowOff>0</xdr:rowOff>
    </xdr:from>
    <xdr:ext cx="85725" cy="85725"/>
    <xdr:pic>
      <xdr:nvPicPr>
        <xdr:cNvPr id="437" name="59 Imagen" descr="http://200.29.3.6:8080/pentaho/jpivot/table/drill-position-other.gif">
          <a:extLst>
            <a:ext uri="{FF2B5EF4-FFF2-40B4-BE49-F238E27FC236}">
              <a16:creationId xmlns:a16="http://schemas.microsoft.com/office/drawing/2014/main" id="{5B5F6366-FE37-47A4-A8B2-F4928CF4A3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9</xdr:row>
      <xdr:rowOff>0</xdr:rowOff>
    </xdr:from>
    <xdr:ext cx="85725" cy="85725"/>
    <xdr:pic>
      <xdr:nvPicPr>
        <xdr:cNvPr id="438" name="59 Imagen" descr="http://200.29.3.6:8080/pentaho/jpivot/table/drill-position-other.gif">
          <a:extLst>
            <a:ext uri="{FF2B5EF4-FFF2-40B4-BE49-F238E27FC236}">
              <a16:creationId xmlns:a16="http://schemas.microsoft.com/office/drawing/2014/main" id="{20D434C2-21ED-466B-94D7-4FDA9EB358D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9</xdr:row>
      <xdr:rowOff>0</xdr:rowOff>
    </xdr:from>
    <xdr:ext cx="85725" cy="85725"/>
    <xdr:pic>
      <xdr:nvPicPr>
        <xdr:cNvPr id="439" name="59 Imagen" descr="http://200.29.3.6:8080/pentaho/jpivot/table/drill-position-other.gif">
          <a:extLst>
            <a:ext uri="{FF2B5EF4-FFF2-40B4-BE49-F238E27FC236}">
              <a16:creationId xmlns:a16="http://schemas.microsoft.com/office/drawing/2014/main" id="{3E858F0E-4B1C-4077-B894-E1EB71A3089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10</xdr:row>
      <xdr:rowOff>0</xdr:rowOff>
    </xdr:from>
    <xdr:ext cx="85725" cy="85725"/>
    <xdr:pic>
      <xdr:nvPicPr>
        <xdr:cNvPr id="440" name="59 Imagen" descr="http://200.29.3.6:8080/pentaho/jpivot/table/drill-position-other.gif">
          <a:extLst>
            <a:ext uri="{FF2B5EF4-FFF2-40B4-BE49-F238E27FC236}">
              <a16:creationId xmlns:a16="http://schemas.microsoft.com/office/drawing/2014/main" id="{3E68EC94-8A3F-4369-87B4-BB150C7FAA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10</xdr:row>
      <xdr:rowOff>0</xdr:rowOff>
    </xdr:from>
    <xdr:ext cx="85725" cy="85725"/>
    <xdr:pic>
      <xdr:nvPicPr>
        <xdr:cNvPr id="441" name="59 Imagen" descr="http://200.29.3.6:8080/pentaho/jpivot/table/drill-position-other.gif">
          <a:extLst>
            <a:ext uri="{FF2B5EF4-FFF2-40B4-BE49-F238E27FC236}">
              <a16:creationId xmlns:a16="http://schemas.microsoft.com/office/drawing/2014/main" id="{0F52BE8B-DEC4-49FB-AC07-9C635344CA9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11</xdr:row>
      <xdr:rowOff>0</xdr:rowOff>
    </xdr:from>
    <xdr:ext cx="85725" cy="85725"/>
    <xdr:pic>
      <xdr:nvPicPr>
        <xdr:cNvPr id="442" name="59 Imagen" descr="http://200.29.3.6:8080/pentaho/jpivot/table/drill-position-other.gif">
          <a:extLst>
            <a:ext uri="{FF2B5EF4-FFF2-40B4-BE49-F238E27FC236}">
              <a16:creationId xmlns:a16="http://schemas.microsoft.com/office/drawing/2014/main" id="{3D0EA60E-8A08-48D6-8C4C-F83AC52F1B2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11</xdr:row>
      <xdr:rowOff>0</xdr:rowOff>
    </xdr:from>
    <xdr:ext cx="85725" cy="85725"/>
    <xdr:pic>
      <xdr:nvPicPr>
        <xdr:cNvPr id="443" name="59 Imagen" descr="http://200.29.3.6:8080/pentaho/jpivot/table/drill-position-other.gif">
          <a:extLst>
            <a:ext uri="{FF2B5EF4-FFF2-40B4-BE49-F238E27FC236}">
              <a16:creationId xmlns:a16="http://schemas.microsoft.com/office/drawing/2014/main" id="{3863A209-F8A6-462F-9564-16474174F26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12</xdr:row>
      <xdr:rowOff>0</xdr:rowOff>
    </xdr:from>
    <xdr:ext cx="85725" cy="85725"/>
    <xdr:pic>
      <xdr:nvPicPr>
        <xdr:cNvPr id="444" name="59 Imagen" descr="http://200.29.3.6:8080/pentaho/jpivot/table/drill-position-other.gif">
          <a:extLst>
            <a:ext uri="{FF2B5EF4-FFF2-40B4-BE49-F238E27FC236}">
              <a16:creationId xmlns:a16="http://schemas.microsoft.com/office/drawing/2014/main" id="{7C9A5AEA-B02D-4683-BA33-AC9FBC04B4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12</xdr:row>
      <xdr:rowOff>0</xdr:rowOff>
    </xdr:from>
    <xdr:ext cx="85725" cy="85725"/>
    <xdr:pic>
      <xdr:nvPicPr>
        <xdr:cNvPr id="445" name="59 Imagen" descr="http://200.29.3.6:8080/pentaho/jpivot/table/drill-position-other.gif">
          <a:extLst>
            <a:ext uri="{FF2B5EF4-FFF2-40B4-BE49-F238E27FC236}">
              <a16:creationId xmlns:a16="http://schemas.microsoft.com/office/drawing/2014/main" id="{34F57EF7-CE3C-433C-BECB-41B16F0DA3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13</xdr:row>
      <xdr:rowOff>0</xdr:rowOff>
    </xdr:from>
    <xdr:ext cx="85725" cy="85725"/>
    <xdr:pic>
      <xdr:nvPicPr>
        <xdr:cNvPr id="446" name="59 Imagen" descr="http://200.29.3.6:8080/pentaho/jpivot/table/drill-position-other.gif">
          <a:extLst>
            <a:ext uri="{FF2B5EF4-FFF2-40B4-BE49-F238E27FC236}">
              <a16:creationId xmlns:a16="http://schemas.microsoft.com/office/drawing/2014/main" id="{EB2BBA2D-014B-4B03-8DFE-84AC720205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13</xdr:row>
      <xdr:rowOff>0</xdr:rowOff>
    </xdr:from>
    <xdr:ext cx="85725" cy="85725"/>
    <xdr:pic>
      <xdr:nvPicPr>
        <xdr:cNvPr id="447" name="59 Imagen" descr="http://200.29.3.6:8080/pentaho/jpivot/table/drill-position-other.gif">
          <a:extLst>
            <a:ext uri="{FF2B5EF4-FFF2-40B4-BE49-F238E27FC236}">
              <a16:creationId xmlns:a16="http://schemas.microsoft.com/office/drawing/2014/main" id="{13CA0DA9-048E-4666-A8C0-BC5E4D05DFD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14</xdr:row>
      <xdr:rowOff>0</xdr:rowOff>
    </xdr:from>
    <xdr:ext cx="85725" cy="85725"/>
    <xdr:pic>
      <xdr:nvPicPr>
        <xdr:cNvPr id="448" name="59 Imagen" descr="http://200.29.3.6:8080/pentaho/jpivot/table/drill-position-other.gif">
          <a:extLst>
            <a:ext uri="{FF2B5EF4-FFF2-40B4-BE49-F238E27FC236}">
              <a16:creationId xmlns:a16="http://schemas.microsoft.com/office/drawing/2014/main" id="{703C6942-BEF6-48DA-89F7-F5739D04CA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14</xdr:row>
      <xdr:rowOff>0</xdr:rowOff>
    </xdr:from>
    <xdr:ext cx="85725" cy="85725"/>
    <xdr:pic>
      <xdr:nvPicPr>
        <xdr:cNvPr id="449" name="59 Imagen" descr="http://200.29.3.6:8080/pentaho/jpivot/table/drill-position-other.gif">
          <a:extLst>
            <a:ext uri="{FF2B5EF4-FFF2-40B4-BE49-F238E27FC236}">
              <a16:creationId xmlns:a16="http://schemas.microsoft.com/office/drawing/2014/main" id="{9A597CA0-CBDF-45BF-BEE6-DCA2CD7DF6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15</xdr:row>
      <xdr:rowOff>0</xdr:rowOff>
    </xdr:from>
    <xdr:ext cx="85725" cy="85725"/>
    <xdr:pic>
      <xdr:nvPicPr>
        <xdr:cNvPr id="450" name="59 Imagen" descr="http://200.29.3.6:8080/pentaho/jpivot/table/drill-position-other.gif">
          <a:extLst>
            <a:ext uri="{FF2B5EF4-FFF2-40B4-BE49-F238E27FC236}">
              <a16:creationId xmlns:a16="http://schemas.microsoft.com/office/drawing/2014/main" id="{6C71BAC3-8D95-4E88-8D05-9D046095580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15</xdr:row>
      <xdr:rowOff>0</xdr:rowOff>
    </xdr:from>
    <xdr:ext cx="85725" cy="85725"/>
    <xdr:pic>
      <xdr:nvPicPr>
        <xdr:cNvPr id="451" name="59 Imagen" descr="http://200.29.3.6:8080/pentaho/jpivot/table/drill-position-other.gif">
          <a:extLst>
            <a:ext uri="{FF2B5EF4-FFF2-40B4-BE49-F238E27FC236}">
              <a16:creationId xmlns:a16="http://schemas.microsoft.com/office/drawing/2014/main" id="{E53E236C-39A9-441F-8A61-818EA7CC51E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16</xdr:row>
      <xdr:rowOff>0</xdr:rowOff>
    </xdr:from>
    <xdr:ext cx="85725" cy="85725"/>
    <xdr:pic>
      <xdr:nvPicPr>
        <xdr:cNvPr id="452" name="59 Imagen" descr="http://200.29.3.6:8080/pentaho/jpivot/table/drill-position-other.gif">
          <a:extLst>
            <a:ext uri="{FF2B5EF4-FFF2-40B4-BE49-F238E27FC236}">
              <a16:creationId xmlns:a16="http://schemas.microsoft.com/office/drawing/2014/main" id="{8716641C-B889-4FF9-9D2C-9B90FA3AA8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16</xdr:row>
      <xdr:rowOff>0</xdr:rowOff>
    </xdr:from>
    <xdr:ext cx="85725" cy="85725"/>
    <xdr:pic>
      <xdr:nvPicPr>
        <xdr:cNvPr id="453" name="59 Imagen" descr="http://200.29.3.6:8080/pentaho/jpivot/table/drill-position-other.gif">
          <a:extLst>
            <a:ext uri="{FF2B5EF4-FFF2-40B4-BE49-F238E27FC236}">
              <a16:creationId xmlns:a16="http://schemas.microsoft.com/office/drawing/2014/main" id="{C3A2C1D8-9485-444C-A454-25187D8DB3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17</xdr:row>
      <xdr:rowOff>0</xdr:rowOff>
    </xdr:from>
    <xdr:ext cx="85725" cy="85725"/>
    <xdr:pic>
      <xdr:nvPicPr>
        <xdr:cNvPr id="454" name="59 Imagen" descr="http://200.29.3.6:8080/pentaho/jpivot/table/drill-position-other.gif">
          <a:extLst>
            <a:ext uri="{FF2B5EF4-FFF2-40B4-BE49-F238E27FC236}">
              <a16:creationId xmlns:a16="http://schemas.microsoft.com/office/drawing/2014/main" id="{1DC479D3-F7FC-4718-8111-3DEAE47A39A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17</xdr:row>
      <xdr:rowOff>0</xdr:rowOff>
    </xdr:from>
    <xdr:ext cx="85725" cy="85725"/>
    <xdr:pic>
      <xdr:nvPicPr>
        <xdr:cNvPr id="455" name="59 Imagen" descr="http://200.29.3.6:8080/pentaho/jpivot/table/drill-position-other.gif">
          <a:extLst>
            <a:ext uri="{FF2B5EF4-FFF2-40B4-BE49-F238E27FC236}">
              <a16:creationId xmlns:a16="http://schemas.microsoft.com/office/drawing/2014/main" id="{CA37B3D6-B7EB-4015-9740-DBFDE47A581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18</xdr:row>
      <xdr:rowOff>0</xdr:rowOff>
    </xdr:from>
    <xdr:ext cx="85725" cy="85725"/>
    <xdr:pic>
      <xdr:nvPicPr>
        <xdr:cNvPr id="456" name="59 Imagen" descr="http://200.29.3.6:8080/pentaho/jpivot/table/drill-position-other.gif">
          <a:extLst>
            <a:ext uri="{FF2B5EF4-FFF2-40B4-BE49-F238E27FC236}">
              <a16:creationId xmlns:a16="http://schemas.microsoft.com/office/drawing/2014/main" id="{534D56FA-3512-42AF-A5F3-976AC52643C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18</xdr:row>
      <xdr:rowOff>0</xdr:rowOff>
    </xdr:from>
    <xdr:ext cx="85725" cy="85725"/>
    <xdr:pic>
      <xdr:nvPicPr>
        <xdr:cNvPr id="457" name="59 Imagen" descr="http://200.29.3.6:8080/pentaho/jpivot/table/drill-position-other.gif">
          <a:extLst>
            <a:ext uri="{FF2B5EF4-FFF2-40B4-BE49-F238E27FC236}">
              <a16:creationId xmlns:a16="http://schemas.microsoft.com/office/drawing/2014/main" id="{57E3FA06-C2A3-4A6A-A328-E57DD7E6F73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19</xdr:row>
      <xdr:rowOff>0</xdr:rowOff>
    </xdr:from>
    <xdr:ext cx="85725" cy="85725"/>
    <xdr:pic>
      <xdr:nvPicPr>
        <xdr:cNvPr id="458" name="59 Imagen" descr="http://200.29.3.6:8080/pentaho/jpivot/table/drill-position-other.gif">
          <a:extLst>
            <a:ext uri="{FF2B5EF4-FFF2-40B4-BE49-F238E27FC236}">
              <a16:creationId xmlns:a16="http://schemas.microsoft.com/office/drawing/2014/main" id="{72C0E730-BADB-474D-8F8E-8AD631A3D39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19</xdr:row>
      <xdr:rowOff>0</xdr:rowOff>
    </xdr:from>
    <xdr:ext cx="85725" cy="85725"/>
    <xdr:pic>
      <xdr:nvPicPr>
        <xdr:cNvPr id="459" name="59 Imagen" descr="http://200.29.3.6:8080/pentaho/jpivot/table/drill-position-other.gif">
          <a:extLst>
            <a:ext uri="{FF2B5EF4-FFF2-40B4-BE49-F238E27FC236}">
              <a16:creationId xmlns:a16="http://schemas.microsoft.com/office/drawing/2014/main" id="{BDDC8E2B-F978-45AA-B99A-D386C7DCB74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20</xdr:row>
      <xdr:rowOff>0</xdr:rowOff>
    </xdr:from>
    <xdr:ext cx="85725" cy="85725"/>
    <xdr:pic>
      <xdr:nvPicPr>
        <xdr:cNvPr id="460" name="59 Imagen" descr="http://200.29.3.6:8080/pentaho/jpivot/table/drill-position-other.gif">
          <a:extLst>
            <a:ext uri="{FF2B5EF4-FFF2-40B4-BE49-F238E27FC236}">
              <a16:creationId xmlns:a16="http://schemas.microsoft.com/office/drawing/2014/main" id="{7D9CA83C-9BE0-400D-803E-4AF97BEF957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20</xdr:row>
      <xdr:rowOff>0</xdr:rowOff>
    </xdr:from>
    <xdr:ext cx="85725" cy="85725"/>
    <xdr:pic>
      <xdr:nvPicPr>
        <xdr:cNvPr id="461" name="59 Imagen" descr="http://200.29.3.6:8080/pentaho/jpivot/table/drill-position-other.gif">
          <a:extLst>
            <a:ext uri="{FF2B5EF4-FFF2-40B4-BE49-F238E27FC236}">
              <a16:creationId xmlns:a16="http://schemas.microsoft.com/office/drawing/2014/main" id="{8B9A28AE-3F65-4041-81AC-2DEE3AB603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21</xdr:row>
      <xdr:rowOff>0</xdr:rowOff>
    </xdr:from>
    <xdr:ext cx="85725" cy="85725"/>
    <xdr:pic>
      <xdr:nvPicPr>
        <xdr:cNvPr id="462" name="59 Imagen" descr="http://200.29.3.6:8080/pentaho/jpivot/table/drill-position-other.gif">
          <a:extLst>
            <a:ext uri="{FF2B5EF4-FFF2-40B4-BE49-F238E27FC236}">
              <a16:creationId xmlns:a16="http://schemas.microsoft.com/office/drawing/2014/main" id="{4CC46DB0-2B64-4AEC-BCAF-31819B46EF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21</xdr:row>
      <xdr:rowOff>0</xdr:rowOff>
    </xdr:from>
    <xdr:ext cx="85725" cy="85725"/>
    <xdr:pic>
      <xdr:nvPicPr>
        <xdr:cNvPr id="463" name="59 Imagen" descr="http://200.29.3.6:8080/pentaho/jpivot/table/drill-position-other.gif">
          <a:extLst>
            <a:ext uri="{FF2B5EF4-FFF2-40B4-BE49-F238E27FC236}">
              <a16:creationId xmlns:a16="http://schemas.microsoft.com/office/drawing/2014/main" id="{C0137463-288A-4B71-9E30-E8FD343391A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22</xdr:row>
      <xdr:rowOff>0</xdr:rowOff>
    </xdr:from>
    <xdr:ext cx="85725" cy="85725"/>
    <xdr:pic>
      <xdr:nvPicPr>
        <xdr:cNvPr id="464" name="59 Imagen" descr="http://200.29.3.6:8080/pentaho/jpivot/table/drill-position-other.gif">
          <a:extLst>
            <a:ext uri="{FF2B5EF4-FFF2-40B4-BE49-F238E27FC236}">
              <a16:creationId xmlns:a16="http://schemas.microsoft.com/office/drawing/2014/main" id="{02EB985D-647F-4FDA-A8F0-B6BBB5740F6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22</xdr:row>
      <xdr:rowOff>0</xdr:rowOff>
    </xdr:from>
    <xdr:ext cx="85725" cy="85725"/>
    <xdr:pic>
      <xdr:nvPicPr>
        <xdr:cNvPr id="465" name="59 Imagen" descr="http://200.29.3.6:8080/pentaho/jpivot/table/drill-position-other.gif">
          <a:extLst>
            <a:ext uri="{FF2B5EF4-FFF2-40B4-BE49-F238E27FC236}">
              <a16:creationId xmlns:a16="http://schemas.microsoft.com/office/drawing/2014/main" id="{7CB8FC70-E9AF-4F86-8913-D401C5045BF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20</xdr:col>
      <xdr:colOff>0</xdr:colOff>
      <xdr:row>23</xdr:row>
      <xdr:rowOff>0</xdr:rowOff>
    </xdr:from>
    <xdr:ext cx="85725" cy="85725"/>
    <xdr:pic>
      <xdr:nvPicPr>
        <xdr:cNvPr id="466" name="59 Imagen" descr="http://200.29.3.6:8080/pentaho/jpivot/table/drill-position-other.gif">
          <a:extLst>
            <a:ext uri="{FF2B5EF4-FFF2-40B4-BE49-F238E27FC236}">
              <a16:creationId xmlns:a16="http://schemas.microsoft.com/office/drawing/2014/main" id="{EE2B6BDB-290D-4F7D-AC0B-CBE49C0388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218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23</xdr:row>
      <xdr:rowOff>0</xdr:rowOff>
    </xdr:from>
    <xdr:ext cx="85725" cy="85725"/>
    <xdr:pic>
      <xdr:nvPicPr>
        <xdr:cNvPr id="467" name="59 Imagen" descr="http://200.29.3.6:8080/pentaho/jpivot/table/drill-position-other.gif">
          <a:extLst>
            <a:ext uri="{FF2B5EF4-FFF2-40B4-BE49-F238E27FC236}">
              <a16:creationId xmlns:a16="http://schemas.microsoft.com/office/drawing/2014/main" id="{7CEA19FD-5656-47A3-8D23-5FA1D7705C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49780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8</xdr:row>
      <xdr:rowOff>0</xdr:rowOff>
    </xdr:from>
    <xdr:ext cx="85725" cy="85725"/>
    <xdr:pic>
      <xdr:nvPicPr>
        <xdr:cNvPr id="468" name="59 Imagen" descr="http://200.29.3.6:8080/pentaho/jpivot/table/drill-position-other.gif">
          <a:extLst>
            <a:ext uri="{FF2B5EF4-FFF2-40B4-BE49-F238E27FC236}">
              <a16:creationId xmlns:a16="http://schemas.microsoft.com/office/drawing/2014/main" id="{2CBF02F0-F6AE-44EC-B541-B1F1B83D8D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333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9</xdr:row>
      <xdr:rowOff>0</xdr:rowOff>
    </xdr:from>
    <xdr:ext cx="85725" cy="85725"/>
    <xdr:pic>
      <xdr:nvPicPr>
        <xdr:cNvPr id="469" name="59 Imagen" descr="http://200.29.3.6:8080/pentaho/jpivot/table/drill-position-other.gif">
          <a:extLst>
            <a:ext uri="{FF2B5EF4-FFF2-40B4-BE49-F238E27FC236}">
              <a16:creationId xmlns:a16="http://schemas.microsoft.com/office/drawing/2014/main" id="{73276830-7D92-40AC-AC3B-988E82C72A2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562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10</xdr:row>
      <xdr:rowOff>0</xdr:rowOff>
    </xdr:from>
    <xdr:ext cx="85725" cy="85725"/>
    <xdr:pic>
      <xdr:nvPicPr>
        <xdr:cNvPr id="470" name="59 Imagen" descr="http://200.29.3.6:8080/pentaho/jpivot/table/drill-position-other.gif">
          <a:extLst>
            <a:ext uri="{FF2B5EF4-FFF2-40B4-BE49-F238E27FC236}">
              <a16:creationId xmlns:a16="http://schemas.microsoft.com/office/drawing/2014/main" id="{E700F6C0-F164-49CF-8B7F-32AE2EF2680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2790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11</xdr:row>
      <xdr:rowOff>0</xdr:rowOff>
    </xdr:from>
    <xdr:ext cx="85725" cy="85725"/>
    <xdr:pic>
      <xdr:nvPicPr>
        <xdr:cNvPr id="471" name="59 Imagen" descr="http://200.29.3.6:8080/pentaho/jpivot/table/drill-position-other.gif">
          <a:extLst>
            <a:ext uri="{FF2B5EF4-FFF2-40B4-BE49-F238E27FC236}">
              <a16:creationId xmlns:a16="http://schemas.microsoft.com/office/drawing/2014/main" id="{23D841DA-8732-46EF-81A0-128768931F8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019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12</xdr:row>
      <xdr:rowOff>0</xdr:rowOff>
    </xdr:from>
    <xdr:ext cx="85725" cy="85725"/>
    <xdr:pic>
      <xdr:nvPicPr>
        <xdr:cNvPr id="472" name="59 Imagen" descr="http://200.29.3.6:8080/pentaho/jpivot/table/drill-position-other.gif">
          <a:extLst>
            <a:ext uri="{FF2B5EF4-FFF2-40B4-BE49-F238E27FC236}">
              <a16:creationId xmlns:a16="http://schemas.microsoft.com/office/drawing/2014/main" id="{76CCAFBB-7383-4414-BD0C-FF25DA691F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248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13</xdr:row>
      <xdr:rowOff>0</xdr:rowOff>
    </xdr:from>
    <xdr:ext cx="85725" cy="85725"/>
    <xdr:pic>
      <xdr:nvPicPr>
        <xdr:cNvPr id="473" name="59 Imagen" descr="http://200.29.3.6:8080/pentaho/jpivot/table/drill-position-other.gif">
          <a:extLst>
            <a:ext uri="{FF2B5EF4-FFF2-40B4-BE49-F238E27FC236}">
              <a16:creationId xmlns:a16="http://schemas.microsoft.com/office/drawing/2014/main" id="{51140AEB-9C00-46C0-8E70-D0F163EF403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476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14</xdr:row>
      <xdr:rowOff>0</xdr:rowOff>
    </xdr:from>
    <xdr:ext cx="85725" cy="85725"/>
    <xdr:pic>
      <xdr:nvPicPr>
        <xdr:cNvPr id="474" name="59 Imagen" descr="http://200.29.3.6:8080/pentaho/jpivot/table/drill-position-other.gif">
          <a:extLst>
            <a:ext uri="{FF2B5EF4-FFF2-40B4-BE49-F238E27FC236}">
              <a16:creationId xmlns:a16="http://schemas.microsoft.com/office/drawing/2014/main" id="{186D50B2-322A-45A8-B751-399F66BC17E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705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15</xdr:row>
      <xdr:rowOff>0</xdr:rowOff>
    </xdr:from>
    <xdr:ext cx="85725" cy="85725"/>
    <xdr:pic>
      <xdr:nvPicPr>
        <xdr:cNvPr id="475" name="59 Imagen" descr="http://200.29.3.6:8080/pentaho/jpivot/table/drill-position-other.gif">
          <a:extLst>
            <a:ext uri="{FF2B5EF4-FFF2-40B4-BE49-F238E27FC236}">
              <a16:creationId xmlns:a16="http://schemas.microsoft.com/office/drawing/2014/main" id="{26807F3C-DE29-4BC4-82A0-BB154FEB95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3933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16</xdr:row>
      <xdr:rowOff>0</xdr:rowOff>
    </xdr:from>
    <xdr:ext cx="85725" cy="85725"/>
    <xdr:pic>
      <xdr:nvPicPr>
        <xdr:cNvPr id="476" name="59 Imagen" descr="http://200.29.3.6:8080/pentaho/jpivot/table/drill-position-other.gif">
          <a:extLst>
            <a:ext uri="{FF2B5EF4-FFF2-40B4-BE49-F238E27FC236}">
              <a16:creationId xmlns:a16="http://schemas.microsoft.com/office/drawing/2014/main" id="{3AF81CCF-193A-48DE-8A8D-6F7F730932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162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17</xdr:row>
      <xdr:rowOff>0</xdr:rowOff>
    </xdr:from>
    <xdr:ext cx="85725" cy="85725"/>
    <xdr:pic>
      <xdr:nvPicPr>
        <xdr:cNvPr id="477" name="59 Imagen" descr="http://200.29.3.6:8080/pentaho/jpivot/table/drill-position-other.gif">
          <a:extLst>
            <a:ext uri="{FF2B5EF4-FFF2-40B4-BE49-F238E27FC236}">
              <a16:creationId xmlns:a16="http://schemas.microsoft.com/office/drawing/2014/main" id="{C178CD25-E95C-42F3-8F98-22CB40DEDB9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391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18</xdr:row>
      <xdr:rowOff>0</xdr:rowOff>
    </xdr:from>
    <xdr:ext cx="85725" cy="85725"/>
    <xdr:pic>
      <xdr:nvPicPr>
        <xdr:cNvPr id="478" name="59 Imagen" descr="http://200.29.3.6:8080/pentaho/jpivot/table/drill-position-other.gif">
          <a:extLst>
            <a:ext uri="{FF2B5EF4-FFF2-40B4-BE49-F238E27FC236}">
              <a16:creationId xmlns:a16="http://schemas.microsoft.com/office/drawing/2014/main" id="{258CF54B-2A60-4AC6-A7D1-897D8161188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619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19</xdr:row>
      <xdr:rowOff>0</xdr:rowOff>
    </xdr:from>
    <xdr:ext cx="85725" cy="85725"/>
    <xdr:pic>
      <xdr:nvPicPr>
        <xdr:cNvPr id="479" name="59 Imagen" descr="http://200.29.3.6:8080/pentaho/jpivot/table/drill-position-other.gif">
          <a:extLst>
            <a:ext uri="{FF2B5EF4-FFF2-40B4-BE49-F238E27FC236}">
              <a16:creationId xmlns:a16="http://schemas.microsoft.com/office/drawing/2014/main" id="{7BE6712B-81FD-4E40-9B5C-0AC673A3923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48482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20</xdr:row>
      <xdr:rowOff>0</xdr:rowOff>
    </xdr:from>
    <xdr:ext cx="85725" cy="85725"/>
    <xdr:pic>
      <xdr:nvPicPr>
        <xdr:cNvPr id="480" name="59 Imagen" descr="http://200.29.3.6:8080/pentaho/jpivot/table/drill-position-other.gif">
          <a:extLst>
            <a:ext uri="{FF2B5EF4-FFF2-40B4-BE49-F238E27FC236}">
              <a16:creationId xmlns:a16="http://schemas.microsoft.com/office/drawing/2014/main" id="{96BA512F-CBCD-44F9-9FFC-F6CD5873D1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0768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21</xdr:row>
      <xdr:rowOff>0</xdr:rowOff>
    </xdr:from>
    <xdr:ext cx="85725" cy="85725"/>
    <xdr:pic>
      <xdr:nvPicPr>
        <xdr:cNvPr id="481" name="59 Imagen" descr="http://200.29.3.6:8080/pentaho/jpivot/table/drill-position-other.gif">
          <a:extLst>
            <a:ext uri="{FF2B5EF4-FFF2-40B4-BE49-F238E27FC236}">
              <a16:creationId xmlns:a16="http://schemas.microsoft.com/office/drawing/2014/main" id="{E9C7E75C-80F8-405A-9757-0FD8B6971C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3054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22</xdr:row>
      <xdr:rowOff>0</xdr:rowOff>
    </xdr:from>
    <xdr:ext cx="85725" cy="85725"/>
    <xdr:pic>
      <xdr:nvPicPr>
        <xdr:cNvPr id="482" name="59 Imagen" descr="http://200.29.3.6:8080/pentaho/jpivot/table/drill-position-other.gif">
          <a:extLst>
            <a:ext uri="{FF2B5EF4-FFF2-40B4-BE49-F238E27FC236}">
              <a16:creationId xmlns:a16="http://schemas.microsoft.com/office/drawing/2014/main" id="{B3720165-60D2-4E1D-B2AC-40DA01E0380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5340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23</xdr:row>
      <xdr:rowOff>0</xdr:rowOff>
    </xdr:from>
    <xdr:ext cx="85725" cy="85725"/>
    <xdr:pic>
      <xdr:nvPicPr>
        <xdr:cNvPr id="483" name="59 Imagen" descr="http://200.29.3.6:8080/pentaho/jpivot/table/drill-position-other.gif">
          <a:extLst>
            <a:ext uri="{FF2B5EF4-FFF2-40B4-BE49-F238E27FC236}">
              <a16:creationId xmlns:a16="http://schemas.microsoft.com/office/drawing/2014/main" id="{3262317B-8075-44A2-8506-1AFBCDA1D4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576262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3.xml><?xml version="1.0" encoding="utf-8"?>
<xdr:wsDr xmlns:xdr="http://schemas.openxmlformats.org/drawingml/2006/spreadsheetDrawing" xmlns:a="http://schemas.openxmlformats.org/drawingml/2006/main">
  <xdr:oneCellAnchor>
    <xdr:from>
      <xdr:col>9</xdr:col>
      <xdr:colOff>0</xdr:colOff>
      <xdr:row>80</xdr:row>
      <xdr:rowOff>0</xdr:rowOff>
    </xdr:from>
    <xdr:ext cx="152400" cy="152400"/>
    <xdr:sp macro="" textlink="">
      <xdr:nvSpPr>
        <xdr:cNvPr id="2" name="Picture 1" hidden="1">
          <a:extLst>
            <a:ext uri="{63B3BB69-23CF-44E3-9099-C40C66FF867C}">
              <a14:compatExt xmlns:a14="http://schemas.microsoft.com/office/drawing/2010/main" spid="_x0000_s13313"/>
            </a:ext>
            <a:ext uri="{FF2B5EF4-FFF2-40B4-BE49-F238E27FC236}">
              <a16:creationId xmlns:a16="http://schemas.microsoft.com/office/drawing/2014/main" id="{2C775A94-9F02-48F5-B46D-00BB83C18C00}"/>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152400" cy="152400"/>
    <xdr:sp macro="" textlink="">
      <xdr:nvSpPr>
        <xdr:cNvPr id="3" name="Picture 2" hidden="1">
          <a:extLst>
            <a:ext uri="{63B3BB69-23CF-44E3-9099-C40C66FF867C}">
              <a14:compatExt xmlns:a14="http://schemas.microsoft.com/office/drawing/2010/main" spid="_x0000_s13314"/>
            </a:ext>
            <a:ext uri="{FF2B5EF4-FFF2-40B4-BE49-F238E27FC236}">
              <a16:creationId xmlns:a16="http://schemas.microsoft.com/office/drawing/2014/main" id="{60E5E5FB-EDD7-4C2A-B8BF-A73A4B751510}"/>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B34221FD-AA25-4038-8CB1-3EA40E746C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EBD3B0B2-6C8B-4F28-838B-1F1F87B448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A6073642-9B2F-4536-A5A0-13FBD9E140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DF4B8239-D474-4518-9EC0-34A01EDDAAC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 name="7 Imagen" descr="http://200.29.3.6:8080/pentaho/jpivot/table/drill-position-other.gif">
          <a:extLst>
            <a:ext uri="{FF2B5EF4-FFF2-40B4-BE49-F238E27FC236}">
              <a16:creationId xmlns:a16="http://schemas.microsoft.com/office/drawing/2014/main" id="{E089E22A-4645-44C9-8DEC-3332F67A6EC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 name="8 Imagen" descr="http://200.29.3.6:8080/pentaho/jpivot/table/drill-position-other.gif">
          <a:extLst>
            <a:ext uri="{FF2B5EF4-FFF2-40B4-BE49-F238E27FC236}">
              <a16:creationId xmlns:a16="http://schemas.microsoft.com/office/drawing/2014/main" id="{F0AB415A-B855-41B8-AD8B-554247CC55F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0" name="Picture 3" hidden="1">
          <a:extLst>
            <a:ext uri="{63B3BB69-23CF-44E3-9099-C40C66FF867C}">
              <a14:compatExt xmlns:a14="http://schemas.microsoft.com/office/drawing/2010/main" spid="_x0000_s13315"/>
            </a:ext>
            <a:ext uri="{FF2B5EF4-FFF2-40B4-BE49-F238E27FC236}">
              <a16:creationId xmlns:a16="http://schemas.microsoft.com/office/drawing/2014/main" id="{7E76AE40-90EA-481A-9AC3-7A0F77C4D6CD}"/>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1" name="10 Imagen" descr="http://200.29.3.6:8080/pentaho/jpivot/table/drill-position-other.gif">
          <a:extLst>
            <a:ext uri="{FF2B5EF4-FFF2-40B4-BE49-F238E27FC236}">
              <a16:creationId xmlns:a16="http://schemas.microsoft.com/office/drawing/2014/main" id="{85E669CD-3682-4EF7-B83D-FDE76EEA17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 name="11 Imagen" descr="http://200.29.3.6:8080/pentaho/jpivot/table/drill-position-other.gif">
          <a:extLst>
            <a:ext uri="{FF2B5EF4-FFF2-40B4-BE49-F238E27FC236}">
              <a16:creationId xmlns:a16="http://schemas.microsoft.com/office/drawing/2014/main" id="{BB60AD13-F7BE-48CB-B55F-50A321A8B36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 name="12 Imagen" descr="http://200.29.3.6:8080/pentaho/jpivot/table/drill-position-other.gif">
          <a:extLst>
            <a:ext uri="{FF2B5EF4-FFF2-40B4-BE49-F238E27FC236}">
              <a16:creationId xmlns:a16="http://schemas.microsoft.com/office/drawing/2014/main" id="{948C4C22-C640-4ACA-8137-E5C6516BC9B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 name="13 Imagen" descr="http://200.29.3.6:8080/pentaho/jpivot/table/drill-position-other.gif">
          <a:extLst>
            <a:ext uri="{FF2B5EF4-FFF2-40B4-BE49-F238E27FC236}">
              <a16:creationId xmlns:a16="http://schemas.microsoft.com/office/drawing/2014/main" id="{2DBD5361-55FA-47BA-87DF-0FEAB52C97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5" name="14 Imagen" descr="http://200.29.3.6:8080/pentaho/jpivot/table/drill-position-other.gif">
          <a:extLst>
            <a:ext uri="{FF2B5EF4-FFF2-40B4-BE49-F238E27FC236}">
              <a16:creationId xmlns:a16="http://schemas.microsoft.com/office/drawing/2014/main" id="{376AC37C-9AB9-4157-A09F-33670C4A6DC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6" name="15 Imagen" descr="http://200.29.3.6:8080/pentaho/jpivot/table/drill-position-other.gif">
          <a:extLst>
            <a:ext uri="{FF2B5EF4-FFF2-40B4-BE49-F238E27FC236}">
              <a16:creationId xmlns:a16="http://schemas.microsoft.com/office/drawing/2014/main" id="{E09D91EB-F0DB-468B-A50F-B828D2E78C7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7" name="Picture 4" hidden="1">
          <a:extLst>
            <a:ext uri="{63B3BB69-23CF-44E3-9099-C40C66FF867C}">
              <a14:compatExt xmlns:a14="http://schemas.microsoft.com/office/drawing/2010/main" spid="_x0000_s13316"/>
            </a:ext>
            <a:ext uri="{FF2B5EF4-FFF2-40B4-BE49-F238E27FC236}">
              <a16:creationId xmlns:a16="http://schemas.microsoft.com/office/drawing/2014/main" id="{4570E896-EC07-4A4C-93A7-45C3BDDA0861}"/>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8" name="17 Imagen" descr="http://200.29.3.6:8080/pentaho/jpivot/table/drill-position-other.gif">
          <a:extLst>
            <a:ext uri="{FF2B5EF4-FFF2-40B4-BE49-F238E27FC236}">
              <a16:creationId xmlns:a16="http://schemas.microsoft.com/office/drawing/2014/main" id="{9173683C-205B-4838-BEE6-7EA708A3FFB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9" name="18 Imagen" descr="http://200.29.3.6:8080/pentaho/jpivot/table/drill-position-other.gif">
          <a:extLst>
            <a:ext uri="{FF2B5EF4-FFF2-40B4-BE49-F238E27FC236}">
              <a16:creationId xmlns:a16="http://schemas.microsoft.com/office/drawing/2014/main" id="{428CD1EB-3F30-42BB-AEC1-EC8622383DD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0" name="19 Imagen" descr="http://200.29.3.6:8080/pentaho/jpivot/table/drill-position-other.gif">
          <a:extLst>
            <a:ext uri="{FF2B5EF4-FFF2-40B4-BE49-F238E27FC236}">
              <a16:creationId xmlns:a16="http://schemas.microsoft.com/office/drawing/2014/main" id="{FD16619B-D7B7-4F57-874F-16F1F784D87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1" name="20 Imagen" descr="http://200.29.3.6:8080/pentaho/jpivot/table/drill-position-other.gif">
          <a:extLst>
            <a:ext uri="{FF2B5EF4-FFF2-40B4-BE49-F238E27FC236}">
              <a16:creationId xmlns:a16="http://schemas.microsoft.com/office/drawing/2014/main" id="{76F5D156-7875-4A53-ADED-AA1C34B6D95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2" name="21 Imagen" descr="http://200.29.3.6:8080/pentaho/jpivot/table/drill-position-other.gif">
          <a:extLst>
            <a:ext uri="{FF2B5EF4-FFF2-40B4-BE49-F238E27FC236}">
              <a16:creationId xmlns:a16="http://schemas.microsoft.com/office/drawing/2014/main" id="{394D7EEB-E3CA-4B8A-BD7B-0F330BB848C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23" name="Picture 5" hidden="1">
          <a:extLst>
            <a:ext uri="{63B3BB69-23CF-44E3-9099-C40C66FF867C}">
              <a14:compatExt xmlns:a14="http://schemas.microsoft.com/office/drawing/2010/main" spid="_x0000_s13317"/>
            </a:ext>
            <a:ext uri="{FF2B5EF4-FFF2-40B4-BE49-F238E27FC236}">
              <a16:creationId xmlns:a16="http://schemas.microsoft.com/office/drawing/2014/main" id="{2288282E-31E9-4B8B-AFE3-783A03E8A827}"/>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24" name="23 Imagen" descr="http://200.29.3.6:8080/pentaho/jpivot/table/drill-position-other.gif">
          <a:extLst>
            <a:ext uri="{FF2B5EF4-FFF2-40B4-BE49-F238E27FC236}">
              <a16:creationId xmlns:a16="http://schemas.microsoft.com/office/drawing/2014/main" id="{D8D29B7C-6629-4E54-92CD-D60540B698B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5" name="24 Imagen" descr="http://200.29.3.6:8080/pentaho/jpivot/table/drill-position-other.gif">
          <a:extLst>
            <a:ext uri="{FF2B5EF4-FFF2-40B4-BE49-F238E27FC236}">
              <a16:creationId xmlns:a16="http://schemas.microsoft.com/office/drawing/2014/main" id="{DDB564B9-590D-4FF4-B759-E3C156997D1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6" name="25 Imagen" descr="http://200.29.3.6:8080/pentaho/jpivot/table/drill-position-other.gif">
          <a:extLst>
            <a:ext uri="{FF2B5EF4-FFF2-40B4-BE49-F238E27FC236}">
              <a16:creationId xmlns:a16="http://schemas.microsoft.com/office/drawing/2014/main" id="{577FFCF3-A03F-428B-BC4B-D63F925990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27" name="Picture 6" hidden="1">
          <a:extLst>
            <a:ext uri="{63B3BB69-23CF-44E3-9099-C40C66FF867C}">
              <a14:compatExt xmlns:a14="http://schemas.microsoft.com/office/drawing/2010/main" spid="_x0000_s13318"/>
            </a:ext>
            <a:ext uri="{FF2B5EF4-FFF2-40B4-BE49-F238E27FC236}">
              <a16:creationId xmlns:a16="http://schemas.microsoft.com/office/drawing/2014/main" id="{8A7060D4-8F58-4CA2-B2E2-2CBB03E1A39A}"/>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28" name="27 Imagen" descr="http://200.29.3.6:8080/pentaho/jpivot/table/drill-position-other.gif">
          <a:extLst>
            <a:ext uri="{FF2B5EF4-FFF2-40B4-BE49-F238E27FC236}">
              <a16:creationId xmlns:a16="http://schemas.microsoft.com/office/drawing/2014/main" id="{99A84C61-D0E8-430E-BC9C-BFAFC91F95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29" name="28 Imagen" descr="http://200.29.3.6:8080/pentaho/jpivot/table/drill-position-other.gif">
          <a:extLst>
            <a:ext uri="{FF2B5EF4-FFF2-40B4-BE49-F238E27FC236}">
              <a16:creationId xmlns:a16="http://schemas.microsoft.com/office/drawing/2014/main" id="{5F4242AA-3FE8-4C71-AF7D-679C0354CE5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30" name="29 Imagen" descr="http://200.29.3.6:8080/pentaho/jpivot/table/drill-position-other.gif">
          <a:extLst>
            <a:ext uri="{FF2B5EF4-FFF2-40B4-BE49-F238E27FC236}">
              <a16:creationId xmlns:a16="http://schemas.microsoft.com/office/drawing/2014/main" id="{2B560B8B-93BB-44E4-A1D5-59B1C4CC3DC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31" name="Picture 7" hidden="1">
          <a:extLst>
            <a:ext uri="{63B3BB69-23CF-44E3-9099-C40C66FF867C}">
              <a14:compatExt xmlns:a14="http://schemas.microsoft.com/office/drawing/2010/main" spid="_x0000_s13319"/>
            </a:ext>
            <a:ext uri="{FF2B5EF4-FFF2-40B4-BE49-F238E27FC236}">
              <a16:creationId xmlns:a16="http://schemas.microsoft.com/office/drawing/2014/main" id="{EF71AC20-16ED-4FBA-865C-B9D4BA1A9D58}"/>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32" name="31 Imagen" descr="http://200.29.3.6:8080/pentaho/jpivot/table/drill-position-other.gif">
          <a:extLst>
            <a:ext uri="{FF2B5EF4-FFF2-40B4-BE49-F238E27FC236}">
              <a16:creationId xmlns:a16="http://schemas.microsoft.com/office/drawing/2014/main" id="{8DFF3FF8-8A43-41B2-AD9F-619B709CF6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33" name="32 Imagen" descr="http://200.29.3.6:8080/pentaho/jpivot/table/drill-position-other.gif">
          <a:extLst>
            <a:ext uri="{FF2B5EF4-FFF2-40B4-BE49-F238E27FC236}">
              <a16:creationId xmlns:a16="http://schemas.microsoft.com/office/drawing/2014/main" id="{E88903BB-2B18-4A9C-9FE5-7BAD843A09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34" name="Picture 8" hidden="1">
          <a:extLst>
            <a:ext uri="{63B3BB69-23CF-44E3-9099-C40C66FF867C}">
              <a14:compatExt xmlns:a14="http://schemas.microsoft.com/office/drawing/2010/main" spid="_x0000_s13320"/>
            </a:ext>
            <a:ext uri="{FF2B5EF4-FFF2-40B4-BE49-F238E27FC236}">
              <a16:creationId xmlns:a16="http://schemas.microsoft.com/office/drawing/2014/main" id="{56E30129-151A-4675-8A5A-B1D24C0F2311}"/>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35" name="34 Imagen" descr="http://200.29.3.6:8080/pentaho/jpivot/table/drill-position-other.gif">
          <a:extLst>
            <a:ext uri="{FF2B5EF4-FFF2-40B4-BE49-F238E27FC236}">
              <a16:creationId xmlns:a16="http://schemas.microsoft.com/office/drawing/2014/main" id="{2398144D-AD78-4EF6-A342-BF894532D9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36" name="35 Imagen" descr="http://200.29.3.6:8080/pentaho/jpivot/table/drill-position-other.gif">
          <a:extLst>
            <a:ext uri="{FF2B5EF4-FFF2-40B4-BE49-F238E27FC236}">
              <a16:creationId xmlns:a16="http://schemas.microsoft.com/office/drawing/2014/main" id="{452392EB-C30A-402C-A019-A6921AB9244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37" name="Picture 9" hidden="1">
          <a:extLst>
            <a:ext uri="{63B3BB69-23CF-44E3-9099-C40C66FF867C}">
              <a14:compatExt xmlns:a14="http://schemas.microsoft.com/office/drawing/2010/main" spid="_x0000_s13321"/>
            </a:ext>
            <a:ext uri="{FF2B5EF4-FFF2-40B4-BE49-F238E27FC236}">
              <a16:creationId xmlns:a16="http://schemas.microsoft.com/office/drawing/2014/main" id="{69D44C3E-344E-43B3-91F5-13373BB41B39}"/>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38" name="37 Imagen" descr="http://200.29.3.6:8080/pentaho/jpivot/table/drill-position-other.gif">
          <a:extLst>
            <a:ext uri="{FF2B5EF4-FFF2-40B4-BE49-F238E27FC236}">
              <a16:creationId xmlns:a16="http://schemas.microsoft.com/office/drawing/2014/main" id="{FD4D95EE-1AB2-4814-BE92-1F114F991A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39" name="38 Imagen" descr="http://200.29.3.6:8080/pentaho/jpivot/table/drill-position-other.gif">
          <a:extLst>
            <a:ext uri="{FF2B5EF4-FFF2-40B4-BE49-F238E27FC236}">
              <a16:creationId xmlns:a16="http://schemas.microsoft.com/office/drawing/2014/main" id="{6BF3DB11-D97E-4662-8550-2FCD7DA8BA8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40" name="Picture 10" hidden="1">
          <a:extLst>
            <a:ext uri="{63B3BB69-23CF-44E3-9099-C40C66FF867C}">
              <a14:compatExt xmlns:a14="http://schemas.microsoft.com/office/drawing/2010/main" spid="_x0000_s13322"/>
            </a:ext>
            <a:ext uri="{FF2B5EF4-FFF2-40B4-BE49-F238E27FC236}">
              <a16:creationId xmlns:a16="http://schemas.microsoft.com/office/drawing/2014/main" id="{E9355CCB-96AA-48F0-9141-BD46DEC35081}"/>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41" name="40 Imagen" descr="http://200.29.3.6:8080/pentaho/jpivot/table/drill-position-other.gif">
          <a:extLst>
            <a:ext uri="{FF2B5EF4-FFF2-40B4-BE49-F238E27FC236}">
              <a16:creationId xmlns:a16="http://schemas.microsoft.com/office/drawing/2014/main" id="{ABD5B7D0-0775-435A-BBC3-D761FA546F0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42" name="Picture 11" hidden="1">
          <a:extLst>
            <a:ext uri="{63B3BB69-23CF-44E3-9099-C40C66FF867C}">
              <a14:compatExt xmlns:a14="http://schemas.microsoft.com/office/drawing/2010/main" spid="_x0000_s13323"/>
            </a:ext>
            <a:ext uri="{FF2B5EF4-FFF2-40B4-BE49-F238E27FC236}">
              <a16:creationId xmlns:a16="http://schemas.microsoft.com/office/drawing/2014/main" id="{C94BEE8D-E72C-456F-B282-EA937EA05EBA}"/>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43" name="42 Imagen" descr="http://200.29.3.6:8080/pentaho/jpivot/table/drill-position-other.gif">
          <a:extLst>
            <a:ext uri="{FF2B5EF4-FFF2-40B4-BE49-F238E27FC236}">
              <a16:creationId xmlns:a16="http://schemas.microsoft.com/office/drawing/2014/main" id="{792D0BB1-2E06-457A-BD7D-6BED348135A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44" name="43 Imagen" descr="http://200.29.3.6:8080/pentaho/jpivot/table/drill-position-other.gif">
          <a:extLst>
            <a:ext uri="{FF2B5EF4-FFF2-40B4-BE49-F238E27FC236}">
              <a16:creationId xmlns:a16="http://schemas.microsoft.com/office/drawing/2014/main" id="{07519B07-BE90-44BA-990F-61518970BF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45" name="44 Imagen" descr="http://200.29.3.6:8080/pentaho/jpivot/table/drill-position-other.gif">
          <a:extLst>
            <a:ext uri="{FF2B5EF4-FFF2-40B4-BE49-F238E27FC236}">
              <a16:creationId xmlns:a16="http://schemas.microsoft.com/office/drawing/2014/main" id="{EABF4D41-CC6B-4EC5-A951-0827392A330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46" name="45 Imagen" descr="http://200.29.3.6:8080/pentaho/jpivot/table/drill-position-other.gif">
          <a:extLst>
            <a:ext uri="{FF2B5EF4-FFF2-40B4-BE49-F238E27FC236}">
              <a16:creationId xmlns:a16="http://schemas.microsoft.com/office/drawing/2014/main" id="{69F60A79-0A79-4CC3-8449-8F50E53FA71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47" name="Picture 12" hidden="1">
          <a:extLst>
            <a:ext uri="{63B3BB69-23CF-44E3-9099-C40C66FF867C}">
              <a14:compatExt xmlns:a14="http://schemas.microsoft.com/office/drawing/2010/main" spid="_x0000_s13324"/>
            </a:ext>
            <a:ext uri="{FF2B5EF4-FFF2-40B4-BE49-F238E27FC236}">
              <a16:creationId xmlns:a16="http://schemas.microsoft.com/office/drawing/2014/main" id="{D5B49650-4E0F-418E-AC3A-06A67C9C80B1}"/>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48" name="47 Imagen" descr="http://200.29.3.6:8080/pentaho/jpivot/table/drill-position-other.gif">
          <a:extLst>
            <a:ext uri="{FF2B5EF4-FFF2-40B4-BE49-F238E27FC236}">
              <a16:creationId xmlns:a16="http://schemas.microsoft.com/office/drawing/2014/main" id="{6B09D7E9-53F2-460D-B922-B7519BF8F7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49" name="48 Imagen" descr="http://200.29.3.6:8080/pentaho/jpivot/table/drill-position-other.gif">
          <a:extLst>
            <a:ext uri="{FF2B5EF4-FFF2-40B4-BE49-F238E27FC236}">
              <a16:creationId xmlns:a16="http://schemas.microsoft.com/office/drawing/2014/main" id="{1641B5E6-E6B9-444C-8EDE-FB69983F44C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50" name="49 Imagen" descr="http://200.29.3.6:8080/pentaho/jpivot/table/drill-position-other.gif">
          <a:extLst>
            <a:ext uri="{FF2B5EF4-FFF2-40B4-BE49-F238E27FC236}">
              <a16:creationId xmlns:a16="http://schemas.microsoft.com/office/drawing/2014/main" id="{A7C28B2B-6258-4ECE-93F8-90352C8B7E4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51" name="50 Imagen" descr="http://200.29.3.6:8080/pentaho/jpivot/table/drill-position-other.gif">
          <a:extLst>
            <a:ext uri="{FF2B5EF4-FFF2-40B4-BE49-F238E27FC236}">
              <a16:creationId xmlns:a16="http://schemas.microsoft.com/office/drawing/2014/main" id="{52D78654-C5D4-4B0C-89D3-1FAD29268E8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52" name="Picture 13" hidden="1">
          <a:extLst>
            <a:ext uri="{63B3BB69-23CF-44E3-9099-C40C66FF867C}">
              <a14:compatExt xmlns:a14="http://schemas.microsoft.com/office/drawing/2010/main" spid="_x0000_s13325"/>
            </a:ext>
            <a:ext uri="{FF2B5EF4-FFF2-40B4-BE49-F238E27FC236}">
              <a16:creationId xmlns:a16="http://schemas.microsoft.com/office/drawing/2014/main" id="{5FAA908F-D9D4-4EE4-AF8A-2C42F1617534}"/>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53" name="52 Imagen" descr="http://200.29.3.6:8080/pentaho/jpivot/table/drill-position-other.gif">
          <a:extLst>
            <a:ext uri="{FF2B5EF4-FFF2-40B4-BE49-F238E27FC236}">
              <a16:creationId xmlns:a16="http://schemas.microsoft.com/office/drawing/2014/main" id="{854D1D3E-4745-4733-89CA-5F795ECCA51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54" name="53 Imagen" descr="http://200.29.3.6:8080/pentaho/jpivot/table/drill-position-other.gif">
          <a:extLst>
            <a:ext uri="{FF2B5EF4-FFF2-40B4-BE49-F238E27FC236}">
              <a16:creationId xmlns:a16="http://schemas.microsoft.com/office/drawing/2014/main" id="{B7C10BF0-CA7E-41EE-AC7A-1E645AD72EB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152400" cy="152400"/>
    <xdr:sp macro="" textlink="">
      <xdr:nvSpPr>
        <xdr:cNvPr id="55" name="Picture 14" hidden="1">
          <a:extLst>
            <a:ext uri="{63B3BB69-23CF-44E3-9099-C40C66FF867C}">
              <a14:compatExt xmlns:a14="http://schemas.microsoft.com/office/drawing/2010/main" spid="_x0000_s13326"/>
            </a:ext>
            <a:ext uri="{FF2B5EF4-FFF2-40B4-BE49-F238E27FC236}">
              <a16:creationId xmlns:a16="http://schemas.microsoft.com/office/drawing/2014/main" id="{EFF805E7-0170-429A-A178-4080FA0DCCB7}"/>
            </a:ext>
          </a:extLst>
        </xdr:cNvPr>
        <xdr:cNvSpPr/>
      </xdr:nvSpPr>
      <xdr:spPr>
        <a:xfrm>
          <a:off x="12696825" y="21174075"/>
          <a:ext cx="152400" cy="152400"/>
        </a:xfrm>
        <a:prstGeom prst="rect">
          <a:avLst/>
        </a:prstGeom>
      </xdr:spPr>
    </xdr:sp>
    <xdr:clientData/>
  </xdr:oneCellAnchor>
  <xdr:oneCellAnchor>
    <xdr:from>
      <xdr:col>10</xdr:col>
      <xdr:colOff>0</xdr:colOff>
      <xdr:row>80</xdr:row>
      <xdr:rowOff>0</xdr:rowOff>
    </xdr:from>
    <xdr:ext cx="85725" cy="85725"/>
    <xdr:pic>
      <xdr:nvPicPr>
        <xdr:cNvPr id="56" name="55 Imagen" descr="http://200.29.3.6:8080/pentaho/jpivot/table/drill-position-other.gif">
          <a:extLst>
            <a:ext uri="{FF2B5EF4-FFF2-40B4-BE49-F238E27FC236}">
              <a16:creationId xmlns:a16="http://schemas.microsoft.com/office/drawing/2014/main" id="{354C8ACC-B46F-4571-B143-A154066DD4C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57" name="56 Imagen" descr="http://200.29.3.6:8080/pentaho/jpivot/table/drill-position-other.gif">
          <a:extLst>
            <a:ext uri="{FF2B5EF4-FFF2-40B4-BE49-F238E27FC236}">
              <a16:creationId xmlns:a16="http://schemas.microsoft.com/office/drawing/2014/main" id="{5130EA4C-A5D3-4E90-B3F6-BE65299A318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58" name="57 Imagen" descr="http://200.29.3.6:8080/pentaho/jpivot/table/drill-position-other.gif">
          <a:extLst>
            <a:ext uri="{FF2B5EF4-FFF2-40B4-BE49-F238E27FC236}">
              <a16:creationId xmlns:a16="http://schemas.microsoft.com/office/drawing/2014/main" id="{91293FE0-6171-48AC-8494-7D47D15FFF8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59" name="58 Imagen" descr="http://200.29.3.6:8080/pentaho/jpivot/table/drill-position-other.gif">
          <a:extLst>
            <a:ext uri="{FF2B5EF4-FFF2-40B4-BE49-F238E27FC236}">
              <a16:creationId xmlns:a16="http://schemas.microsoft.com/office/drawing/2014/main" id="{86413EFD-ACD3-4238-BEC3-947512C569A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60" name="59 Imagen" descr="http://200.29.3.6:8080/pentaho/jpivot/table/drill-position-other.gif">
          <a:extLst>
            <a:ext uri="{FF2B5EF4-FFF2-40B4-BE49-F238E27FC236}">
              <a16:creationId xmlns:a16="http://schemas.microsoft.com/office/drawing/2014/main" id="{DF023160-3930-4B41-8119-9F019EE7C10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61" name="60 Imagen" descr="http://200.29.3.6:8080/pentaho/jpivot/table/drill-position-other.gif">
          <a:extLst>
            <a:ext uri="{FF2B5EF4-FFF2-40B4-BE49-F238E27FC236}">
              <a16:creationId xmlns:a16="http://schemas.microsoft.com/office/drawing/2014/main" id="{7D553F57-DB3F-47B8-ADE3-431FFDD3E2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152400" cy="152400"/>
    <xdr:sp macro="" textlink="">
      <xdr:nvSpPr>
        <xdr:cNvPr id="62" name="Picture 15" hidden="1">
          <a:extLst>
            <a:ext uri="{63B3BB69-23CF-44E3-9099-C40C66FF867C}">
              <a14:compatExt xmlns:a14="http://schemas.microsoft.com/office/drawing/2010/main" spid="_x0000_s13327"/>
            </a:ext>
            <a:ext uri="{FF2B5EF4-FFF2-40B4-BE49-F238E27FC236}">
              <a16:creationId xmlns:a16="http://schemas.microsoft.com/office/drawing/2014/main" id="{1D122317-A9A6-4915-9A09-965F4F892019}"/>
            </a:ext>
          </a:extLst>
        </xdr:cNvPr>
        <xdr:cNvSpPr/>
      </xdr:nvSpPr>
      <xdr:spPr>
        <a:xfrm>
          <a:off x="12696825" y="21174075"/>
          <a:ext cx="152400" cy="152400"/>
        </a:xfrm>
        <a:prstGeom prst="rect">
          <a:avLst/>
        </a:prstGeom>
      </xdr:spPr>
    </xdr:sp>
    <xdr:clientData/>
  </xdr:oneCellAnchor>
  <xdr:oneCellAnchor>
    <xdr:from>
      <xdr:col>10</xdr:col>
      <xdr:colOff>0</xdr:colOff>
      <xdr:row>80</xdr:row>
      <xdr:rowOff>0</xdr:rowOff>
    </xdr:from>
    <xdr:ext cx="85725" cy="85725"/>
    <xdr:pic>
      <xdr:nvPicPr>
        <xdr:cNvPr id="63" name="62 Imagen" descr="http://200.29.3.6:8080/pentaho/jpivot/table/drill-position-other.gif">
          <a:extLst>
            <a:ext uri="{FF2B5EF4-FFF2-40B4-BE49-F238E27FC236}">
              <a16:creationId xmlns:a16="http://schemas.microsoft.com/office/drawing/2014/main" id="{1D6C5B9D-B7AA-4413-9C8E-26E426B27B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64" name="63 Imagen" descr="http://200.29.3.6:8080/pentaho/jpivot/table/drill-position-other.gif">
          <a:extLst>
            <a:ext uri="{FF2B5EF4-FFF2-40B4-BE49-F238E27FC236}">
              <a16:creationId xmlns:a16="http://schemas.microsoft.com/office/drawing/2014/main" id="{94A9D357-9CFC-49DC-97FB-C64C685CBC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65" name="64 Imagen" descr="http://200.29.3.6:8080/pentaho/jpivot/table/drill-position-other.gif">
          <a:extLst>
            <a:ext uri="{FF2B5EF4-FFF2-40B4-BE49-F238E27FC236}">
              <a16:creationId xmlns:a16="http://schemas.microsoft.com/office/drawing/2014/main" id="{E69DB43D-F0B6-4E5A-8457-3620BE62BAE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66" name="65 Imagen" descr="http://200.29.3.6:8080/pentaho/jpivot/table/drill-position-other.gif">
          <a:extLst>
            <a:ext uri="{FF2B5EF4-FFF2-40B4-BE49-F238E27FC236}">
              <a16:creationId xmlns:a16="http://schemas.microsoft.com/office/drawing/2014/main" id="{E8C7125E-9E50-4A37-9512-1B681B8955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67" name="66 Imagen" descr="http://200.29.3.6:8080/pentaho/jpivot/table/drill-position-other.gif">
          <a:extLst>
            <a:ext uri="{FF2B5EF4-FFF2-40B4-BE49-F238E27FC236}">
              <a16:creationId xmlns:a16="http://schemas.microsoft.com/office/drawing/2014/main" id="{F159F94E-4A71-4C47-83E2-2EAA5C3EFEE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68" name="67 Imagen" descr="http://200.29.3.6:8080/pentaho/jpivot/table/drill-position-other.gif">
          <a:extLst>
            <a:ext uri="{FF2B5EF4-FFF2-40B4-BE49-F238E27FC236}">
              <a16:creationId xmlns:a16="http://schemas.microsoft.com/office/drawing/2014/main" id="{9878C315-67C2-4852-9571-E66B2F69CF6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152400" cy="152400"/>
    <xdr:sp macro="" textlink="">
      <xdr:nvSpPr>
        <xdr:cNvPr id="69" name="Picture 16" hidden="1">
          <a:extLst>
            <a:ext uri="{63B3BB69-23CF-44E3-9099-C40C66FF867C}">
              <a14:compatExt xmlns:a14="http://schemas.microsoft.com/office/drawing/2010/main" spid="_x0000_s13328"/>
            </a:ext>
            <a:ext uri="{FF2B5EF4-FFF2-40B4-BE49-F238E27FC236}">
              <a16:creationId xmlns:a16="http://schemas.microsoft.com/office/drawing/2014/main" id="{7F628EE3-8C77-4882-A24E-4223C14F9254}"/>
            </a:ext>
          </a:extLst>
        </xdr:cNvPr>
        <xdr:cNvSpPr/>
      </xdr:nvSpPr>
      <xdr:spPr>
        <a:xfrm>
          <a:off x="12696825" y="21174075"/>
          <a:ext cx="152400" cy="152400"/>
        </a:xfrm>
        <a:prstGeom prst="rect">
          <a:avLst/>
        </a:prstGeom>
      </xdr:spPr>
    </xdr:sp>
    <xdr:clientData/>
  </xdr:oneCellAnchor>
  <xdr:oneCellAnchor>
    <xdr:from>
      <xdr:col>10</xdr:col>
      <xdr:colOff>0</xdr:colOff>
      <xdr:row>80</xdr:row>
      <xdr:rowOff>0</xdr:rowOff>
    </xdr:from>
    <xdr:ext cx="85725" cy="85725"/>
    <xdr:pic>
      <xdr:nvPicPr>
        <xdr:cNvPr id="70" name="69 Imagen" descr="http://200.29.3.6:8080/pentaho/jpivot/table/drill-position-other.gif">
          <a:extLst>
            <a:ext uri="{FF2B5EF4-FFF2-40B4-BE49-F238E27FC236}">
              <a16:creationId xmlns:a16="http://schemas.microsoft.com/office/drawing/2014/main" id="{8BD53F02-D0B3-4DA6-A279-97C42DA5A22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71" name="70 Imagen" descr="http://200.29.3.6:8080/pentaho/jpivot/table/drill-position-other.gif">
          <a:extLst>
            <a:ext uri="{FF2B5EF4-FFF2-40B4-BE49-F238E27FC236}">
              <a16:creationId xmlns:a16="http://schemas.microsoft.com/office/drawing/2014/main" id="{F193941F-7418-48BE-BE31-BC42A91E978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72" name="71 Imagen" descr="http://200.29.3.6:8080/pentaho/jpivot/table/drill-position-other.gif">
          <a:extLst>
            <a:ext uri="{FF2B5EF4-FFF2-40B4-BE49-F238E27FC236}">
              <a16:creationId xmlns:a16="http://schemas.microsoft.com/office/drawing/2014/main" id="{A7EC58BF-B06E-48B5-AFC8-347FAE69EA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73" name="72 Imagen" descr="http://200.29.3.6:8080/pentaho/jpivot/table/drill-position-other.gif">
          <a:extLst>
            <a:ext uri="{FF2B5EF4-FFF2-40B4-BE49-F238E27FC236}">
              <a16:creationId xmlns:a16="http://schemas.microsoft.com/office/drawing/2014/main" id="{E2F24E05-6B48-4745-8319-C3C8F1266C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10</xdr:col>
      <xdr:colOff>0</xdr:colOff>
      <xdr:row>80</xdr:row>
      <xdr:rowOff>0</xdr:rowOff>
    </xdr:from>
    <xdr:ext cx="85725" cy="85725"/>
    <xdr:pic>
      <xdr:nvPicPr>
        <xdr:cNvPr id="74" name="73 Imagen" descr="http://200.29.3.6:8080/pentaho/jpivot/table/drill-position-other.gif">
          <a:extLst>
            <a:ext uri="{FF2B5EF4-FFF2-40B4-BE49-F238E27FC236}">
              <a16:creationId xmlns:a16="http://schemas.microsoft.com/office/drawing/2014/main" id="{B8C06B4C-112A-40DA-892E-B3CF5C2AF2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75" name="Picture 17" hidden="1">
          <a:extLst>
            <a:ext uri="{63B3BB69-23CF-44E3-9099-C40C66FF867C}">
              <a14:compatExt xmlns:a14="http://schemas.microsoft.com/office/drawing/2010/main" spid="_x0000_s13329"/>
            </a:ext>
            <a:ext uri="{FF2B5EF4-FFF2-40B4-BE49-F238E27FC236}">
              <a16:creationId xmlns:a16="http://schemas.microsoft.com/office/drawing/2014/main" id="{D7E42C17-255C-4938-8EB4-BD74F57D1ABE}"/>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76" name="75 Imagen" descr="http://200.29.3.6:8080/pentaho/jpivot/table/drill-position-other.gif">
          <a:extLst>
            <a:ext uri="{FF2B5EF4-FFF2-40B4-BE49-F238E27FC236}">
              <a16:creationId xmlns:a16="http://schemas.microsoft.com/office/drawing/2014/main" id="{231AED2D-4517-4B54-AEF3-F857DC9AB04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77" name="76 Imagen" descr="http://200.29.3.6:8080/pentaho/jpivot/table/drill-position-other.gif">
          <a:extLst>
            <a:ext uri="{FF2B5EF4-FFF2-40B4-BE49-F238E27FC236}">
              <a16:creationId xmlns:a16="http://schemas.microsoft.com/office/drawing/2014/main" id="{B8A61C91-CFB6-4A7D-828D-38291D2475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78" name="77 Imagen" descr="http://200.29.3.6:8080/pentaho/jpivot/table/drill-position-other.gif">
          <a:extLst>
            <a:ext uri="{FF2B5EF4-FFF2-40B4-BE49-F238E27FC236}">
              <a16:creationId xmlns:a16="http://schemas.microsoft.com/office/drawing/2014/main" id="{A127641A-6FAA-411C-B8DA-C4B40BFC8BB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79" name="78 Imagen" descr="http://200.29.3.6:8080/pentaho/jpivot/table/drill-position-other.gif">
          <a:extLst>
            <a:ext uri="{FF2B5EF4-FFF2-40B4-BE49-F238E27FC236}">
              <a16:creationId xmlns:a16="http://schemas.microsoft.com/office/drawing/2014/main" id="{7403A479-DB75-4E65-B044-A77A87C91A2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0" name="79 Imagen" descr="http://200.29.3.6:8080/pentaho/jpivot/table/drill-position-other.gif">
          <a:extLst>
            <a:ext uri="{FF2B5EF4-FFF2-40B4-BE49-F238E27FC236}">
              <a16:creationId xmlns:a16="http://schemas.microsoft.com/office/drawing/2014/main" id="{25BBDD0F-D2AC-4D1A-BB41-A89D5761F5A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1" name="80 Imagen" descr="http://200.29.3.6:8080/pentaho/jpivot/table/drill-position-other.gif">
          <a:extLst>
            <a:ext uri="{FF2B5EF4-FFF2-40B4-BE49-F238E27FC236}">
              <a16:creationId xmlns:a16="http://schemas.microsoft.com/office/drawing/2014/main" id="{14CD07FC-CF87-4E6F-A5B5-A50DBEB1422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82" name="Picture 18" hidden="1">
          <a:extLst>
            <a:ext uri="{63B3BB69-23CF-44E3-9099-C40C66FF867C}">
              <a14:compatExt xmlns:a14="http://schemas.microsoft.com/office/drawing/2010/main" spid="_x0000_s13330"/>
            </a:ext>
            <a:ext uri="{FF2B5EF4-FFF2-40B4-BE49-F238E27FC236}">
              <a16:creationId xmlns:a16="http://schemas.microsoft.com/office/drawing/2014/main" id="{38754297-D5AD-45EF-AE33-D51FF3D0589B}"/>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83" name="82 Imagen" descr="http://200.29.3.6:8080/pentaho/jpivot/table/drill-position-other.gif">
          <a:extLst>
            <a:ext uri="{FF2B5EF4-FFF2-40B4-BE49-F238E27FC236}">
              <a16:creationId xmlns:a16="http://schemas.microsoft.com/office/drawing/2014/main" id="{A3708F12-EACD-4DFB-AE58-E09F4B465E3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4" name="83 Imagen" descr="http://200.29.3.6:8080/pentaho/jpivot/table/drill-position-other.gif">
          <a:extLst>
            <a:ext uri="{FF2B5EF4-FFF2-40B4-BE49-F238E27FC236}">
              <a16:creationId xmlns:a16="http://schemas.microsoft.com/office/drawing/2014/main" id="{EF088B68-47DF-45EF-9608-DF82D69179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5" name="84 Imagen" descr="http://200.29.3.6:8080/pentaho/jpivot/table/drill-position-other.gif">
          <a:extLst>
            <a:ext uri="{FF2B5EF4-FFF2-40B4-BE49-F238E27FC236}">
              <a16:creationId xmlns:a16="http://schemas.microsoft.com/office/drawing/2014/main" id="{C945B24F-CD63-46A1-A13B-48B6949B69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6" name="85 Imagen" descr="http://200.29.3.6:8080/pentaho/jpivot/table/drill-position-other.gif">
          <a:extLst>
            <a:ext uri="{FF2B5EF4-FFF2-40B4-BE49-F238E27FC236}">
              <a16:creationId xmlns:a16="http://schemas.microsoft.com/office/drawing/2014/main" id="{CBD42542-B19C-4CD7-BC89-D152F08439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7" name="86 Imagen" descr="http://200.29.3.6:8080/pentaho/jpivot/table/drill-position-other.gif">
          <a:extLst>
            <a:ext uri="{FF2B5EF4-FFF2-40B4-BE49-F238E27FC236}">
              <a16:creationId xmlns:a16="http://schemas.microsoft.com/office/drawing/2014/main" id="{8D11B49C-F7D1-495A-B573-5CEF0307EEE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88" name="87 Imagen" descr="http://200.29.3.6:8080/pentaho/jpivot/table/drill-position-other.gif">
          <a:extLst>
            <a:ext uri="{FF2B5EF4-FFF2-40B4-BE49-F238E27FC236}">
              <a16:creationId xmlns:a16="http://schemas.microsoft.com/office/drawing/2014/main" id="{D95E810E-A22C-48EF-B5EC-384AD77A1B3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89" name="Picture 19" hidden="1">
          <a:extLst>
            <a:ext uri="{63B3BB69-23CF-44E3-9099-C40C66FF867C}">
              <a14:compatExt xmlns:a14="http://schemas.microsoft.com/office/drawing/2010/main" spid="_x0000_s13331"/>
            </a:ext>
            <a:ext uri="{FF2B5EF4-FFF2-40B4-BE49-F238E27FC236}">
              <a16:creationId xmlns:a16="http://schemas.microsoft.com/office/drawing/2014/main" id="{3E814F01-9187-4569-BC0D-4E2C4D60A171}"/>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90" name="89 Imagen" descr="http://200.29.3.6:8080/pentaho/jpivot/table/drill-position-other.gif">
          <a:extLst>
            <a:ext uri="{FF2B5EF4-FFF2-40B4-BE49-F238E27FC236}">
              <a16:creationId xmlns:a16="http://schemas.microsoft.com/office/drawing/2014/main" id="{B11E1817-9A78-48AE-8341-DA2CAC13EAD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1" name="90 Imagen" descr="http://200.29.3.6:8080/pentaho/jpivot/table/drill-position-other.gif">
          <a:extLst>
            <a:ext uri="{FF2B5EF4-FFF2-40B4-BE49-F238E27FC236}">
              <a16:creationId xmlns:a16="http://schemas.microsoft.com/office/drawing/2014/main" id="{B4A14F10-DBFB-464F-930B-CDAA6A0CE75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2" name="91 Imagen" descr="http://200.29.3.6:8080/pentaho/jpivot/table/drill-position-other.gif">
          <a:extLst>
            <a:ext uri="{FF2B5EF4-FFF2-40B4-BE49-F238E27FC236}">
              <a16:creationId xmlns:a16="http://schemas.microsoft.com/office/drawing/2014/main" id="{EDC65C5D-6458-406D-973F-39E828C628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3" name="92 Imagen" descr="http://200.29.3.6:8080/pentaho/jpivot/table/drill-position-other.gif">
          <a:extLst>
            <a:ext uri="{FF2B5EF4-FFF2-40B4-BE49-F238E27FC236}">
              <a16:creationId xmlns:a16="http://schemas.microsoft.com/office/drawing/2014/main" id="{840ADCD4-4B0A-4855-9D8C-A05600141B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4" name="93 Imagen" descr="http://200.29.3.6:8080/pentaho/jpivot/table/drill-position-other.gif">
          <a:extLst>
            <a:ext uri="{FF2B5EF4-FFF2-40B4-BE49-F238E27FC236}">
              <a16:creationId xmlns:a16="http://schemas.microsoft.com/office/drawing/2014/main" id="{5FCBD7D1-3660-4A9C-A630-7435B708BC2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95" name="Picture 20" hidden="1">
          <a:extLst>
            <a:ext uri="{63B3BB69-23CF-44E3-9099-C40C66FF867C}">
              <a14:compatExt xmlns:a14="http://schemas.microsoft.com/office/drawing/2010/main" spid="_x0000_s13332"/>
            </a:ext>
            <a:ext uri="{FF2B5EF4-FFF2-40B4-BE49-F238E27FC236}">
              <a16:creationId xmlns:a16="http://schemas.microsoft.com/office/drawing/2014/main" id="{C0A5EF5C-ED29-4C2D-ADAB-A6676C3E8C8B}"/>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96" name="95 Imagen" descr="http://200.29.3.6:8080/pentaho/jpivot/table/drill-position-other.gif">
          <a:extLst>
            <a:ext uri="{FF2B5EF4-FFF2-40B4-BE49-F238E27FC236}">
              <a16:creationId xmlns:a16="http://schemas.microsoft.com/office/drawing/2014/main" id="{4D272636-F8FD-47C7-834D-FC85E125546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7" name="96 Imagen" descr="http://200.29.3.6:8080/pentaho/jpivot/table/drill-position-other.gif">
          <a:extLst>
            <a:ext uri="{FF2B5EF4-FFF2-40B4-BE49-F238E27FC236}">
              <a16:creationId xmlns:a16="http://schemas.microsoft.com/office/drawing/2014/main" id="{88215237-C3C2-46C0-9B9C-29E6CEDAFC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98" name="97 Imagen" descr="http://200.29.3.6:8080/pentaho/jpivot/table/drill-position-other.gif">
          <a:extLst>
            <a:ext uri="{FF2B5EF4-FFF2-40B4-BE49-F238E27FC236}">
              <a16:creationId xmlns:a16="http://schemas.microsoft.com/office/drawing/2014/main" id="{537B54D2-9410-4AAC-B1BB-87F20B8A862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99" name="Picture 21" hidden="1">
          <a:extLst>
            <a:ext uri="{63B3BB69-23CF-44E3-9099-C40C66FF867C}">
              <a14:compatExt xmlns:a14="http://schemas.microsoft.com/office/drawing/2010/main" spid="_x0000_s13333"/>
            </a:ext>
            <a:ext uri="{FF2B5EF4-FFF2-40B4-BE49-F238E27FC236}">
              <a16:creationId xmlns:a16="http://schemas.microsoft.com/office/drawing/2014/main" id="{5865B740-CA17-40C1-91FE-75D1A1B1B453}"/>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00" name="99 Imagen" descr="http://200.29.3.6:8080/pentaho/jpivot/table/drill-position-other.gif">
          <a:extLst>
            <a:ext uri="{FF2B5EF4-FFF2-40B4-BE49-F238E27FC236}">
              <a16:creationId xmlns:a16="http://schemas.microsoft.com/office/drawing/2014/main" id="{5546F59C-5A71-4F0E-B739-A175996BC7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01" name="100 Imagen" descr="http://200.29.3.6:8080/pentaho/jpivot/table/drill-position-other.gif">
          <a:extLst>
            <a:ext uri="{FF2B5EF4-FFF2-40B4-BE49-F238E27FC236}">
              <a16:creationId xmlns:a16="http://schemas.microsoft.com/office/drawing/2014/main" id="{20C2F09C-6971-4496-8856-22CD291DCFE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02" name="101 Imagen" descr="http://200.29.3.6:8080/pentaho/jpivot/table/drill-position-other.gif">
          <a:extLst>
            <a:ext uri="{FF2B5EF4-FFF2-40B4-BE49-F238E27FC236}">
              <a16:creationId xmlns:a16="http://schemas.microsoft.com/office/drawing/2014/main" id="{227AAAC3-772A-4B20-942F-BACDAF5CA8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03" name="Picture 22" hidden="1">
          <a:extLst>
            <a:ext uri="{63B3BB69-23CF-44E3-9099-C40C66FF867C}">
              <a14:compatExt xmlns:a14="http://schemas.microsoft.com/office/drawing/2010/main" spid="_x0000_s13334"/>
            </a:ext>
            <a:ext uri="{FF2B5EF4-FFF2-40B4-BE49-F238E27FC236}">
              <a16:creationId xmlns:a16="http://schemas.microsoft.com/office/drawing/2014/main" id="{FEEE69F7-652A-4292-BBA1-E716B79991A4}"/>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04" name="103 Imagen" descr="http://200.29.3.6:8080/pentaho/jpivot/table/drill-position-other.gif">
          <a:extLst>
            <a:ext uri="{FF2B5EF4-FFF2-40B4-BE49-F238E27FC236}">
              <a16:creationId xmlns:a16="http://schemas.microsoft.com/office/drawing/2014/main" id="{CE327C1F-BFB4-4B3B-A861-7DBC338B75E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05" name="104 Imagen" descr="http://200.29.3.6:8080/pentaho/jpivot/table/drill-position-other.gif">
          <a:extLst>
            <a:ext uri="{FF2B5EF4-FFF2-40B4-BE49-F238E27FC236}">
              <a16:creationId xmlns:a16="http://schemas.microsoft.com/office/drawing/2014/main" id="{2E202A5D-0310-42B3-8B35-3A04CE439D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06" name="Picture 23" hidden="1">
          <a:extLst>
            <a:ext uri="{63B3BB69-23CF-44E3-9099-C40C66FF867C}">
              <a14:compatExt xmlns:a14="http://schemas.microsoft.com/office/drawing/2010/main" spid="_x0000_s13335"/>
            </a:ext>
            <a:ext uri="{FF2B5EF4-FFF2-40B4-BE49-F238E27FC236}">
              <a16:creationId xmlns:a16="http://schemas.microsoft.com/office/drawing/2014/main" id="{FC48F044-FF16-4F84-9B67-5600391D2A25}"/>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07" name="106 Imagen" descr="http://200.29.3.6:8080/pentaho/jpivot/table/drill-position-other.gif">
          <a:extLst>
            <a:ext uri="{FF2B5EF4-FFF2-40B4-BE49-F238E27FC236}">
              <a16:creationId xmlns:a16="http://schemas.microsoft.com/office/drawing/2014/main" id="{02592B30-EFE2-4B88-8366-84D18A5EAD0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08" name="107 Imagen" descr="http://200.29.3.6:8080/pentaho/jpivot/table/drill-position-other.gif">
          <a:extLst>
            <a:ext uri="{FF2B5EF4-FFF2-40B4-BE49-F238E27FC236}">
              <a16:creationId xmlns:a16="http://schemas.microsoft.com/office/drawing/2014/main" id="{44AD6BAE-7FE4-40B1-A816-E831FE58972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09" name="Picture 24" hidden="1">
          <a:extLst>
            <a:ext uri="{63B3BB69-23CF-44E3-9099-C40C66FF867C}">
              <a14:compatExt xmlns:a14="http://schemas.microsoft.com/office/drawing/2010/main" spid="_x0000_s13336"/>
            </a:ext>
            <a:ext uri="{FF2B5EF4-FFF2-40B4-BE49-F238E27FC236}">
              <a16:creationId xmlns:a16="http://schemas.microsoft.com/office/drawing/2014/main" id="{87630EBC-D6CE-434B-B6C0-5E68AAA3C309}"/>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10" name="109 Imagen" descr="http://200.29.3.6:8080/pentaho/jpivot/table/drill-position-other.gif">
          <a:extLst>
            <a:ext uri="{FF2B5EF4-FFF2-40B4-BE49-F238E27FC236}">
              <a16:creationId xmlns:a16="http://schemas.microsoft.com/office/drawing/2014/main" id="{FD7CE794-FD5F-4BD9-92F6-069BC5DE4D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11" name="110 Imagen" descr="http://200.29.3.6:8080/pentaho/jpivot/table/drill-position-other.gif">
          <a:extLst>
            <a:ext uri="{FF2B5EF4-FFF2-40B4-BE49-F238E27FC236}">
              <a16:creationId xmlns:a16="http://schemas.microsoft.com/office/drawing/2014/main" id="{1D996D7D-6E58-4259-AC22-C44A8F6421A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12" name="Picture 25" hidden="1">
          <a:extLst>
            <a:ext uri="{63B3BB69-23CF-44E3-9099-C40C66FF867C}">
              <a14:compatExt xmlns:a14="http://schemas.microsoft.com/office/drawing/2010/main" spid="_x0000_s13337"/>
            </a:ext>
            <a:ext uri="{FF2B5EF4-FFF2-40B4-BE49-F238E27FC236}">
              <a16:creationId xmlns:a16="http://schemas.microsoft.com/office/drawing/2014/main" id="{2EC3E6FB-D3CE-4B35-AFE2-C6D8E7824FFE}"/>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13" name="112 Imagen" descr="http://200.29.3.6:8080/pentaho/jpivot/table/drill-position-other.gif">
          <a:extLst>
            <a:ext uri="{FF2B5EF4-FFF2-40B4-BE49-F238E27FC236}">
              <a16:creationId xmlns:a16="http://schemas.microsoft.com/office/drawing/2014/main" id="{EC7DAA8C-9D46-4D12-A5F7-679E721BFA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14" name="Picture 26" hidden="1">
          <a:extLst>
            <a:ext uri="{63B3BB69-23CF-44E3-9099-C40C66FF867C}">
              <a14:compatExt xmlns:a14="http://schemas.microsoft.com/office/drawing/2010/main" spid="_x0000_s13338"/>
            </a:ext>
            <a:ext uri="{FF2B5EF4-FFF2-40B4-BE49-F238E27FC236}">
              <a16:creationId xmlns:a16="http://schemas.microsoft.com/office/drawing/2014/main" id="{985AB31C-F1BB-4CFC-89AD-E6FA67662C7B}"/>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15" name="114 Imagen" descr="http://200.29.3.6:8080/pentaho/jpivot/table/drill-position-other.gif">
          <a:extLst>
            <a:ext uri="{FF2B5EF4-FFF2-40B4-BE49-F238E27FC236}">
              <a16:creationId xmlns:a16="http://schemas.microsoft.com/office/drawing/2014/main" id="{4B00211F-16D1-4F71-9794-CFB4131461C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16" name="115 Imagen" descr="http://200.29.3.6:8080/pentaho/jpivot/table/drill-position-other.gif">
          <a:extLst>
            <a:ext uri="{FF2B5EF4-FFF2-40B4-BE49-F238E27FC236}">
              <a16:creationId xmlns:a16="http://schemas.microsoft.com/office/drawing/2014/main" id="{9E26EE87-EBEB-41C9-B56F-87683D60E9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17" name="116 Imagen" descr="http://200.29.3.6:8080/pentaho/jpivot/table/drill-position-other.gif">
          <a:extLst>
            <a:ext uri="{FF2B5EF4-FFF2-40B4-BE49-F238E27FC236}">
              <a16:creationId xmlns:a16="http://schemas.microsoft.com/office/drawing/2014/main" id="{CBD850A2-45C6-490A-A00B-C16A3BF09A0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18" name="117 Imagen" descr="http://200.29.3.6:8080/pentaho/jpivot/table/drill-position-other.gif">
          <a:extLst>
            <a:ext uri="{FF2B5EF4-FFF2-40B4-BE49-F238E27FC236}">
              <a16:creationId xmlns:a16="http://schemas.microsoft.com/office/drawing/2014/main" id="{EE8F7785-1947-4C51-BEDD-9215C25A58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19" name="Picture 27" hidden="1">
          <a:extLst>
            <a:ext uri="{63B3BB69-23CF-44E3-9099-C40C66FF867C}">
              <a14:compatExt xmlns:a14="http://schemas.microsoft.com/office/drawing/2010/main" spid="_x0000_s13339"/>
            </a:ext>
            <a:ext uri="{FF2B5EF4-FFF2-40B4-BE49-F238E27FC236}">
              <a16:creationId xmlns:a16="http://schemas.microsoft.com/office/drawing/2014/main" id="{5074BFDC-2669-4E5A-B624-D37942112758}"/>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20" name="119 Imagen" descr="http://200.29.3.6:8080/pentaho/jpivot/table/drill-position-other.gif">
          <a:extLst>
            <a:ext uri="{FF2B5EF4-FFF2-40B4-BE49-F238E27FC236}">
              <a16:creationId xmlns:a16="http://schemas.microsoft.com/office/drawing/2014/main" id="{C0F72BD7-A25F-49A5-8A5E-32FC9E075A0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1" name="120 Imagen" descr="http://200.29.3.6:8080/pentaho/jpivot/table/drill-position-other.gif">
          <a:extLst>
            <a:ext uri="{FF2B5EF4-FFF2-40B4-BE49-F238E27FC236}">
              <a16:creationId xmlns:a16="http://schemas.microsoft.com/office/drawing/2014/main" id="{5E3710FF-6D7D-44D3-9074-92B38F31CBE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2" name="121 Imagen" descr="http://200.29.3.6:8080/pentaho/jpivot/table/drill-position-other.gif">
          <a:extLst>
            <a:ext uri="{FF2B5EF4-FFF2-40B4-BE49-F238E27FC236}">
              <a16:creationId xmlns:a16="http://schemas.microsoft.com/office/drawing/2014/main" id="{A4734F84-E614-4B2D-867D-7DF9C870DEB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3" name="122 Imagen" descr="http://200.29.3.6:8080/pentaho/jpivot/table/drill-position-other.gif">
          <a:extLst>
            <a:ext uri="{FF2B5EF4-FFF2-40B4-BE49-F238E27FC236}">
              <a16:creationId xmlns:a16="http://schemas.microsoft.com/office/drawing/2014/main" id="{5CCA647F-43D6-4080-B437-B71D5F0CA27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24" name="Picture 28" hidden="1">
          <a:extLst>
            <a:ext uri="{63B3BB69-23CF-44E3-9099-C40C66FF867C}">
              <a14:compatExt xmlns:a14="http://schemas.microsoft.com/office/drawing/2010/main" spid="_x0000_s13340"/>
            </a:ext>
            <a:ext uri="{FF2B5EF4-FFF2-40B4-BE49-F238E27FC236}">
              <a16:creationId xmlns:a16="http://schemas.microsoft.com/office/drawing/2014/main" id="{C9387C1B-F81C-451F-8D0C-013C505712F8}"/>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25" name="124 Imagen" descr="http://200.29.3.6:8080/pentaho/jpivot/table/drill-position-other.gif">
          <a:extLst>
            <a:ext uri="{FF2B5EF4-FFF2-40B4-BE49-F238E27FC236}">
              <a16:creationId xmlns:a16="http://schemas.microsoft.com/office/drawing/2014/main" id="{1019859F-0DA9-410F-A815-495493E86CC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6" name="125 Imagen" descr="http://200.29.3.6:8080/pentaho/jpivot/table/drill-position-other.gif">
          <a:extLst>
            <a:ext uri="{FF2B5EF4-FFF2-40B4-BE49-F238E27FC236}">
              <a16:creationId xmlns:a16="http://schemas.microsoft.com/office/drawing/2014/main" id="{8E052D88-8543-4406-86CD-723B06BD807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27" name="Picture 29" hidden="1">
          <a:extLst>
            <a:ext uri="{63B3BB69-23CF-44E3-9099-C40C66FF867C}">
              <a14:compatExt xmlns:a14="http://schemas.microsoft.com/office/drawing/2010/main" spid="_x0000_s13341"/>
            </a:ext>
            <a:ext uri="{FF2B5EF4-FFF2-40B4-BE49-F238E27FC236}">
              <a16:creationId xmlns:a16="http://schemas.microsoft.com/office/drawing/2014/main" id="{46998B36-C400-475E-9DC0-2D1B3ED79543}"/>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28" name="127 Imagen" descr="http://200.29.3.6:8080/pentaho/jpivot/table/drill-position-other.gif">
          <a:extLst>
            <a:ext uri="{FF2B5EF4-FFF2-40B4-BE49-F238E27FC236}">
              <a16:creationId xmlns:a16="http://schemas.microsoft.com/office/drawing/2014/main" id="{9EF2C377-09A1-4C99-B710-D88CBA99DC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29" name="128 Imagen" descr="http://200.29.3.6:8080/pentaho/jpivot/table/drill-position-other.gif">
          <a:extLst>
            <a:ext uri="{FF2B5EF4-FFF2-40B4-BE49-F238E27FC236}">
              <a16:creationId xmlns:a16="http://schemas.microsoft.com/office/drawing/2014/main" id="{FE26A1CE-4E2C-4056-9480-34642434C93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0" name="129 Imagen" descr="http://200.29.3.6:8080/pentaho/jpivot/table/drill-position-other.gif">
          <a:extLst>
            <a:ext uri="{FF2B5EF4-FFF2-40B4-BE49-F238E27FC236}">
              <a16:creationId xmlns:a16="http://schemas.microsoft.com/office/drawing/2014/main" id="{EF4CB731-D68A-414B-B56C-7A8D9238888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1" name="130 Imagen" descr="http://200.29.3.6:8080/pentaho/jpivot/table/drill-position-other.gif">
          <a:extLst>
            <a:ext uri="{FF2B5EF4-FFF2-40B4-BE49-F238E27FC236}">
              <a16:creationId xmlns:a16="http://schemas.microsoft.com/office/drawing/2014/main" id="{3A8329E1-2542-4B19-8155-15A2D399758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2" name="131 Imagen" descr="http://200.29.3.6:8080/pentaho/jpivot/table/drill-position-other.gif">
          <a:extLst>
            <a:ext uri="{FF2B5EF4-FFF2-40B4-BE49-F238E27FC236}">
              <a16:creationId xmlns:a16="http://schemas.microsoft.com/office/drawing/2014/main" id="{A7F80687-9095-4AF5-9981-73A095B345E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3" name="132 Imagen" descr="http://200.29.3.6:8080/pentaho/jpivot/table/drill-position-other.gif">
          <a:extLst>
            <a:ext uri="{FF2B5EF4-FFF2-40B4-BE49-F238E27FC236}">
              <a16:creationId xmlns:a16="http://schemas.microsoft.com/office/drawing/2014/main" id="{A818A502-F719-44E8-B5A4-2F52310BE1D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34" name="Picture 30" hidden="1">
          <a:extLst>
            <a:ext uri="{63B3BB69-23CF-44E3-9099-C40C66FF867C}">
              <a14:compatExt xmlns:a14="http://schemas.microsoft.com/office/drawing/2010/main" spid="_x0000_s13342"/>
            </a:ext>
            <a:ext uri="{FF2B5EF4-FFF2-40B4-BE49-F238E27FC236}">
              <a16:creationId xmlns:a16="http://schemas.microsoft.com/office/drawing/2014/main" id="{C318B0FA-7BDC-4870-8042-96D83E526F50}"/>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35" name="134 Imagen" descr="http://200.29.3.6:8080/pentaho/jpivot/table/drill-position-other.gif">
          <a:extLst>
            <a:ext uri="{FF2B5EF4-FFF2-40B4-BE49-F238E27FC236}">
              <a16:creationId xmlns:a16="http://schemas.microsoft.com/office/drawing/2014/main" id="{43DF052F-943A-49E7-8737-1381F18E0D2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6" name="135 Imagen" descr="http://200.29.3.6:8080/pentaho/jpivot/table/drill-position-other.gif">
          <a:extLst>
            <a:ext uri="{FF2B5EF4-FFF2-40B4-BE49-F238E27FC236}">
              <a16:creationId xmlns:a16="http://schemas.microsoft.com/office/drawing/2014/main" id="{EEFAA4F3-E3E4-4379-A210-5B14906FF3E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7" name="136 Imagen" descr="http://200.29.3.6:8080/pentaho/jpivot/table/drill-position-other.gif">
          <a:extLst>
            <a:ext uri="{FF2B5EF4-FFF2-40B4-BE49-F238E27FC236}">
              <a16:creationId xmlns:a16="http://schemas.microsoft.com/office/drawing/2014/main" id="{6AC3A306-1263-4254-A883-0A692AF1005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8" name="137 Imagen" descr="http://200.29.3.6:8080/pentaho/jpivot/table/drill-position-other.gif">
          <a:extLst>
            <a:ext uri="{FF2B5EF4-FFF2-40B4-BE49-F238E27FC236}">
              <a16:creationId xmlns:a16="http://schemas.microsoft.com/office/drawing/2014/main" id="{EA170A6E-F3BD-4B00-A9B6-3BD0FD42204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39" name="138 Imagen" descr="http://200.29.3.6:8080/pentaho/jpivot/table/drill-position-other.gif">
          <a:extLst>
            <a:ext uri="{FF2B5EF4-FFF2-40B4-BE49-F238E27FC236}">
              <a16:creationId xmlns:a16="http://schemas.microsoft.com/office/drawing/2014/main" id="{518C76DA-06ED-44D0-878D-15036F6D62D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0" name="139 Imagen" descr="http://200.29.3.6:8080/pentaho/jpivot/table/drill-position-other.gif">
          <a:extLst>
            <a:ext uri="{FF2B5EF4-FFF2-40B4-BE49-F238E27FC236}">
              <a16:creationId xmlns:a16="http://schemas.microsoft.com/office/drawing/2014/main" id="{1266E702-2F89-4113-BC92-88ABCC3DA54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sp macro="" textlink="">
      <xdr:nvSpPr>
        <xdr:cNvPr id="141" name="Picture 31" hidden="1">
          <a:extLst>
            <a:ext uri="{63B3BB69-23CF-44E3-9099-C40C66FF867C}">
              <a14:compatExt xmlns:a14="http://schemas.microsoft.com/office/drawing/2010/main" spid="_x0000_s13343"/>
            </a:ext>
            <a:ext uri="{FF2B5EF4-FFF2-40B4-BE49-F238E27FC236}">
              <a16:creationId xmlns:a16="http://schemas.microsoft.com/office/drawing/2014/main" id="{F0EA9604-1C13-4C9B-9E79-021C31350650}"/>
            </a:ext>
          </a:extLst>
        </xdr:cNvPr>
        <xdr:cNvSpPr/>
      </xdr:nvSpPr>
      <xdr:spPr>
        <a:xfrm>
          <a:off x="11934825" y="21174075"/>
          <a:ext cx="152400" cy="152400"/>
        </a:xfrm>
        <a:prstGeom prst="rect">
          <a:avLst/>
        </a:prstGeom>
      </xdr:spPr>
    </xdr:sp>
    <xdr:clientData/>
  </xdr:oneCellAnchor>
  <xdr:oneCellAnchor>
    <xdr:from>
      <xdr:col>9</xdr:col>
      <xdr:colOff>0</xdr:colOff>
      <xdr:row>80</xdr:row>
      <xdr:rowOff>0</xdr:rowOff>
    </xdr:from>
    <xdr:ext cx="85725" cy="85725"/>
    <xdr:pic>
      <xdr:nvPicPr>
        <xdr:cNvPr id="142" name="141 Imagen" descr="http://200.29.3.6:8080/pentaho/jpivot/table/drill-position-other.gif">
          <a:extLst>
            <a:ext uri="{FF2B5EF4-FFF2-40B4-BE49-F238E27FC236}">
              <a16:creationId xmlns:a16="http://schemas.microsoft.com/office/drawing/2014/main" id="{7E27E4E5-A8A2-479B-9BA9-223EEC3D62C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3" name="142 Imagen" descr="http://200.29.3.6:8080/pentaho/jpivot/table/drill-position-other.gif">
          <a:extLst>
            <a:ext uri="{FF2B5EF4-FFF2-40B4-BE49-F238E27FC236}">
              <a16:creationId xmlns:a16="http://schemas.microsoft.com/office/drawing/2014/main" id="{B115D1FF-0C67-4D5A-BD32-AAC04CDAE6B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4" name="143 Imagen" descr="http://200.29.3.6:8080/pentaho/jpivot/table/drill-position-other.gif">
          <a:extLst>
            <a:ext uri="{FF2B5EF4-FFF2-40B4-BE49-F238E27FC236}">
              <a16:creationId xmlns:a16="http://schemas.microsoft.com/office/drawing/2014/main" id="{8B39CBD3-6900-4DF2-803E-350AC98F095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5" name="144 Imagen" descr="http://200.29.3.6:8080/pentaho/jpivot/table/drill-position-other.gif">
          <a:extLst>
            <a:ext uri="{FF2B5EF4-FFF2-40B4-BE49-F238E27FC236}">
              <a16:creationId xmlns:a16="http://schemas.microsoft.com/office/drawing/2014/main" id="{34623CD6-A427-4181-ABDB-E2FCADD0DEF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85725" cy="85725"/>
    <xdr:pic>
      <xdr:nvPicPr>
        <xdr:cNvPr id="146" name="145 Imagen" descr="http://200.29.3.6:8080/pentaho/jpivot/table/drill-position-other.gif">
          <a:extLst>
            <a:ext uri="{FF2B5EF4-FFF2-40B4-BE49-F238E27FC236}">
              <a16:creationId xmlns:a16="http://schemas.microsoft.com/office/drawing/2014/main" id="{B1D1783D-CE41-4EE8-8F24-CCB79FE0DA7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34825" y="211740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9</xdr:col>
      <xdr:colOff>0</xdr:colOff>
      <xdr:row>80</xdr:row>
      <xdr:rowOff>0</xdr:rowOff>
    </xdr:from>
    <xdr:ext cx="152400" cy="152400"/>
    <xdr:pic>
      <xdr:nvPicPr>
        <xdr:cNvPr id="147" name="Picture 1">
          <a:extLst>
            <a:ext uri="{FF2B5EF4-FFF2-40B4-BE49-F238E27FC236}">
              <a16:creationId xmlns:a16="http://schemas.microsoft.com/office/drawing/2014/main" id="{FAAAC306-6233-487D-8E87-5587E6A6EC7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48" name="Picture 2">
          <a:extLst>
            <a:ext uri="{FF2B5EF4-FFF2-40B4-BE49-F238E27FC236}">
              <a16:creationId xmlns:a16="http://schemas.microsoft.com/office/drawing/2014/main" id="{70D26F1B-B87E-4FC3-83BF-BBD261469918}"/>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49" name="Picture 3">
          <a:extLst>
            <a:ext uri="{FF2B5EF4-FFF2-40B4-BE49-F238E27FC236}">
              <a16:creationId xmlns:a16="http://schemas.microsoft.com/office/drawing/2014/main" id="{4FB3CAE0-CBE2-423B-B6BB-E4C652ED2F49}"/>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0" name="Picture 4">
          <a:extLst>
            <a:ext uri="{FF2B5EF4-FFF2-40B4-BE49-F238E27FC236}">
              <a16:creationId xmlns:a16="http://schemas.microsoft.com/office/drawing/2014/main" id="{0B345143-72BD-41D4-BA07-8EBF62718C6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1" name="Picture 5">
          <a:extLst>
            <a:ext uri="{FF2B5EF4-FFF2-40B4-BE49-F238E27FC236}">
              <a16:creationId xmlns:a16="http://schemas.microsoft.com/office/drawing/2014/main" id="{E43A511A-F5A1-4175-9C5D-7AC82D34B10A}"/>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2" name="Picture 6">
          <a:extLst>
            <a:ext uri="{FF2B5EF4-FFF2-40B4-BE49-F238E27FC236}">
              <a16:creationId xmlns:a16="http://schemas.microsoft.com/office/drawing/2014/main" id="{3805E404-889E-440E-BCBA-1C092A2608F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3" name="Picture 7">
          <a:extLst>
            <a:ext uri="{FF2B5EF4-FFF2-40B4-BE49-F238E27FC236}">
              <a16:creationId xmlns:a16="http://schemas.microsoft.com/office/drawing/2014/main" id="{6FA927B7-FBF9-4AC3-9993-13FED84F2903}"/>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4" name="Picture 8">
          <a:extLst>
            <a:ext uri="{FF2B5EF4-FFF2-40B4-BE49-F238E27FC236}">
              <a16:creationId xmlns:a16="http://schemas.microsoft.com/office/drawing/2014/main" id="{14BE2E36-3F28-4443-B4BE-D5803147AC06}"/>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5" name="Picture 9">
          <a:extLst>
            <a:ext uri="{FF2B5EF4-FFF2-40B4-BE49-F238E27FC236}">
              <a16:creationId xmlns:a16="http://schemas.microsoft.com/office/drawing/2014/main" id="{B163B6D7-B8C2-4A6D-84D8-5FD61FCC32D5}"/>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6" name="Picture 10">
          <a:extLst>
            <a:ext uri="{FF2B5EF4-FFF2-40B4-BE49-F238E27FC236}">
              <a16:creationId xmlns:a16="http://schemas.microsoft.com/office/drawing/2014/main" id="{BCF7EEA8-4436-44E5-A99F-6AD4FE21381D}"/>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7" name="Picture 11">
          <a:extLst>
            <a:ext uri="{FF2B5EF4-FFF2-40B4-BE49-F238E27FC236}">
              <a16:creationId xmlns:a16="http://schemas.microsoft.com/office/drawing/2014/main" id="{C267A211-4D32-4096-9CB2-03CB73CFD4AB}"/>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8" name="Picture 12">
          <a:extLst>
            <a:ext uri="{FF2B5EF4-FFF2-40B4-BE49-F238E27FC236}">
              <a16:creationId xmlns:a16="http://schemas.microsoft.com/office/drawing/2014/main" id="{CB6AC71D-7832-4E84-BB44-7C9D9110203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59" name="Picture 13">
          <a:extLst>
            <a:ext uri="{FF2B5EF4-FFF2-40B4-BE49-F238E27FC236}">
              <a16:creationId xmlns:a16="http://schemas.microsoft.com/office/drawing/2014/main" id="{04EBCBAF-5303-4041-8758-837D17437B8B}"/>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10</xdr:col>
      <xdr:colOff>0</xdr:colOff>
      <xdr:row>80</xdr:row>
      <xdr:rowOff>0</xdr:rowOff>
    </xdr:from>
    <xdr:ext cx="152400" cy="152400"/>
    <xdr:pic>
      <xdr:nvPicPr>
        <xdr:cNvPr id="160" name="Picture 14">
          <a:extLst>
            <a:ext uri="{FF2B5EF4-FFF2-40B4-BE49-F238E27FC236}">
              <a16:creationId xmlns:a16="http://schemas.microsoft.com/office/drawing/2014/main" id="{B649B236-2550-4C57-B31C-B7F23B73E5CE}"/>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96825" y="21174075"/>
          <a:ext cx="152400" cy="152400"/>
        </a:xfrm>
        <a:prstGeom prst="rect">
          <a:avLst/>
        </a:prstGeom>
        <a:noFill/>
        <a:ln w="9525">
          <a:miter lim="800000"/>
          <a:headEnd/>
          <a:tailEnd/>
        </a:ln>
      </xdr:spPr>
    </xdr:pic>
    <xdr:clientData/>
  </xdr:oneCellAnchor>
  <xdr:oneCellAnchor>
    <xdr:from>
      <xdr:col>10</xdr:col>
      <xdr:colOff>0</xdr:colOff>
      <xdr:row>80</xdr:row>
      <xdr:rowOff>0</xdr:rowOff>
    </xdr:from>
    <xdr:ext cx="152400" cy="152400"/>
    <xdr:pic>
      <xdr:nvPicPr>
        <xdr:cNvPr id="161" name="Picture 15">
          <a:extLst>
            <a:ext uri="{FF2B5EF4-FFF2-40B4-BE49-F238E27FC236}">
              <a16:creationId xmlns:a16="http://schemas.microsoft.com/office/drawing/2014/main" id="{C5EDE501-6B9B-4CA9-9748-7FC6ADD3BEB0}"/>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96825" y="21174075"/>
          <a:ext cx="152400" cy="152400"/>
        </a:xfrm>
        <a:prstGeom prst="rect">
          <a:avLst/>
        </a:prstGeom>
        <a:noFill/>
        <a:ln w="9525">
          <a:miter lim="800000"/>
          <a:headEnd/>
          <a:tailEnd/>
        </a:ln>
      </xdr:spPr>
    </xdr:pic>
    <xdr:clientData/>
  </xdr:oneCellAnchor>
  <xdr:oneCellAnchor>
    <xdr:from>
      <xdr:col>10</xdr:col>
      <xdr:colOff>0</xdr:colOff>
      <xdr:row>80</xdr:row>
      <xdr:rowOff>0</xdr:rowOff>
    </xdr:from>
    <xdr:ext cx="152400" cy="152400"/>
    <xdr:pic>
      <xdr:nvPicPr>
        <xdr:cNvPr id="162" name="Picture 16">
          <a:extLst>
            <a:ext uri="{FF2B5EF4-FFF2-40B4-BE49-F238E27FC236}">
              <a16:creationId xmlns:a16="http://schemas.microsoft.com/office/drawing/2014/main" id="{49535CE0-790E-423F-B330-073633AD328B}"/>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696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3" name="Picture 17">
          <a:extLst>
            <a:ext uri="{FF2B5EF4-FFF2-40B4-BE49-F238E27FC236}">
              <a16:creationId xmlns:a16="http://schemas.microsoft.com/office/drawing/2014/main" id="{5EDA5457-FAB5-49A4-9E22-F12F0F85B61E}"/>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4" name="Picture 18">
          <a:extLst>
            <a:ext uri="{FF2B5EF4-FFF2-40B4-BE49-F238E27FC236}">
              <a16:creationId xmlns:a16="http://schemas.microsoft.com/office/drawing/2014/main" id="{A4A987F1-2E5F-41C0-AE92-1753D14BACA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5" name="Picture 19">
          <a:extLst>
            <a:ext uri="{FF2B5EF4-FFF2-40B4-BE49-F238E27FC236}">
              <a16:creationId xmlns:a16="http://schemas.microsoft.com/office/drawing/2014/main" id="{0326C51A-DFB1-427D-8A0B-CCE08AEE126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6" name="Picture 20">
          <a:extLst>
            <a:ext uri="{FF2B5EF4-FFF2-40B4-BE49-F238E27FC236}">
              <a16:creationId xmlns:a16="http://schemas.microsoft.com/office/drawing/2014/main" id="{C376E634-550B-477A-B4E4-AE9DBFAC4DAD}"/>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7" name="Picture 21">
          <a:extLst>
            <a:ext uri="{FF2B5EF4-FFF2-40B4-BE49-F238E27FC236}">
              <a16:creationId xmlns:a16="http://schemas.microsoft.com/office/drawing/2014/main" id="{47330CB7-9D3A-4031-9B20-10131A4C7ABC}"/>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8" name="Picture 22">
          <a:extLst>
            <a:ext uri="{FF2B5EF4-FFF2-40B4-BE49-F238E27FC236}">
              <a16:creationId xmlns:a16="http://schemas.microsoft.com/office/drawing/2014/main" id="{2C2A8EE0-78BD-4060-9849-2209A052619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69" name="Picture 23">
          <a:extLst>
            <a:ext uri="{FF2B5EF4-FFF2-40B4-BE49-F238E27FC236}">
              <a16:creationId xmlns:a16="http://schemas.microsoft.com/office/drawing/2014/main" id="{177B672C-52E6-4DBB-A812-65988261945B}"/>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0" name="Picture 24">
          <a:extLst>
            <a:ext uri="{FF2B5EF4-FFF2-40B4-BE49-F238E27FC236}">
              <a16:creationId xmlns:a16="http://schemas.microsoft.com/office/drawing/2014/main" id="{01208700-C6C6-4658-B095-4A39B3E62B4E}"/>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1" name="Picture 25">
          <a:extLst>
            <a:ext uri="{FF2B5EF4-FFF2-40B4-BE49-F238E27FC236}">
              <a16:creationId xmlns:a16="http://schemas.microsoft.com/office/drawing/2014/main" id="{4BDAE91C-7D16-4B7D-A346-9DC8BF5E106F}"/>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2" name="Picture 26">
          <a:extLst>
            <a:ext uri="{FF2B5EF4-FFF2-40B4-BE49-F238E27FC236}">
              <a16:creationId xmlns:a16="http://schemas.microsoft.com/office/drawing/2014/main" id="{AF3ACDBB-CC02-441E-B589-304B08A011D6}"/>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3" name="Picture 27">
          <a:extLst>
            <a:ext uri="{FF2B5EF4-FFF2-40B4-BE49-F238E27FC236}">
              <a16:creationId xmlns:a16="http://schemas.microsoft.com/office/drawing/2014/main" id="{3B201C31-7EF0-4BD4-B5A4-6809792E6921}"/>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4" name="Picture 28">
          <a:extLst>
            <a:ext uri="{FF2B5EF4-FFF2-40B4-BE49-F238E27FC236}">
              <a16:creationId xmlns:a16="http://schemas.microsoft.com/office/drawing/2014/main" id="{09771634-679C-493A-9839-E01D6E40080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5" name="Picture 29">
          <a:extLst>
            <a:ext uri="{FF2B5EF4-FFF2-40B4-BE49-F238E27FC236}">
              <a16:creationId xmlns:a16="http://schemas.microsoft.com/office/drawing/2014/main" id="{6F8E9C4E-A31E-49B3-B021-ABB69328539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6" name="Picture 30">
          <a:extLst>
            <a:ext uri="{FF2B5EF4-FFF2-40B4-BE49-F238E27FC236}">
              <a16:creationId xmlns:a16="http://schemas.microsoft.com/office/drawing/2014/main" id="{E8541D77-9B4F-4095-B337-B6D4FDF455A4}"/>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9</xdr:col>
      <xdr:colOff>0</xdr:colOff>
      <xdr:row>80</xdr:row>
      <xdr:rowOff>0</xdr:rowOff>
    </xdr:from>
    <xdr:ext cx="152400" cy="152400"/>
    <xdr:pic>
      <xdr:nvPicPr>
        <xdr:cNvPr id="177" name="Picture 31">
          <a:extLst>
            <a:ext uri="{FF2B5EF4-FFF2-40B4-BE49-F238E27FC236}">
              <a16:creationId xmlns:a16="http://schemas.microsoft.com/office/drawing/2014/main" id="{7AB2293B-B62D-4992-91E0-AFF2504E8387}"/>
            </a:ext>
          </a:extLst>
        </xdr:cNvPr>
        <xdr:cNvPicPr preferRelativeResize="0">
          <a:picLocks noChangeArrowheads="1" noChangeShapeType="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34825" y="21174075"/>
          <a:ext cx="152400" cy="152400"/>
        </a:xfrm>
        <a:prstGeom prst="rect">
          <a:avLst/>
        </a:prstGeom>
        <a:noFill/>
        <a:ln w="9525">
          <a:miter lim="800000"/>
          <a:headEnd/>
          <a:tailEnd/>
        </a:ln>
      </xdr:spPr>
    </xdr:pic>
    <xdr:clientData/>
  </xdr:oneCellAnchor>
  <xdr:oneCellAnchor>
    <xdr:from>
      <xdr:col>0</xdr:col>
      <xdr:colOff>0</xdr:colOff>
      <xdr:row>0</xdr:row>
      <xdr:rowOff>0</xdr:rowOff>
    </xdr:from>
    <xdr:ext cx="1243692" cy="1140001"/>
    <xdr:pic>
      <xdr:nvPicPr>
        <xdr:cNvPr id="178" name="Imagen 177">
          <a:extLst>
            <a:ext uri="{FF2B5EF4-FFF2-40B4-BE49-F238E27FC236}">
              <a16:creationId xmlns:a16="http://schemas.microsoft.com/office/drawing/2014/main" id="{E754D8DB-8D40-4FE3-8C61-87CF9A81679D}"/>
            </a:ext>
          </a:extLst>
        </xdr:cNvPr>
        <xdr:cNvPicPr>
          <a:picLocks noChangeAspect="1"/>
        </xdr:cNvPicPr>
      </xdr:nvPicPr>
      <xdr:blipFill>
        <a:blip xmlns:r="http://schemas.openxmlformats.org/officeDocument/2006/relationships" r:embed="rId3"/>
        <a:stretch>
          <a:fillRect/>
        </a:stretch>
      </xdr:blipFill>
      <xdr:spPr>
        <a:xfrm>
          <a:off x="0" y="0"/>
          <a:ext cx="1243692" cy="1140001"/>
        </a:xfrm>
        <a:prstGeom prst="rect">
          <a:avLst/>
        </a:prstGeom>
      </xdr:spPr>
    </xdr:pic>
    <xdr:clientData/>
  </xdr:oneCellAnchor>
</xdr:wsDr>
</file>

<file path=xl/drawings/drawing74.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2E0894C7-6F68-44E3-9BA7-DFDF7308C354}"/>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75.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0266B8E0-D99F-44C5-B5CE-21FC8C83663F}"/>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76.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F65FF104-7271-4BAD-8056-7F0712B0CC5A}"/>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77.xml><?xml version="1.0" encoding="utf-8"?>
<xdr:wsDr xmlns:xdr="http://schemas.openxmlformats.org/drawingml/2006/spreadsheetDrawing" xmlns:a="http://schemas.openxmlformats.org/drawingml/2006/main">
  <xdr:twoCellAnchor>
    <xdr:from>
      <xdr:col>1</xdr:col>
      <xdr:colOff>485774</xdr:colOff>
      <xdr:row>23</xdr:row>
      <xdr:rowOff>123824</xdr:rowOff>
    </xdr:from>
    <xdr:to>
      <xdr:col>6</xdr:col>
      <xdr:colOff>0</xdr:colOff>
      <xdr:row>43</xdr:row>
      <xdr:rowOff>133350</xdr:rowOff>
    </xdr:to>
    <xdr:graphicFrame macro="">
      <xdr:nvGraphicFramePr>
        <xdr:cNvPr id="2" name="1 Gráfico">
          <a:extLst>
            <a:ext uri="{FF2B5EF4-FFF2-40B4-BE49-F238E27FC236}">
              <a16:creationId xmlns:a16="http://schemas.microsoft.com/office/drawing/2014/main" id="{2D053FB8-A6FD-46B5-92FF-68174D1719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7</xdr:col>
      <xdr:colOff>0</xdr:colOff>
      <xdr:row>46</xdr:row>
      <xdr:rowOff>0</xdr:rowOff>
    </xdr:from>
    <xdr:ext cx="85725" cy="85725"/>
    <xdr:pic>
      <xdr:nvPicPr>
        <xdr:cNvPr id="3" name="2 Imagen" descr="http://200.29.3.6:8080/pentaho/jpivot/table/drill-position-other.gif">
          <a:extLst>
            <a:ext uri="{FF2B5EF4-FFF2-40B4-BE49-F238E27FC236}">
              <a16:creationId xmlns:a16="http://schemas.microsoft.com/office/drawing/2014/main" id="{CBD6D910-DE1F-46A2-82BB-CDF6354EE0C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90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46</xdr:row>
      <xdr:rowOff>0</xdr:rowOff>
    </xdr:from>
    <xdr:ext cx="85725" cy="85725"/>
    <xdr:pic>
      <xdr:nvPicPr>
        <xdr:cNvPr id="4" name="3 Imagen" descr="http://200.29.3.6:8080/pentaho/jpivot/table/drill-position-other.gif">
          <a:extLst>
            <a:ext uri="{FF2B5EF4-FFF2-40B4-BE49-F238E27FC236}">
              <a16:creationId xmlns:a16="http://schemas.microsoft.com/office/drawing/2014/main" id="{9E14C8D0-C5DB-468C-9062-ED94173429A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90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46</xdr:row>
      <xdr:rowOff>0</xdr:rowOff>
    </xdr:from>
    <xdr:ext cx="85725" cy="85725"/>
    <xdr:pic>
      <xdr:nvPicPr>
        <xdr:cNvPr id="5" name="4 Imagen" descr="http://200.29.3.6:8080/pentaho/jpivot/table/drill-position-other.gif">
          <a:extLst>
            <a:ext uri="{FF2B5EF4-FFF2-40B4-BE49-F238E27FC236}">
              <a16:creationId xmlns:a16="http://schemas.microsoft.com/office/drawing/2014/main" id="{EBE7FDE2-F4E5-4799-A958-E7216AD9D7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90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46</xdr:row>
      <xdr:rowOff>0</xdr:rowOff>
    </xdr:from>
    <xdr:ext cx="85725" cy="85725"/>
    <xdr:pic>
      <xdr:nvPicPr>
        <xdr:cNvPr id="6" name="5 Imagen" descr="http://200.29.3.6:8080/pentaho/jpivot/table/drill-position-other.gif">
          <a:extLst>
            <a:ext uri="{FF2B5EF4-FFF2-40B4-BE49-F238E27FC236}">
              <a16:creationId xmlns:a16="http://schemas.microsoft.com/office/drawing/2014/main" id="{1B9174DF-9E2C-4BC3-BF2F-D5B8B0727B8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90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0</xdr:colOff>
      <xdr:row>46</xdr:row>
      <xdr:rowOff>0</xdr:rowOff>
    </xdr:from>
    <xdr:ext cx="85725" cy="85725"/>
    <xdr:pic>
      <xdr:nvPicPr>
        <xdr:cNvPr id="7" name="6 Imagen" descr="http://200.29.3.6:8080/pentaho/jpivot/table/drill-position-other.gif">
          <a:extLst>
            <a:ext uri="{FF2B5EF4-FFF2-40B4-BE49-F238E27FC236}">
              <a16:creationId xmlns:a16="http://schemas.microsoft.com/office/drawing/2014/main" id="{91C55AF9-74AD-425A-B1AE-CE90A34ACD4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0" y="3990975"/>
          <a:ext cx="85725" cy="857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243692" cy="1133954"/>
    <xdr:pic>
      <xdr:nvPicPr>
        <xdr:cNvPr id="8" name="Imagen 7">
          <a:extLst>
            <a:ext uri="{FF2B5EF4-FFF2-40B4-BE49-F238E27FC236}">
              <a16:creationId xmlns:a16="http://schemas.microsoft.com/office/drawing/2014/main" id="{13EACD8A-2D78-4CE0-8DB6-01FA81573682}"/>
            </a:ext>
          </a:extLst>
        </xdr:cNvPr>
        <xdr:cNvPicPr>
          <a:picLocks noChangeAspect="1"/>
        </xdr:cNvPicPr>
      </xdr:nvPicPr>
      <xdr:blipFill>
        <a:blip xmlns:r="http://schemas.openxmlformats.org/officeDocument/2006/relationships" r:embed="rId3"/>
        <a:stretch>
          <a:fillRect/>
        </a:stretch>
      </xdr:blipFill>
      <xdr:spPr>
        <a:xfrm>
          <a:off x="0" y="0"/>
          <a:ext cx="1243692" cy="1133954"/>
        </a:xfrm>
        <a:prstGeom prst="rect">
          <a:avLst/>
        </a:prstGeom>
      </xdr:spPr>
    </xdr:pic>
    <xdr:clientData/>
  </xdr:oneCellAnchor>
</xdr:wsDr>
</file>

<file path=xl/drawings/drawing78.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9DD91633-562A-400C-86FF-5EE1AB8F352A}"/>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79.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33954"/>
    <xdr:pic>
      <xdr:nvPicPr>
        <xdr:cNvPr id="2" name="Imagen 1">
          <a:extLst>
            <a:ext uri="{FF2B5EF4-FFF2-40B4-BE49-F238E27FC236}">
              <a16:creationId xmlns:a16="http://schemas.microsoft.com/office/drawing/2014/main" id="{B721C45A-60F5-4476-B5B0-43A908D1FF49}"/>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1243692</xdr:colOff>
      <xdr:row>2</xdr:row>
      <xdr:rowOff>400529</xdr:rowOff>
    </xdr:to>
    <xdr:pic>
      <xdr:nvPicPr>
        <xdr:cNvPr id="2" name="Imagen 1">
          <a:extLst>
            <a:ext uri="{FF2B5EF4-FFF2-40B4-BE49-F238E27FC236}">
              <a16:creationId xmlns:a16="http://schemas.microsoft.com/office/drawing/2014/main" id="{8135D4E0-FD5F-4446-B224-E0133ADB5A3B}"/>
            </a:ext>
          </a:extLst>
        </xdr:cNvPr>
        <xdr:cNvPicPr>
          <a:picLocks noChangeAspect="1"/>
        </xdr:cNvPicPr>
      </xdr:nvPicPr>
      <xdr:blipFill>
        <a:blip xmlns:r="http://schemas.openxmlformats.org/officeDocument/2006/relationships" r:embed="rId1"/>
        <a:stretch>
          <a:fillRect/>
        </a:stretch>
      </xdr:blipFill>
      <xdr:spPr>
        <a:xfrm>
          <a:off x="0" y="9525"/>
          <a:ext cx="1243692" cy="1133954"/>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28662"/>
    <xdr:pic>
      <xdr:nvPicPr>
        <xdr:cNvPr id="2" name="Imagen 1">
          <a:extLst>
            <a:ext uri="{FF2B5EF4-FFF2-40B4-BE49-F238E27FC236}">
              <a16:creationId xmlns:a16="http://schemas.microsoft.com/office/drawing/2014/main" id="{1A38CC20-F291-494B-B240-41F2F4E99479}"/>
            </a:ext>
          </a:extLst>
        </xdr:cNvPr>
        <xdr:cNvPicPr>
          <a:picLocks noChangeAspect="1"/>
        </xdr:cNvPicPr>
      </xdr:nvPicPr>
      <xdr:blipFill>
        <a:blip xmlns:r="http://schemas.openxmlformats.org/officeDocument/2006/relationships" r:embed="rId1"/>
        <a:stretch>
          <a:fillRect/>
        </a:stretch>
      </xdr:blipFill>
      <xdr:spPr>
        <a:xfrm>
          <a:off x="0" y="0"/>
          <a:ext cx="1243692" cy="1128662"/>
        </a:xfrm>
        <a:prstGeom prst="rect">
          <a:avLst/>
        </a:prstGeom>
      </xdr:spPr>
    </xdr:pic>
    <xdr:clientData/>
  </xdr:oneCellAnchor>
</xdr:wsDr>
</file>

<file path=xl/drawings/drawing81.xml><?xml version="1.0" encoding="utf-8"?>
<xdr:wsDr xmlns:xdr="http://schemas.openxmlformats.org/drawingml/2006/spreadsheetDrawing" xmlns:a="http://schemas.openxmlformats.org/drawingml/2006/main">
  <xdr:oneCellAnchor>
    <xdr:from>
      <xdr:col>0</xdr:col>
      <xdr:colOff>0</xdr:colOff>
      <xdr:row>0</xdr:row>
      <xdr:rowOff>0</xdr:rowOff>
    </xdr:from>
    <xdr:ext cx="1243692" cy="1140001"/>
    <xdr:pic>
      <xdr:nvPicPr>
        <xdr:cNvPr id="2" name="Imagen 1">
          <a:extLst>
            <a:ext uri="{FF2B5EF4-FFF2-40B4-BE49-F238E27FC236}">
              <a16:creationId xmlns:a16="http://schemas.microsoft.com/office/drawing/2014/main" id="{FED9B77C-EB03-4528-BD5F-3343519E05B2}"/>
            </a:ext>
          </a:extLst>
        </xdr:cNvPr>
        <xdr:cNvPicPr>
          <a:picLocks noChangeAspect="1"/>
        </xdr:cNvPicPr>
      </xdr:nvPicPr>
      <xdr:blipFill>
        <a:blip xmlns:r="http://schemas.openxmlformats.org/officeDocument/2006/relationships" r:embed="rId1"/>
        <a:stretch>
          <a:fillRect/>
        </a:stretch>
      </xdr:blipFill>
      <xdr:spPr>
        <a:xfrm>
          <a:off x="0" y="0"/>
          <a:ext cx="1243692" cy="1140001"/>
        </a:xfrm>
        <a:prstGeom prst="rect">
          <a:avLst/>
        </a:prstGeom>
      </xdr:spPr>
    </xdr:pic>
    <xdr:clientData/>
  </xdr:one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86204</xdr:rowOff>
    </xdr:to>
    <xdr:pic>
      <xdr:nvPicPr>
        <xdr:cNvPr id="4" name="Imagen 3">
          <a:extLst>
            <a:ext uri="{FF2B5EF4-FFF2-40B4-BE49-F238E27FC236}">
              <a16:creationId xmlns:a16="http://schemas.microsoft.com/office/drawing/2014/main" id="{D58ED5A9-ED83-4D67-BE80-5715921B2F98}"/>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3B41EFD0-79EB-4F66-ABF9-E12BD438D26B}"/>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EA4A2D31-4B99-42FA-9D52-9E8449B34754}"/>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CF90FD0E-D7D5-4744-A6F5-E88E302A5F99}"/>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6A7EF640-B4B5-4637-B1CD-223BE46CB479}"/>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2</xdr:row>
      <xdr:rowOff>361371</xdr:rowOff>
    </xdr:to>
    <xdr:pic>
      <xdr:nvPicPr>
        <xdr:cNvPr id="2" name="Imagen 1">
          <a:extLst>
            <a:ext uri="{FF2B5EF4-FFF2-40B4-BE49-F238E27FC236}">
              <a16:creationId xmlns:a16="http://schemas.microsoft.com/office/drawing/2014/main" id="{A48F3528-45BE-4674-BC22-AC7B9FC5D27B}"/>
            </a:ext>
          </a:extLst>
        </xdr:cNvPr>
        <xdr:cNvPicPr>
          <a:picLocks noChangeAspect="1"/>
        </xdr:cNvPicPr>
      </xdr:nvPicPr>
      <xdr:blipFill>
        <a:blip xmlns:r="http://schemas.openxmlformats.org/officeDocument/2006/relationships" r:embed="rId1"/>
        <a:stretch>
          <a:fillRect/>
        </a:stretch>
      </xdr:blipFill>
      <xdr:spPr>
        <a:xfrm>
          <a:off x="0" y="0"/>
          <a:ext cx="1243692" cy="1132896"/>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308454</xdr:rowOff>
    </xdr:to>
    <xdr:pic>
      <xdr:nvPicPr>
        <xdr:cNvPr id="3" name="Imagen 2">
          <a:extLst>
            <a:ext uri="{FF2B5EF4-FFF2-40B4-BE49-F238E27FC236}">
              <a16:creationId xmlns:a16="http://schemas.microsoft.com/office/drawing/2014/main" id="{16DC5950-32C1-4E03-94E6-1DAC7EC4795E}"/>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96787</xdr:rowOff>
    </xdr:to>
    <xdr:pic>
      <xdr:nvPicPr>
        <xdr:cNvPr id="3" name="Imagen 2">
          <a:extLst>
            <a:ext uri="{FF2B5EF4-FFF2-40B4-BE49-F238E27FC236}">
              <a16:creationId xmlns:a16="http://schemas.microsoft.com/office/drawing/2014/main" id="{12DEDC89-707F-4014-BEA2-9EDD4A3B08AF}"/>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1243692</xdr:colOff>
      <xdr:row>2</xdr:row>
      <xdr:rowOff>333854</xdr:rowOff>
    </xdr:to>
    <xdr:pic>
      <xdr:nvPicPr>
        <xdr:cNvPr id="2" name="Imagen 1">
          <a:extLst>
            <a:ext uri="{FF2B5EF4-FFF2-40B4-BE49-F238E27FC236}">
              <a16:creationId xmlns:a16="http://schemas.microsoft.com/office/drawing/2014/main" id="{14D671F9-CB33-4298-8C23-F1FC82E51918}"/>
            </a:ext>
          </a:extLst>
        </xdr:cNvPr>
        <xdr:cNvPicPr>
          <a:picLocks noChangeAspect="1"/>
        </xdr:cNvPicPr>
      </xdr:nvPicPr>
      <xdr:blipFill>
        <a:blip xmlns:r="http://schemas.openxmlformats.org/officeDocument/2006/relationships" r:embed="rId1"/>
        <a:stretch>
          <a:fillRect/>
        </a:stretch>
      </xdr:blipFill>
      <xdr:spPr>
        <a:xfrm>
          <a:off x="0" y="9525"/>
          <a:ext cx="1243692" cy="1133954"/>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43871</xdr:rowOff>
    </xdr:to>
    <xdr:pic>
      <xdr:nvPicPr>
        <xdr:cNvPr id="2" name="Imagen 1">
          <a:extLst>
            <a:ext uri="{FF2B5EF4-FFF2-40B4-BE49-F238E27FC236}">
              <a16:creationId xmlns:a16="http://schemas.microsoft.com/office/drawing/2014/main" id="{EF135F95-BA70-4F44-8DCB-28BEC8AE7CC2}"/>
            </a:ext>
          </a:extLst>
        </xdr:cNvPr>
        <xdr:cNvPicPr>
          <a:picLocks noChangeAspect="1"/>
        </xdr:cNvPicPr>
      </xdr:nvPicPr>
      <xdr:blipFill>
        <a:blip xmlns:r="http://schemas.openxmlformats.org/officeDocument/2006/relationships" r:embed="rId1"/>
        <a:stretch>
          <a:fillRect/>
        </a:stretch>
      </xdr:blipFill>
      <xdr:spPr>
        <a:xfrm>
          <a:off x="0" y="0"/>
          <a:ext cx="1243692" cy="1129721"/>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96787</xdr:rowOff>
    </xdr:to>
    <xdr:pic>
      <xdr:nvPicPr>
        <xdr:cNvPr id="2" name="Imagen 1">
          <a:extLst>
            <a:ext uri="{FF2B5EF4-FFF2-40B4-BE49-F238E27FC236}">
              <a16:creationId xmlns:a16="http://schemas.microsoft.com/office/drawing/2014/main" id="{722054C2-D79D-4E85-8DA6-833CD9F12F84}"/>
            </a:ext>
          </a:extLst>
        </xdr:cNvPr>
        <xdr:cNvPicPr>
          <a:picLocks noChangeAspect="1"/>
        </xdr:cNvPicPr>
      </xdr:nvPicPr>
      <xdr:blipFill>
        <a:blip xmlns:r="http://schemas.openxmlformats.org/officeDocument/2006/relationships" r:embed="rId1"/>
        <a:stretch>
          <a:fillRect/>
        </a:stretch>
      </xdr:blipFill>
      <xdr:spPr>
        <a:xfrm>
          <a:off x="0" y="0"/>
          <a:ext cx="1243692" cy="1125487"/>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96787</xdr:rowOff>
    </xdr:to>
    <xdr:pic>
      <xdr:nvPicPr>
        <xdr:cNvPr id="3" name="Imagen 2">
          <a:extLst>
            <a:ext uri="{FF2B5EF4-FFF2-40B4-BE49-F238E27FC236}">
              <a16:creationId xmlns:a16="http://schemas.microsoft.com/office/drawing/2014/main" id="{6E42A439-CE1F-49B8-B202-C48EC03F8395}"/>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9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1537</xdr:rowOff>
    </xdr:to>
    <xdr:pic>
      <xdr:nvPicPr>
        <xdr:cNvPr id="3" name="Imagen 2">
          <a:extLst>
            <a:ext uri="{FF2B5EF4-FFF2-40B4-BE49-F238E27FC236}">
              <a16:creationId xmlns:a16="http://schemas.microsoft.com/office/drawing/2014/main" id="{1C8F44D8-B5F4-4204-8EEC-111D8239D489}"/>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9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79525</xdr:colOff>
      <xdr:row>5</xdr:row>
      <xdr:rowOff>96787</xdr:rowOff>
    </xdr:to>
    <xdr:pic>
      <xdr:nvPicPr>
        <xdr:cNvPr id="2" name="Imagen 1">
          <a:extLst>
            <a:ext uri="{FF2B5EF4-FFF2-40B4-BE49-F238E27FC236}">
              <a16:creationId xmlns:a16="http://schemas.microsoft.com/office/drawing/2014/main" id="{72C9D36B-FC58-4473-9CFF-983862EB0ADA}"/>
            </a:ext>
          </a:extLst>
        </xdr:cNvPr>
        <xdr:cNvPicPr>
          <a:picLocks noChangeAspect="1"/>
        </xdr:cNvPicPr>
      </xdr:nvPicPr>
      <xdr:blipFill>
        <a:blip xmlns:r="http://schemas.openxmlformats.org/officeDocument/2006/relationships" r:embed="rId1"/>
        <a:stretch>
          <a:fillRect/>
        </a:stretch>
      </xdr:blipFill>
      <xdr:spPr>
        <a:xfrm>
          <a:off x="0" y="0"/>
          <a:ext cx="1241575" cy="1125487"/>
        </a:xfrm>
        <a:prstGeom prst="rect">
          <a:avLst/>
        </a:prstGeom>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4</xdr:row>
      <xdr:rowOff>96787</xdr:rowOff>
    </xdr:to>
    <xdr:pic>
      <xdr:nvPicPr>
        <xdr:cNvPr id="2" name="Imagen 1">
          <a:extLst>
            <a:ext uri="{FF2B5EF4-FFF2-40B4-BE49-F238E27FC236}">
              <a16:creationId xmlns:a16="http://schemas.microsoft.com/office/drawing/2014/main" id="{61759770-E6A8-4B9C-9361-240958DFBDE7}"/>
            </a:ext>
          </a:extLst>
        </xdr:cNvPr>
        <xdr:cNvPicPr>
          <a:picLocks noChangeAspect="1"/>
        </xdr:cNvPicPr>
      </xdr:nvPicPr>
      <xdr:blipFill>
        <a:blip xmlns:r="http://schemas.openxmlformats.org/officeDocument/2006/relationships" r:embed="rId1"/>
        <a:stretch>
          <a:fillRect/>
        </a:stretch>
      </xdr:blipFill>
      <xdr:spPr>
        <a:xfrm>
          <a:off x="0" y="0"/>
          <a:ext cx="1243692" cy="1125487"/>
        </a:xfrm>
        <a:prstGeom prst="rect">
          <a:avLst/>
        </a:prstGeom>
      </xdr:spPr>
    </xdr:pic>
    <xdr:clientData/>
  </xdr:twoCellAnchor>
</xdr:wsDr>
</file>

<file path=xl/drawings/drawing9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160287</xdr:rowOff>
    </xdr:to>
    <xdr:pic>
      <xdr:nvPicPr>
        <xdr:cNvPr id="2" name="Imagen 1">
          <a:extLst>
            <a:ext uri="{FF2B5EF4-FFF2-40B4-BE49-F238E27FC236}">
              <a16:creationId xmlns:a16="http://schemas.microsoft.com/office/drawing/2014/main" id="{AFD5CBB8-DA38-45E8-8559-36058CD6F3F0}"/>
            </a:ext>
          </a:extLst>
        </xdr:cNvPr>
        <xdr:cNvPicPr>
          <a:picLocks noChangeAspect="1"/>
        </xdr:cNvPicPr>
      </xdr:nvPicPr>
      <xdr:blipFill>
        <a:blip xmlns:r="http://schemas.openxmlformats.org/officeDocument/2006/relationships" r:embed="rId1"/>
        <a:stretch>
          <a:fillRect/>
        </a:stretch>
      </xdr:blipFill>
      <xdr:spPr>
        <a:xfrm>
          <a:off x="0" y="0"/>
          <a:ext cx="1243692" cy="1131837"/>
        </a:xfrm>
        <a:prstGeom prst="rect">
          <a:avLst/>
        </a:prstGeom>
      </xdr:spPr>
    </xdr:pic>
    <xdr:clientData/>
  </xdr:twoCellAnchor>
</xdr:wsDr>
</file>

<file path=xl/drawings/drawing9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16025</xdr:colOff>
      <xdr:row>5</xdr:row>
      <xdr:rowOff>22704</xdr:rowOff>
    </xdr:to>
    <xdr:pic>
      <xdr:nvPicPr>
        <xdr:cNvPr id="3" name="Imagen 2">
          <a:extLst>
            <a:ext uri="{FF2B5EF4-FFF2-40B4-BE49-F238E27FC236}">
              <a16:creationId xmlns:a16="http://schemas.microsoft.com/office/drawing/2014/main" id="{32C3623E-BAEE-4608-8496-993E7732CAD1}"/>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9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5</xdr:row>
      <xdr:rowOff>107371</xdr:rowOff>
    </xdr:to>
    <xdr:pic>
      <xdr:nvPicPr>
        <xdr:cNvPr id="3" name="Imagen 2">
          <a:extLst>
            <a:ext uri="{FF2B5EF4-FFF2-40B4-BE49-F238E27FC236}">
              <a16:creationId xmlns:a16="http://schemas.microsoft.com/office/drawing/2014/main" id="{41F38EE1-1F9E-4725-9F23-E60EFDC92C02}"/>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drawings/drawing9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1243692</xdr:colOff>
      <xdr:row>3</xdr:row>
      <xdr:rowOff>75621</xdr:rowOff>
    </xdr:to>
    <xdr:pic>
      <xdr:nvPicPr>
        <xdr:cNvPr id="2" name="Imagen 1">
          <a:extLst>
            <a:ext uri="{FF2B5EF4-FFF2-40B4-BE49-F238E27FC236}">
              <a16:creationId xmlns:a16="http://schemas.microsoft.com/office/drawing/2014/main" id="{9502A412-EBC2-4EA8-BF27-AE84408D339E}"/>
            </a:ext>
          </a:extLst>
        </xdr:cNvPr>
        <xdr:cNvPicPr>
          <a:picLocks noChangeAspect="1"/>
        </xdr:cNvPicPr>
      </xdr:nvPicPr>
      <xdr:blipFill>
        <a:blip xmlns:r="http://schemas.openxmlformats.org/officeDocument/2006/relationships" r:embed="rId1"/>
        <a:stretch>
          <a:fillRect/>
        </a:stretch>
      </xdr:blipFill>
      <xdr:spPr>
        <a:xfrm>
          <a:off x="0" y="0"/>
          <a:ext cx="1243692" cy="11339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Documents%20and%20Settings\JAtuan\Mis%20documentos\Downloads\01%20-%20E%20mensuales%202013%20Feb-2013%2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olet&#237;n/Archivos%20de%20trabajo%20Nelson/2019/Boletin_anual_2019/Estad&#237;sticas%20de%20la%20Seguridad%20Social%202019%20CON%20FORMUL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
      <sheetName val="EMP-TRA-REM"/>
      <sheetName val="TRAB PROT Y EMP "/>
      <sheetName val="ACC Y DIAS PERD"/>
      <sheetName val="ACC por SEXO"/>
      <sheetName val="DIAS PERD por SEXO"/>
      <sheetName val="SUBSIDIOS"/>
      <sheetName val="N°PENS AT"/>
      <sheetName val="MONTO PENS-AT"/>
      <sheetName val="INDEMNIZ"/>
      <sheetName val="EMP-TRA-PEN-CCAF"/>
      <sheetName val="TRAB-CCAF-SEXO"/>
      <sheetName val="PENS-CCAF-SEXO"/>
      <sheetName val="TASAS-INTERES"/>
      <sheetName val="N°CREDITOS"/>
      <sheetName val="MONTO CREDITOS"/>
      <sheetName val="COT-SIL-CCAF"/>
      <sheetName val="SIL-CUR-CCAF"/>
      <sheetName val="INI-MAT"/>
      <sheetName val="DIAS-MAT"/>
      <sheetName val="GASTO-MAT"/>
      <sheetName val="NºAFAM"/>
      <sheetName val="GASTO-AFAM"/>
      <sheetName val="SUF"/>
      <sheetName val="SUF COMU"/>
      <sheetName val="SUF DISC"/>
      <sheetName val="CESANTIA"/>
      <sheetName val="Hoja1"/>
      <sheetName val="Hoja2"/>
      <sheetName val="Hoja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ítulo I"/>
      <sheetName val="1 2"/>
      <sheetName val="3 4"/>
      <sheetName val="5"/>
      <sheetName val="6"/>
      <sheetName val="7 8"/>
      <sheetName val="9 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45 46"/>
      <sheetName val="47 48 49"/>
      <sheetName val="50"/>
      <sheetName val="51"/>
      <sheetName val="52"/>
      <sheetName val="53"/>
      <sheetName val="54"/>
      <sheetName val="55"/>
      <sheetName val="56"/>
      <sheetName val="57"/>
      <sheetName val="58"/>
      <sheetName val="59"/>
      <sheetName val="60"/>
      <sheetName val="61"/>
      <sheetName val="62"/>
      <sheetName val="63"/>
      <sheetName val="64"/>
      <sheetName val="6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5">
          <cell r="B25" t="str">
            <v>Nota: La información se encuentra actualizada al 29-03-2020</v>
          </cell>
          <cell r="C25"/>
          <cell r="D25"/>
          <cell r="E25"/>
          <cell r="F25"/>
          <cell r="G25"/>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93.bin"/></Relationships>
</file>

<file path=xl/worksheets/_rels/sheet101.xml.rels><?xml version="1.0" encoding="UTF-8" standalone="yes"?>
<Relationships xmlns="http://schemas.openxmlformats.org/package/2006/relationships"><Relationship Id="rId1" Type="http://schemas.openxmlformats.org/officeDocument/2006/relationships/drawing" Target="../drawings/drawing101.xml"/></Relationships>
</file>

<file path=xl/worksheets/_rels/sheet102.xml.rels><?xml version="1.0" encoding="UTF-8" standalone="yes"?>
<Relationships xmlns="http://schemas.openxmlformats.org/package/2006/relationships"><Relationship Id="rId1" Type="http://schemas.openxmlformats.org/officeDocument/2006/relationships/drawing" Target="../drawings/drawing102.xml"/></Relationships>
</file>

<file path=xl/worksheets/_rels/sheet103.xml.rels><?xml version="1.0" encoding="UTF-8" standalone="yes"?>
<Relationships xmlns="http://schemas.openxmlformats.org/package/2006/relationships"><Relationship Id="rId1" Type="http://schemas.openxmlformats.org/officeDocument/2006/relationships/drawing" Target="../drawings/drawing103.xml"/></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9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9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9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9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9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9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0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0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0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0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0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0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0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0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0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0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1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1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1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1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1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1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1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17.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11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30.xml"/><Relationship Id="rId1" Type="http://schemas.openxmlformats.org/officeDocument/2006/relationships/printerSettings" Target="../printerSettings/printerSettings119.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31.xml"/><Relationship Id="rId1" Type="http://schemas.openxmlformats.org/officeDocument/2006/relationships/printerSettings" Target="../printerSettings/printerSettings120.bin"/></Relationships>
</file>

<file path=xl/worksheets/_rels/sheet132.xml.rels><?xml version="1.0" encoding="UTF-8" standalone="yes"?>
<Relationships xmlns="http://schemas.openxmlformats.org/package/2006/relationships"><Relationship Id="rId1" Type="http://schemas.openxmlformats.org/officeDocument/2006/relationships/drawing" Target="../drawings/drawing132.xml"/></Relationships>
</file>

<file path=xl/worksheets/_rels/sheet133.xml.rels><?xml version="1.0" encoding="UTF-8" standalone="yes"?>
<Relationships xmlns="http://schemas.openxmlformats.org/package/2006/relationships"><Relationship Id="rId2" Type="http://schemas.openxmlformats.org/officeDocument/2006/relationships/drawing" Target="../drawings/drawing133.xml"/><Relationship Id="rId1" Type="http://schemas.openxmlformats.org/officeDocument/2006/relationships/printerSettings" Target="../printerSettings/printerSettings121.bin"/></Relationships>
</file>

<file path=xl/worksheets/_rels/sheet134.xml.rels><?xml version="1.0" encoding="UTF-8" standalone="yes"?>
<Relationships xmlns="http://schemas.openxmlformats.org/package/2006/relationships"><Relationship Id="rId1" Type="http://schemas.openxmlformats.org/officeDocument/2006/relationships/drawing" Target="../drawings/drawing134.xml"/></Relationships>
</file>

<file path=xl/worksheets/_rels/sheet135.xml.rels><?xml version="1.0" encoding="UTF-8" standalone="yes"?>
<Relationships xmlns="http://schemas.openxmlformats.org/package/2006/relationships"><Relationship Id="rId1" Type="http://schemas.openxmlformats.org/officeDocument/2006/relationships/drawing" Target="../drawings/drawing135.xml"/></Relationships>
</file>

<file path=xl/worksheets/_rels/sheet136.xml.rels><?xml version="1.0" encoding="UTF-8" standalone="yes"?>
<Relationships xmlns="http://schemas.openxmlformats.org/package/2006/relationships"><Relationship Id="rId1" Type="http://schemas.openxmlformats.org/officeDocument/2006/relationships/drawing" Target="../drawings/drawing136.xml"/></Relationships>
</file>

<file path=xl/worksheets/_rels/sheet137.xml.rels><?xml version="1.0" encoding="UTF-8" standalone="yes"?>
<Relationships xmlns="http://schemas.openxmlformats.org/package/2006/relationships"><Relationship Id="rId1" Type="http://schemas.openxmlformats.org/officeDocument/2006/relationships/drawing" Target="../drawings/drawing137.xml"/></Relationships>
</file>

<file path=xl/worksheets/_rels/sheet138.xml.rels><?xml version="1.0" encoding="UTF-8" standalone="yes"?>
<Relationships xmlns="http://schemas.openxmlformats.org/package/2006/relationships"><Relationship Id="rId1" Type="http://schemas.openxmlformats.org/officeDocument/2006/relationships/drawing" Target="../drawings/drawing138.xml"/></Relationships>
</file>

<file path=xl/worksheets/_rels/sheet139.xml.rels><?xml version="1.0" encoding="UTF-8" standalone="yes"?>
<Relationships xmlns="http://schemas.openxmlformats.org/package/2006/relationships"><Relationship Id="rId1" Type="http://schemas.openxmlformats.org/officeDocument/2006/relationships/drawing" Target="../drawings/drawing13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drawing" Target="../drawings/drawing140.xml"/></Relationships>
</file>

<file path=xl/worksheets/_rels/sheet141.xml.rels><?xml version="1.0" encoding="UTF-8" standalone="yes"?>
<Relationships xmlns="http://schemas.openxmlformats.org/package/2006/relationships"><Relationship Id="rId2" Type="http://schemas.openxmlformats.org/officeDocument/2006/relationships/drawing" Target="../drawings/drawing141.xml"/><Relationship Id="rId1" Type="http://schemas.openxmlformats.org/officeDocument/2006/relationships/printerSettings" Target="../printerSettings/printerSettings122.bin"/></Relationships>
</file>

<file path=xl/worksheets/_rels/sheet142.xml.rels><?xml version="1.0" encoding="UTF-8" standalone="yes"?>
<Relationships xmlns="http://schemas.openxmlformats.org/package/2006/relationships"><Relationship Id="rId2" Type="http://schemas.openxmlformats.org/officeDocument/2006/relationships/drawing" Target="../drawings/drawing142.xml"/><Relationship Id="rId1" Type="http://schemas.openxmlformats.org/officeDocument/2006/relationships/printerSettings" Target="../printerSettings/printerSettings123.bin"/></Relationships>
</file>

<file path=xl/worksheets/_rels/sheet143.xml.rels><?xml version="1.0" encoding="UTF-8" standalone="yes"?>
<Relationships xmlns="http://schemas.openxmlformats.org/package/2006/relationships"><Relationship Id="rId1" Type="http://schemas.openxmlformats.org/officeDocument/2006/relationships/drawing" Target="../drawings/drawing143.xml"/></Relationships>
</file>

<file path=xl/worksheets/_rels/sheet144.xml.rels><?xml version="1.0" encoding="UTF-8" standalone="yes"?>
<Relationships xmlns="http://schemas.openxmlformats.org/package/2006/relationships"><Relationship Id="rId2" Type="http://schemas.openxmlformats.org/officeDocument/2006/relationships/drawing" Target="../drawings/drawing144.xml"/><Relationship Id="rId1" Type="http://schemas.openxmlformats.org/officeDocument/2006/relationships/printerSettings" Target="../printerSettings/printerSettings124.bin"/></Relationships>
</file>

<file path=xl/worksheets/_rels/sheet145.xml.rels><?xml version="1.0" encoding="UTF-8" standalone="yes"?>
<Relationships xmlns="http://schemas.openxmlformats.org/package/2006/relationships"><Relationship Id="rId1" Type="http://schemas.openxmlformats.org/officeDocument/2006/relationships/drawing" Target="../drawings/drawing145.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3.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54.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5.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6.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57.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58.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59.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0.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1.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2.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3.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64.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65.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66.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67.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68.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9.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0.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71.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73.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4.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5.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76.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77.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78.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79.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0.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81.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3.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84.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5.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86.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7.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88.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89.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0.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91.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showGridLines="0" tabSelected="1" workbookViewId="0"/>
  </sheetViews>
  <sheetFormatPr baseColWidth="10" defaultRowHeight="15" x14ac:dyDescent="0.2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O46"/>
  <sheetViews>
    <sheetView showGridLines="0" zoomScale="90" zoomScaleNormal="90" workbookViewId="0"/>
  </sheetViews>
  <sheetFormatPr baseColWidth="10" defaultColWidth="11.42578125" defaultRowHeight="12.75" x14ac:dyDescent="0.25"/>
  <cols>
    <col min="1" max="1" width="23.7109375" style="706" customWidth="1"/>
    <col min="2" max="2" width="30" style="706" customWidth="1"/>
    <col min="3" max="5" width="17.5703125" style="706" customWidth="1"/>
    <col min="6" max="6" width="18.140625" style="706" customWidth="1"/>
    <col min="7" max="7" width="17.5703125" style="706" customWidth="1"/>
    <col min="8" max="8" width="15" style="706" customWidth="1"/>
    <col min="9" max="9" width="12.7109375" style="706" customWidth="1"/>
    <col min="10" max="34" width="11.42578125" style="706"/>
    <col min="35" max="36" width="11.7109375" style="706" bestFit="1" customWidth="1"/>
    <col min="37" max="37" width="12.28515625" style="706" bestFit="1" customWidth="1"/>
    <col min="38" max="38" width="11.7109375" style="706" bestFit="1" customWidth="1"/>
    <col min="39" max="16384" width="11.42578125" style="706"/>
  </cols>
  <sheetData>
    <row r="1" spans="2:15" ht="42.95" customHeight="1" x14ac:dyDescent="0.25"/>
    <row r="2" spans="2:15" ht="18" x14ac:dyDescent="0.25">
      <c r="B2" s="1778" t="s">
        <v>1587</v>
      </c>
      <c r="C2" s="1792"/>
      <c r="D2" s="1792"/>
      <c r="E2" s="1792"/>
      <c r="F2" s="1792"/>
      <c r="G2" s="1792"/>
      <c r="H2" s="1792"/>
      <c r="I2" s="3" t="s">
        <v>1</v>
      </c>
      <c r="J2" s="815"/>
    </row>
    <row r="3" spans="2:15" ht="36" customHeight="1" x14ac:dyDescent="0.25">
      <c r="B3" s="1761" t="s">
        <v>1588</v>
      </c>
      <c r="C3" s="1807"/>
      <c r="D3" s="1807"/>
      <c r="E3" s="1807"/>
      <c r="F3" s="1807"/>
      <c r="G3" s="1807"/>
      <c r="H3" s="1807"/>
      <c r="I3" s="3"/>
    </row>
    <row r="4" spans="2:15" ht="19.149999999999999" customHeight="1" thickBot="1" x14ac:dyDescent="0.25">
      <c r="B4" s="1793">
        <v>2019</v>
      </c>
      <c r="C4" s="1808"/>
      <c r="D4" s="1808"/>
      <c r="E4" s="1808"/>
      <c r="F4" s="1808"/>
      <c r="G4" s="1808"/>
      <c r="H4" s="1808"/>
      <c r="I4" s="816"/>
    </row>
    <row r="5" spans="2:15" ht="15.75" x14ac:dyDescent="0.25">
      <c r="B5" s="817"/>
      <c r="C5" s="818"/>
      <c r="D5" s="818"/>
      <c r="E5" s="818"/>
      <c r="F5" s="818"/>
      <c r="G5" s="818"/>
      <c r="H5" s="818"/>
      <c r="I5" s="816"/>
    </row>
    <row r="6" spans="2:15" ht="15.75" x14ac:dyDescent="0.25">
      <c r="B6" s="1786" t="s">
        <v>1589</v>
      </c>
      <c r="C6" s="1800" t="s">
        <v>1544</v>
      </c>
      <c r="D6" s="1800"/>
      <c r="E6" s="1800"/>
      <c r="F6" s="1809" t="s">
        <v>1590</v>
      </c>
      <c r="G6" s="1811" t="s">
        <v>1591</v>
      </c>
      <c r="H6" s="1813" t="s">
        <v>117</v>
      </c>
      <c r="I6" s="3"/>
    </row>
    <row r="7" spans="2:15" ht="32.25" customHeight="1" x14ac:dyDescent="0.25">
      <c r="B7" s="1787"/>
      <c r="C7" s="548" t="s">
        <v>832</v>
      </c>
      <c r="D7" s="548" t="s">
        <v>1545</v>
      </c>
      <c r="E7" s="548" t="s">
        <v>836</v>
      </c>
      <c r="F7" s="1810"/>
      <c r="G7" s="1812"/>
      <c r="H7" s="1814"/>
    </row>
    <row r="8" spans="2:15" ht="18" customHeight="1" x14ac:dyDescent="0.2">
      <c r="B8" s="806" t="s">
        <v>1592</v>
      </c>
      <c r="C8" s="716">
        <v>580803.33333333337</v>
      </c>
      <c r="D8" s="716">
        <v>193307.16666666666</v>
      </c>
      <c r="E8" s="716">
        <v>33712.583333333336</v>
      </c>
      <c r="F8" s="819">
        <v>807823.08333333337</v>
      </c>
      <c r="G8" s="716">
        <v>677252.41666666663</v>
      </c>
      <c r="H8" s="819">
        <v>1485075.5</v>
      </c>
      <c r="J8" s="717"/>
      <c r="K8" s="717"/>
      <c r="L8" s="717"/>
      <c r="M8" s="717"/>
      <c r="N8" s="717"/>
      <c r="O8" s="717"/>
    </row>
    <row r="9" spans="2:15" ht="18" customHeight="1" x14ac:dyDescent="0.2">
      <c r="B9" s="806" t="s">
        <v>1593</v>
      </c>
      <c r="C9" s="716">
        <v>179331.41666666666</v>
      </c>
      <c r="D9" s="716">
        <v>253253.33333333334</v>
      </c>
      <c r="E9" s="716">
        <v>48948.083333333336</v>
      </c>
      <c r="F9" s="819">
        <v>481532.83333333331</v>
      </c>
      <c r="G9" s="716">
        <v>88228.75</v>
      </c>
      <c r="H9" s="819">
        <v>569761.58333333326</v>
      </c>
      <c r="J9" s="717"/>
      <c r="K9" s="717"/>
      <c r="L9" s="717"/>
      <c r="M9" s="717"/>
      <c r="N9" s="717"/>
      <c r="O9" s="717"/>
    </row>
    <row r="10" spans="2:15" ht="18" customHeight="1" x14ac:dyDescent="0.2">
      <c r="B10" s="806" t="s">
        <v>1594</v>
      </c>
      <c r="C10" s="716">
        <v>337612.5</v>
      </c>
      <c r="D10" s="716">
        <v>389001.33333333331</v>
      </c>
      <c r="E10" s="716">
        <v>89405.25</v>
      </c>
      <c r="F10" s="819">
        <v>816019.08333333326</v>
      </c>
      <c r="G10" s="716">
        <v>33766</v>
      </c>
      <c r="H10" s="819">
        <v>849785.08333333326</v>
      </c>
      <c r="J10" s="717"/>
      <c r="K10" s="717"/>
      <c r="L10" s="717"/>
      <c r="M10" s="717"/>
      <c r="N10" s="717"/>
      <c r="O10" s="717"/>
    </row>
    <row r="11" spans="2:15" ht="18" customHeight="1" x14ac:dyDescent="0.2">
      <c r="B11" s="806" t="s">
        <v>1595</v>
      </c>
      <c r="C11" s="716">
        <v>508894.58333333331</v>
      </c>
      <c r="D11" s="716">
        <v>480444.5</v>
      </c>
      <c r="E11" s="716">
        <v>106260</v>
      </c>
      <c r="F11" s="819">
        <v>1095599.0833333333</v>
      </c>
      <c r="G11" s="716">
        <v>16156.5</v>
      </c>
      <c r="H11" s="819">
        <v>1111755.5833333333</v>
      </c>
      <c r="J11" s="717"/>
      <c r="K11" s="717"/>
      <c r="L11" s="717"/>
      <c r="M11" s="717"/>
      <c r="N11" s="717"/>
      <c r="O11" s="717"/>
    </row>
    <row r="12" spans="2:15" ht="18" customHeight="1" x14ac:dyDescent="0.2">
      <c r="B12" s="806" t="s">
        <v>1596</v>
      </c>
      <c r="C12" s="716">
        <v>280312.91666666669</v>
      </c>
      <c r="D12" s="716">
        <v>214598.41666666666</v>
      </c>
      <c r="E12" s="716">
        <v>58493.583333333336</v>
      </c>
      <c r="F12" s="819">
        <v>553404.91666666674</v>
      </c>
      <c r="G12" s="716">
        <v>14016.75</v>
      </c>
      <c r="H12" s="819">
        <v>567421.66666666674</v>
      </c>
      <c r="J12" s="717"/>
      <c r="K12" s="717"/>
      <c r="L12" s="717"/>
      <c r="M12" s="717"/>
      <c r="N12" s="717"/>
      <c r="O12" s="717"/>
    </row>
    <row r="13" spans="2:15" ht="18" customHeight="1" x14ac:dyDescent="0.2">
      <c r="B13" s="806" t="s">
        <v>1597</v>
      </c>
      <c r="C13" s="716">
        <v>726103.25</v>
      </c>
      <c r="D13" s="716">
        <v>610912.83333333337</v>
      </c>
      <c r="E13" s="716">
        <v>250448.33333333334</v>
      </c>
      <c r="F13" s="819">
        <v>1587464.4166666667</v>
      </c>
      <c r="G13" s="716">
        <v>84056.916666666672</v>
      </c>
      <c r="H13" s="819">
        <v>1671521.3333333335</v>
      </c>
      <c r="J13" s="717"/>
      <c r="K13" s="717"/>
      <c r="L13" s="717"/>
      <c r="M13" s="717"/>
      <c r="N13" s="717"/>
      <c r="O13" s="717"/>
    </row>
    <row r="14" spans="2:15" ht="18" customHeight="1" x14ac:dyDescent="0.2">
      <c r="B14" s="806" t="s">
        <v>1598</v>
      </c>
      <c r="C14" s="716">
        <v>7502.416666666667</v>
      </c>
      <c r="D14" s="716">
        <v>12897.666666666666</v>
      </c>
      <c r="E14" s="716">
        <v>3050.9166666666665</v>
      </c>
      <c r="F14" s="819">
        <v>23451</v>
      </c>
      <c r="G14" s="716">
        <v>291475.91666666669</v>
      </c>
      <c r="H14" s="819">
        <v>314926.91666666669</v>
      </c>
      <c r="J14" s="717"/>
      <c r="K14" s="717"/>
      <c r="L14" s="717"/>
      <c r="M14" s="717"/>
      <c r="N14" s="717"/>
      <c r="O14" s="717"/>
    </row>
    <row r="15" spans="2:15" ht="18" customHeight="1" x14ac:dyDescent="0.25">
      <c r="B15" s="820" t="s">
        <v>117</v>
      </c>
      <c r="C15" s="821">
        <v>2620560.4166666665</v>
      </c>
      <c r="D15" s="821">
        <v>2154415.25</v>
      </c>
      <c r="E15" s="821">
        <v>590318.75</v>
      </c>
      <c r="F15" s="821">
        <v>5365294.416666666</v>
      </c>
      <c r="G15" s="821">
        <v>1204953.25</v>
      </c>
      <c r="H15" s="821">
        <v>6570247.666666666</v>
      </c>
      <c r="I15" s="707"/>
      <c r="J15" s="717"/>
      <c r="K15" s="717"/>
      <c r="L15" s="717"/>
      <c r="M15" s="717"/>
      <c r="N15" s="717"/>
      <c r="O15" s="717"/>
    </row>
    <row r="16" spans="2:15" ht="11.25" customHeight="1" x14ac:dyDescent="0.25">
      <c r="B16" s="1815" t="s">
        <v>1599</v>
      </c>
      <c r="C16" s="1815"/>
      <c r="D16" s="1815"/>
      <c r="E16" s="1815"/>
      <c r="F16" s="1815"/>
      <c r="G16" s="1815"/>
      <c r="H16" s="1815"/>
      <c r="I16" s="822"/>
      <c r="J16" s="717"/>
    </row>
    <row r="17" spans="2:10" ht="11.25" customHeight="1" x14ac:dyDescent="0.25">
      <c r="B17" s="1815" t="s">
        <v>1600</v>
      </c>
      <c r="C17" s="1815"/>
      <c r="D17" s="1815"/>
      <c r="E17" s="1815"/>
      <c r="F17" s="1815"/>
      <c r="G17" s="1815"/>
      <c r="H17" s="1815"/>
      <c r="I17" s="822"/>
    </row>
    <row r="18" spans="2:10" ht="36" customHeight="1" x14ac:dyDescent="0.25">
      <c r="B18" s="1776" t="s">
        <v>1601</v>
      </c>
      <c r="C18" s="1776"/>
      <c r="D18" s="1776"/>
      <c r="E18" s="1776"/>
      <c r="F18" s="1776"/>
      <c r="G18" s="1776"/>
      <c r="H18" s="1776"/>
      <c r="I18" s="822"/>
    </row>
    <row r="19" spans="2:10" ht="15.75" customHeight="1" x14ac:dyDescent="0.25">
      <c r="B19" s="823"/>
      <c r="C19" s="824"/>
      <c r="D19" s="824"/>
      <c r="E19" s="824"/>
      <c r="F19" s="824"/>
      <c r="G19" s="824"/>
      <c r="H19" s="824"/>
      <c r="I19" s="707"/>
    </row>
    <row r="20" spans="2:10" ht="33.75" customHeight="1" x14ac:dyDescent="0.25">
      <c r="B20" s="755"/>
      <c r="C20" s="707"/>
      <c r="D20" s="707"/>
      <c r="E20" s="707"/>
      <c r="F20" s="707"/>
      <c r="G20" s="707"/>
      <c r="H20" s="707"/>
      <c r="I20" s="3"/>
    </row>
    <row r="21" spans="2:10" ht="17.45" customHeight="1" x14ac:dyDescent="0.25">
      <c r="B21" s="1778" t="s">
        <v>1602</v>
      </c>
      <c r="C21" s="1792"/>
      <c r="D21" s="1792"/>
      <c r="E21" s="1792"/>
      <c r="F21" s="1792"/>
      <c r="G21" s="1792"/>
      <c r="H21" s="1792"/>
      <c r="I21" s="3"/>
    </row>
    <row r="22" spans="2:10" ht="36" customHeight="1" x14ac:dyDescent="0.2">
      <c r="B22" s="1761" t="s">
        <v>1603</v>
      </c>
      <c r="C22" s="1807"/>
      <c r="D22" s="1807"/>
      <c r="E22" s="1807"/>
      <c r="F22" s="1807"/>
      <c r="G22" s="1807"/>
      <c r="H22" s="1807"/>
      <c r="I22" s="816"/>
    </row>
    <row r="23" spans="2:10" ht="15.75" thickBot="1" x14ac:dyDescent="0.25">
      <c r="B23" s="1793">
        <v>2019</v>
      </c>
      <c r="C23" s="1808"/>
      <c r="D23" s="1808"/>
      <c r="E23" s="1808"/>
      <c r="F23" s="1808"/>
      <c r="G23" s="1808"/>
      <c r="H23" s="1808"/>
      <c r="I23" s="816"/>
    </row>
    <row r="24" spans="2:10" ht="19.149999999999999" customHeight="1" x14ac:dyDescent="0.25">
      <c r="B24" s="817"/>
      <c r="C24" s="818"/>
      <c r="D24" s="818"/>
      <c r="E24" s="818"/>
      <c r="F24" s="818"/>
      <c r="G24" s="818"/>
      <c r="H24" s="818"/>
    </row>
    <row r="25" spans="2:10" ht="20.25" customHeight="1" x14ac:dyDescent="0.25">
      <c r="B25" s="1786" t="s">
        <v>1589</v>
      </c>
      <c r="C25" s="1800" t="s">
        <v>1544</v>
      </c>
      <c r="D25" s="1800"/>
      <c r="E25" s="1800"/>
      <c r="F25" s="1809" t="s">
        <v>1590</v>
      </c>
      <c r="G25" s="1811" t="s">
        <v>1591</v>
      </c>
      <c r="H25" s="1813" t="s">
        <v>117</v>
      </c>
    </row>
    <row r="26" spans="2:10" ht="32.25" customHeight="1" x14ac:dyDescent="0.25">
      <c r="B26" s="1787"/>
      <c r="C26" s="548" t="s">
        <v>832</v>
      </c>
      <c r="D26" s="548" t="s">
        <v>1545</v>
      </c>
      <c r="E26" s="548" t="s">
        <v>836</v>
      </c>
      <c r="F26" s="1810"/>
      <c r="G26" s="1812"/>
      <c r="H26" s="1814"/>
      <c r="I26" s="825"/>
    </row>
    <row r="27" spans="2:10" ht="18" customHeight="1" x14ac:dyDescent="0.2">
      <c r="B27" s="806" t="s">
        <v>1592</v>
      </c>
      <c r="C27" s="716">
        <v>55138.25</v>
      </c>
      <c r="D27" s="716">
        <v>65744.666666666672</v>
      </c>
      <c r="E27" s="716">
        <v>11405.333333333334</v>
      </c>
      <c r="F27" s="719">
        <v>132288.25</v>
      </c>
      <c r="G27" s="716">
        <v>618990.33333333337</v>
      </c>
      <c r="H27" s="719">
        <v>751278.58333333337</v>
      </c>
      <c r="I27" s="825"/>
    </row>
    <row r="28" spans="2:10" ht="18" customHeight="1" x14ac:dyDescent="0.2">
      <c r="B28" s="806" t="s">
        <v>1593</v>
      </c>
      <c r="C28" s="716">
        <v>10536</v>
      </c>
      <c r="D28" s="716">
        <v>16517.083333333332</v>
      </c>
      <c r="E28" s="716">
        <v>3145.5833333333335</v>
      </c>
      <c r="F28" s="719">
        <v>30198.666666666664</v>
      </c>
      <c r="G28" s="716">
        <v>8576.9166666666661</v>
      </c>
      <c r="H28" s="719">
        <v>38775.583333333328</v>
      </c>
      <c r="I28" s="825"/>
    </row>
    <row r="29" spans="2:10" ht="18" customHeight="1" x14ac:dyDescent="0.2">
      <c r="B29" s="806" t="s">
        <v>1594</v>
      </c>
      <c r="C29" s="716">
        <v>6633.5</v>
      </c>
      <c r="D29" s="716">
        <v>8179.416666666667</v>
      </c>
      <c r="E29" s="716">
        <v>1852.3333333333333</v>
      </c>
      <c r="F29" s="719">
        <v>16665.25</v>
      </c>
      <c r="G29" s="716">
        <v>1236.0833333333333</v>
      </c>
      <c r="H29" s="719">
        <v>17901.333333333332</v>
      </c>
      <c r="I29" s="825"/>
    </row>
    <row r="30" spans="2:10" ht="18" customHeight="1" x14ac:dyDescent="0.2">
      <c r="B30" s="806" t="s">
        <v>1595</v>
      </c>
      <c r="C30" s="716">
        <v>2429.6666666666665</v>
      </c>
      <c r="D30" s="716">
        <v>2341.5833333333335</v>
      </c>
      <c r="E30" s="716">
        <v>511.5</v>
      </c>
      <c r="F30" s="719">
        <v>5282.75</v>
      </c>
      <c r="G30" s="716">
        <v>70</v>
      </c>
      <c r="H30" s="719">
        <v>5352.75</v>
      </c>
      <c r="I30" s="825"/>
    </row>
    <row r="31" spans="2:10" ht="18" customHeight="1" x14ac:dyDescent="0.2">
      <c r="B31" s="806" t="s">
        <v>1596</v>
      </c>
      <c r="C31" s="716">
        <v>349.25</v>
      </c>
      <c r="D31" s="716">
        <v>309.41666666666669</v>
      </c>
      <c r="E31" s="716">
        <v>83.666666666666671</v>
      </c>
      <c r="F31" s="719">
        <v>742.33333333333337</v>
      </c>
      <c r="G31" s="716">
        <v>10.5</v>
      </c>
      <c r="H31" s="719">
        <v>752.83333333333337</v>
      </c>
      <c r="I31" s="825"/>
    </row>
    <row r="32" spans="2:10" ht="18" customHeight="1" x14ac:dyDescent="0.2">
      <c r="B32" s="806" t="s">
        <v>1597</v>
      </c>
      <c r="C32" s="716">
        <v>278.25</v>
      </c>
      <c r="D32" s="716">
        <v>242.75</v>
      </c>
      <c r="E32" s="716">
        <v>97.666666666666671</v>
      </c>
      <c r="F32" s="719">
        <v>618.66666666666663</v>
      </c>
      <c r="G32" s="716">
        <v>29</v>
      </c>
      <c r="H32" s="719">
        <v>647.66666666666663</v>
      </c>
      <c r="I32" s="825"/>
      <c r="J32" s="826"/>
    </row>
    <row r="33" spans="2:9" ht="15.75" customHeight="1" x14ac:dyDescent="0.25">
      <c r="B33" s="780" t="s">
        <v>117</v>
      </c>
      <c r="C33" s="778">
        <v>75364.916666666672</v>
      </c>
      <c r="D33" s="778">
        <v>93334.916666666672</v>
      </c>
      <c r="E33" s="778">
        <v>17096.083333333336</v>
      </c>
      <c r="F33" s="778">
        <v>185795.91666666669</v>
      </c>
      <c r="G33" s="778">
        <v>628912.83333333337</v>
      </c>
      <c r="H33" s="778">
        <v>814708.75</v>
      </c>
      <c r="I33" s="3"/>
    </row>
    <row r="34" spans="2:9" ht="11.25" customHeight="1" x14ac:dyDescent="0.2">
      <c r="B34" s="724" t="s">
        <v>1539</v>
      </c>
      <c r="H34" s="3"/>
    </row>
    <row r="35" spans="2:9" ht="11.25" customHeight="1" x14ac:dyDescent="0.25">
      <c r="B35" s="721" t="s">
        <v>1600</v>
      </c>
      <c r="C35" s="827"/>
      <c r="D35" s="827"/>
      <c r="E35" s="827"/>
      <c r="F35" s="827"/>
      <c r="G35" s="827"/>
      <c r="H35" s="827"/>
    </row>
    <row r="36" spans="2:9" ht="36" customHeight="1" x14ac:dyDescent="0.25">
      <c r="B36" s="1776" t="s">
        <v>1601</v>
      </c>
      <c r="C36" s="1776"/>
      <c r="D36" s="1776"/>
      <c r="E36" s="1776"/>
      <c r="F36" s="1776"/>
      <c r="G36" s="1776"/>
      <c r="H36" s="1776"/>
    </row>
    <row r="37" spans="2:9" x14ac:dyDescent="0.25">
      <c r="B37" s="755"/>
      <c r="C37" s="828"/>
      <c r="D37" s="828"/>
      <c r="E37" s="828"/>
      <c r="F37" s="828"/>
      <c r="G37" s="828"/>
      <c r="H37" s="828"/>
    </row>
    <row r="38" spans="2:9" x14ac:dyDescent="0.25">
      <c r="B38" s="755"/>
      <c r="H38" s="707"/>
    </row>
    <row r="39" spans="2:9" x14ac:dyDescent="0.25">
      <c r="B39" s="755"/>
      <c r="H39" s="707"/>
    </row>
    <row r="40" spans="2:9" x14ac:dyDescent="0.25">
      <c r="B40" s="755"/>
      <c r="C40" s="717"/>
      <c r="D40" s="717"/>
      <c r="E40" s="717"/>
      <c r="F40" s="717"/>
      <c r="G40" s="717"/>
      <c r="H40" s="707"/>
    </row>
    <row r="41" spans="2:9" x14ac:dyDescent="0.25">
      <c r="B41" s="755"/>
      <c r="C41" s="717"/>
      <c r="D41" s="717"/>
      <c r="E41" s="717"/>
      <c r="F41" s="717"/>
      <c r="G41" s="717"/>
      <c r="H41" s="707"/>
    </row>
    <row r="42" spans="2:9" x14ac:dyDescent="0.25">
      <c r="B42" s="755"/>
      <c r="C42" s="717"/>
      <c r="D42" s="717"/>
      <c r="E42" s="717"/>
      <c r="F42" s="717"/>
      <c r="G42" s="717"/>
      <c r="H42" s="707"/>
    </row>
    <row r="43" spans="2:9" x14ac:dyDescent="0.25">
      <c r="B43" s="755"/>
      <c r="C43" s="717"/>
      <c r="D43" s="717"/>
      <c r="E43" s="717"/>
      <c r="F43" s="717"/>
      <c r="G43" s="717"/>
      <c r="H43" s="707"/>
    </row>
    <row r="44" spans="2:9" x14ac:dyDescent="0.25">
      <c r="B44" s="755"/>
      <c r="C44" s="717"/>
      <c r="D44" s="717"/>
      <c r="E44" s="717"/>
      <c r="F44" s="717"/>
      <c r="G44" s="717"/>
      <c r="H44" s="707"/>
    </row>
    <row r="45" spans="2:9" x14ac:dyDescent="0.25">
      <c r="B45" s="755"/>
      <c r="C45" s="717"/>
      <c r="D45" s="717"/>
      <c r="E45" s="717"/>
      <c r="F45" s="717"/>
      <c r="G45" s="717"/>
      <c r="H45" s="707"/>
    </row>
    <row r="46" spans="2:9" x14ac:dyDescent="0.25">
      <c r="B46" s="755"/>
      <c r="C46" s="717"/>
      <c r="D46" s="717"/>
      <c r="E46" s="717"/>
      <c r="F46" s="717"/>
      <c r="G46" s="717"/>
      <c r="H46" s="707"/>
    </row>
  </sheetData>
  <mergeCells count="20">
    <mergeCell ref="B36:H36"/>
    <mergeCell ref="B16:H16"/>
    <mergeCell ref="B17:H17"/>
    <mergeCell ref="B18:H18"/>
    <mergeCell ref="B21:H21"/>
    <mergeCell ref="B22:H22"/>
    <mergeCell ref="B23:H23"/>
    <mergeCell ref="B25:B26"/>
    <mergeCell ref="C25:E25"/>
    <mergeCell ref="F25:F26"/>
    <mergeCell ref="G25:G26"/>
    <mergeCell ref="H25:H26"/>
    <mergeCell ref="B2:H2"/>
    <mergeCell ref="B3:H3"/>
    <mergeCell ref="B4:H4"/>
    <mergeCell ref="B6:B7"/>
    <mergeCell ref="C6:E6"/>
    <mergeCell ref="F6:F7"/>
    <mergeCell ref="G6:G7"/>
    <mergeCell ref="H6:H7"/>
  </mergeCells>
  <conditionalFormatting sqref="C19:H19">
    <cfRule type="cellIs" dxfId="24" priority="2" operator="lessThan">
      <formula>0</formula>
    </cfRule>
    <cfRule type="cellIs" dxfId="23" priority="3" operator="greaterThan">
      <formula>24893</formula>
    </cfRule>
    <cfRule type="cellIs" dxfId="22" priority="4" operator="greaterThan">
      <formula>0</formula>
    </cfRule>
  </conditionalFormatting>
  <conditionalFormatting sqref="C37:H37">
    <cfRule type="cellIs" dxfId="21" priority="1" operator="lessThan">
      <formula>0</formula>
    </cfRule>
  </conditionalFormatting>
  <hyperlinks>
    <hyperlink ref="I2" location="'Indice Total'!A6" display="Volver"/>
  </hyperlinks>
  <pageMargins left="0.70866141732283472" right="0.70866141732283472" top="0.74803149606299213" bottom="0.74803149606299213" header="0.31496062992125984" footer="0.31496062992125984"/>
  <pageSetup scale="91"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2:Q22"/>
  <sheetViews>
    <sheetView showGridLines="0" zoomScale="90" zoomScaleNormal="90" workbookViewId="0"/>
  </sheetViews>
  <sheetFormatPr baseColWidth="10" defaultRowHeight="14.25" x14ac:dyDescent="0.2"/>
  <cols>
    <col min="1" max="1" width="21.140625" style="350" customWidth="1"/>
    <col min="2" max="2" width="23.28515625" style="350" customWidth="1"/>
    <col min="3" max="11" width="11.42578125" style="350"/>
    <col min="12" max="12" width="15.28515625" style="350" customWidth="1"/>
    <col min="13" max="13" width="11.42578125" style="350"/>
    <col min="14" max="14" width="13.85546875" style="350" customWidth="1"/>
    <col min="15" max="15" width="13" style="350" customWidth="1"/>
    <col min="16" max="16384" width="11.42578125" style="350"/>
  </cols>
  <sheetData>
    <row r="2" spans="2:17" ht="22.5" customHeight="1" x14ac:dyDescent="0.25">
      <c r="B2" s="2033" t="s">
        <v>827</v>
      </c>
      <c r="C2" s="2050"/>
      <c r="D2" s="2050"/>
      <c r="E2" s="2050"/>
      <c r="F2" s="2050"/>
      <c r="G2" s="2050"/>
      <c r="H2" s="2050"/>
      <c r="I2" s="2050"/>
      <c r="J2" s="2050"/>
      <c r="K2" s="2050"/>
      <c r="L2" s="2050"/>
      <c r="M2" s="2050"/>
      <c r="N2" s="2050"/>
      <c r="O2" s="2050"/>
      <c r="P2" s="2050"/>
      <c r="Q2" s="3" t="s">
        <v>1</v>
      </c>
    </row>
    <row r="3" spans="2:17" ht="38.25" customHeight="1" x14ac:dyDescent="0.2">
      <c r="B3" s="2059" t="s">
        <v>828</v>
      </c>
      <c r="C3" s="2059"/>
      <c r="D3" s="2059"/>
      <c r="E3" s="2059"/>
      <c r="F3" s="2059"/>
      <c r="G3" s="2059"/>
      <c r="H3" s="2059"/>
      <c r="I3" s="2059"/>
      <c r="J3" s="2059"/>
      <c r="K3" s="2059"/>
      <c r="L3" s="2059"/>
      <c r="M3" s="2059"/>
      <c r="N3" s="2059"/>
      <c r="O3" s="2059"/>
      <c r="P3" s="2059"/>
    </row>
    <row r="4" spans="2:17" ht="16.5" thickBot="1" x14ac:dyDescent="0.25">
      <c r="B4" s="2060">
        <v>2019</v>
      </c>
      <c r="C4" s="2060"/>
      <c r="D4" s="2060"/>
      <c r="E4" s="2060"/>
      <c r="F4" s="2060"/>
      <c r="G4" s="2060"/>
      <c r="H4" s="2060"/>
      <c r="I4" s="2060"/>
      <c r="J4" s="2060"/>
      <c r="K4" s="2060"/>
      <c r="L4" s="2060"/>
      <c r="M4" s="2060"/>
      <c r="N4" s="2060"/>
      <c r="O4" s="2060"/>
      <c r="P4" s="2060"/>
    </row>
    <row r="5" spans="2:17" x14ac:dyDescent="0.2">
      <c r="B5" s="1501"/>
      <c r="C5" s="1501"/>
      <c r="D5" s="1501"/>
      <c r="E5" s="1501"/>
      <c r="F5" s="1501"/>
      <c r="G5" s="1501"/>
      <c r="H5" s="1501"/>
      <c r="I5" s="1501"/>
      <c r="J5" s="1501"/>
      <c r="K5" s="1501"/>
      <c r="L5" s="1501"/>
      <c r="M5" s="1501"/>
      <c r="N5" s="1501"/>
      <c r="O5" s="1501"/>
      <c r="P5" s="1501"/>
    </row>
    <row r="6" spans="2:17" ht="36" customHeight="1" x14ac:dyDescent="0.2">
      <c r="B6" s="1528" t="s">
        <v>829</v>
      </c>
      <c r="C6" s="1529" t="s">
        <v>830</v>
      </c>
      <c r="D6" s="1530" t="s">
        <v>531</v>
      </c>
      <c r="E6" s="1687" t="s">
        <v>532</v>
      </c>
      <c r="F6" s="1687" t="s">
        <v>831</v>
      </c>
      <c r="G6" s="1687" t="s">
        <v>534</v>
      </c>
      <c r="H6" s="1687" t="s">
        <v>535</v>
      </c>
      <c r="I6" s="1687" t="s">
        <v>536</v>
      </c>
      <c r="J6" s="1687" t="s">
        <v>537</v>
      </c>
      <c r="K6" s="1687" t="s">
        <v>538</v>
      </c>
      <c r="L6" s="1687" t="s">
        <v>539</v>
      </c>
      <c r="M6" s="1687" t="s">
        <v>540</v>
      </c>
      <c r="N6" s="1687" t="s">
        <v>541</v>
      </c>
      <c r="O6" s="1687" t="s">
        <v>542</v>
      </c>
      <c r="P6" s="1687" t="s">
        <v>735</v>
      </c>
    </row>
    <row r="7" spans="2:17" ht="15.75" x14ac:dyDescent="0.25">
      <c r="B7" s="2054" t="s">
        <v>832</v>
      </c>
      <c r="C7" s="1488" t="s">
        <v>833</v>
      </c>
      <c r="D7" s="1688">
        <v>96</v>
      </c>
      <c r="E7" s="1689">
        <v>74</v>
      </c>
      <c r="F7" s="1689">
        <v>86</v>
      </c>
      <c r="G7" s="1689">
        <v>88</v>
      </c>
      <c r="H7" s="1689">
        <v>105</v>
      </c>
      <c r="I7" s="1689">
        <v>72</v>
      </c>
      <c r="J7" s="1689">
        <v>86</v>
      </c>
      <c r="K7" s="1689">
        <v>94</v>
      </c>
      <c r="L7" s="1689">
        <v>76</v>
      </c>
      <c r="M7" s="1689">
        <v>78</v>
      </c>
      <c r="N7" s="1689">
        <v>82</v>
      </c>
      <c r="O7" s="1689">
        <v>44</v>
      </c>
      <c r="P7" s="1690">
        <f>SUM(D7:O7)</f>
        <v>981</v>
      </c>
    </row>
    <row r="8" spans="2:17" ht="15.75" x14ac:dyDescent="0.25">
      <c r="B8" s="2055"/>
      <c r="C8" s="1489" t="s">
        <v>834</v>
      </c>
      <c r="D8" s="1691">
        <v>50</v>
      </c>
      <c r="E8" s="1692">
        <v>39</v>
      </c>
      <c r="F8" s="1692">
        <v>33</v>
      </c>
      <c r="G8" s="1692">
        <v>49</v>
      </c>
      <c r="H8" s="1692">
        <v>32</v>
      </c>
      <c r="I8" s="1692">
        <v>32</v>
      </c>
      <c r="J8" s="1692">
        <v>39</v>
      </c>
      <c r="K8" s="1692">
        <v>44</v>
      </c>
      <c r="L8" s="1692">
        <v>37</v>
      </c>
      <c r="M8" s="1692">
        <v>39</v>
      </c>
      <c r="N8" s="1692">
        <v>36</v>
      </c>
      <c r="O8" s="1692">
        <v>41</v>
      </c>
      <c r="P8" s="1693">
        <f t="shared" ref="P8:P21" si="0">SUM(D8:O8)</f>
        <v>471</v>
      </c>
    </row>
    <row r="9" spans="2:17" ht="15.75" x14ac:dyDescent="0.25">
      <c r="B9" s="2056"/>
      <c r="C9" s="1490" t="s">
        <v>735</v>
      </c>
      <c r="D9" s="1694">
        <f>SUM(D7:D8)</f>
        <v>146</v>
      </c>
      <c r="E9" s="1695">
        <f t="shared" ref="E9:O9" si="1">SUM(E7:E8)</f>
        <v>113</v>
      </c>
      <c r="F9" s="1695">
        <f t="shared" si="1"/>
        <v>119</v>
      </c>
      <c r="G9" s="1695">
        <f t="shared" si="1"/>
        <v>137</v>
      </c>
      <c r="H9" s="1695">
        <f t="shared" si="1"/>
        <v>137</v>
      </c>
      <c r="I9" s="1695">
        <f t="shared" si="1"/>
        <v>104</v>
      </c>
      <c r="J9" s="1695">
        <f t="shared" si="1"/>
        <v>125</v>
      </c>
      <c r="K9" s="1695">
        <f t="shared" si="1"/>
        <v>138</v>
      </c>
      <c r="L9" s="1695">
        <f t="shared" si="1"/>
        <v>113</v>
      </c>
      <c r="M9" s="1695">
        <f t="shared" si="1"/>
        <v>117</v>
      </c>
      <c r="N9" s="1695">
        <f t="shared" si="1"/>
        <v>118</v>
      </c>
      <c r="O9" s="1695">
        <f t="shared" si="1"/>
        <v>85</v>
      </c>
      <c r="P9" s="1696">
        <f t="shared" si="0"/>
        <v>1452</v>
      </c>
    </row>
    <row r="10" spans="2:17" ht="15.75" x14ac:dyDescent="0.25">
      <c r="B10" s="2055" t="s">
        <v>835</v>
      </c>
      <c r="C10" s="1489" t="s">
        <v>833</v>
      </c>
      <c r="D10" s="1691">
        <v>24</v>
      </c>
      <c r="E10" s="1692">
        <v>12</v>
      </c>
      <c r="F10" s="1692">
        <v>11</v>
      </c>
      <c r="G10" s="1692">
        <v>15</v>
      </c>
      <c r="H10" s="1692">
        <v>5</v>
      </c>
      <c r="I10" s="1692">
        <v>15</v>
      </c>
      <c r="J10" s="1692">
        <v>17</v>
      </c>
      <c r="K10" s="1692">
        <v>28</v>
      </c>
      <c r="L10" s="1692">
        <v>19</v>
      </c>
      <c r="M10" s="1692">
        <v>22</v>
      </c>
      <c r="N10" s="1692">
        <v>27</v>
      </c>
      <c r="O10" s="1692">
        <v>25</v>
      </c>
      <c r="P10" s="1693">
        <f t="shared" si="0"/>
        <v>220</v>
      </c>
    </row>
    <row r="11" spans="2:17" ht="15.75" x14ac:dyDescent="0.25">
      <c r="B11" s="2055"/>
      <c r="C11" s="1489" t="s">
        <v>834</v>
      </c>
      <c r="D11" s="1691">
        <v>6</v>
      </c>
      <c r="E11" s="1692">
        <v>2</v>
      </c>
      <c r="F11" s="1692">
        <v>7</v>
      </c>
      <c r="G11" s="1692">
        <v>17</v>
      </c>
      <c r="H11" s="1692">
        <v>9</v>
      </c>
      <c r="I11" s="1692">
        <v>7</v>
      </c>
      <c r="J11" s="1692">
        <v>10</v>
      </c>
      <c r="K11" s="1692">
        <v>5</v>
      </c>
      <c r="L11" s="1692">
        <v>9</v>
      </c>
      <c r="M11" s="1692">
        <v>5</v>
      </c>
      <c r="N11" s="1692">
        <v>9</v>
      </c>
      <c r="O11" s="1692">
        <v>4</v>
      </c>
      <c r="P11" s="1693">
        <f t="shared" si="0"/>
        <v>90</v>
      </c>
    </row>
    <row r="12" spans="2:17" ht="15.75" x14ac:dyDescent="0.25">
      <c r="B12" s="2055"/>
      <c r="C12" s="1491" t="s">
        <v>735</v>
      </c>
      <c r="D12" s="1697">
        <f>SUM(D10:D11)</f>
        <v>30</v>
      </c>
      <c r="E12" s="1698">
        <f t="shared" ref="E12:O12" si="2">SUM(E10:E11)</f>
        <v>14</v>
      </c>
      <c r="F12" s="1698">
        <f t="shared" si="2"/>
        <v>18</v>
      </c>
      <c r="G12" s="1698">
        <f t="shared" si="2"/>
        <v>32</v>
      </c>
      <c r="H12" s="1698">
        <f t="shared" si="2"/>
        <v>14</v>
      </c>
      <c r="I12" s="1698">
        <f t="shared" si="2"/>
        <v>22</v>
      </c>
      <c r="J12" s="1698">
        <f t="shared" si="2"/>
        <v>27</v>
      </c>
      <c r="K12" s="1698">
        <f t="shared" si="2"/>
        <v>33</v>
      </c>
      <c r="L12" s="1698">
        <f t="shared" si="2"/>
        <v>28</v>
      </c>
      <c r="M12" s="1698">
        <f t="shared" si="2"/>
        <v>27</v>
      </c>
      <c r="N12" s="1698">
        <f t="shared" si="2"/>
        <v>36</v>
      </c>
      <c r="O12" s="1698">
        <f t="shared" si="2"/>
        <v>29</v>
      </c>
      <c r="P12" s="1699">
        <f t="shared" si="0"/>
        <v>310</v>
      </c>
    </row>
    <row r="13" spans="2:17" ht="15.75" x14ac:dyDescent="0.25">
      <c r="B13" s="2054" t="s">
        <v>836</v>
      </c>
      <c r="C13" s="1488" t="s">
        <v>833</v>
      </c>
      <c r="D13" s="1688">
        <v>14</v>
      </c>
      <c r="E13" s="1689">
        <v>18</v>
      </c>
      <c r="F13" s="1689">
        <v>16</v>
      </c>
      <c r="G13" s="1689">
        <v>13</v>
      </c>
      <c r="H13" s="1689">
        <v>21</v>
      </c>
      <c r="I13" s="1689">
        <v>20</v>
      </c>
      <c r="J13" s="1689">
        <v>34</v>
      </c>
      <c r="K13" s="1689">
        <v>25</v>
      </c>
      <c r="L13" s="1689">
        <v>24</v>
      </c>
      <c r="M13" s="1689">
        <v>23</v>
      </c>
      <c r="N13" s="1689">
        <v>30</v>
      </c>
      <c r="O13" s="1689">
        <v>14</v>
      </c>
      <c r="P13" s="1690">
        <f t="shared" si="0"/>
        <v>252</v>
      </c>
    </row>
    <row r="14" spans="2:17" ht="15.75" x14ac:dyDescent="0.25">
      <c r="B14" s="2055"/>
      <c r="C14" s="1489" t="s">
        <v>834</v>
      </c>
      <c r="D14" s="1691">
        <v>9</v>
      </c>
      <c r="E14" s="1692">
        <v>7</v>
      </c>
      <c r="F14" s="1692">
        <v>11</v>
      </c>
      <c r="G14" s="1692">
        <v>18</v>
      </c>
      <c r="H14" s="1692">
        <v>10</v>
      </c>
      <c r="I14" s="1692">
        <v>17</v>
      </c>
      <c r="J14" s="1692">
        <v>10</v>
      </c>
      <c r="K14" s="1692">
        <v>5</v>
      </c>
      <c r="L14" s="1692">
        <v>5</v>
      </c>
      <c r="M14" s="1692">
        <v>10</v>
      </c>
      <c r="N14" s="1692">
        <v>10</v>
      </c>
      <c r="O14" s="1692">
        <v>10</v>
      </c>
      <c r="P14" s="1693">
        <f t="shared" si="0"/>
        <v>122</v>
      </c>
    </row>
    <row r="15" spans="2:17" ht="15.75" x14ac:dyDescent="0.25">
      <c r="B15" s="2056"/>
      <c r="C15" s="1490" t="s">
        <v>735</v>
      </c>
      <c r="D15" s="1694">
        <f>SUM(D13:D14)</f>
        <v>23</v>
      </c>
      <c r="E15" s="1695">
        <f t="shared" ref="E15:O15" si="3">SUM(E13:E14)</f>
        <v>25</v>
      </c>
      <c r="F15" s="1695">
        <f t="shared" si="3"/>
        <v>27</v>
      </c>
      <c r="G15" s="1695">
        <f t="shared" si="3"/>
        <v>31</v>
      </c>
      <c r="H15" s="1695">
        <f t="shared" si="3"/>
        <v>31</v>
      </c>
      <c r="I15" s="1695">
        <f t="shared" si="3"/>
        <v>37</v>
      </c>
      <c r="J15" s="1695">
        <f t="shared" si="3"/>
        <v>44</v>
      </c>
      <c r="K15" s="1695">
        <f t="shared" si="3"/>
        <v>30</v>
      </c>
      <c r="L15" s="1695">
        <f t="shared" si="3"/>
        <v>29</v>
      </c>
      <c r="M15" s="1695">
        <f t="shared" si="3"/>
        <v>33</v>
      </c>
      <c r="N15" s="1695">
        <f t="shared" si="3"/>
        <v>40</v>
      </c>
      <c r="O15" s="1695">
        <f t="shared" si="3"/>
        <v>24</v>
      </c>
      <c r="P15" s="1696">
        <f t="shared" si="0"/>
        <v>374</v>
      </c>
    </row>
    <row r="16" spans="2:17" ht="15.75" x14ac:dyDescent="0.25">
      <c r="B16" s="2054" t="s">
        <v>837</v>
      </c>
      <c r="C16" s="1488" t="s">
        <v>833</v>
      </c>
      <c r="D16" s="1688">
        <v>45</v>
      </c>
      <c r="E16" s="1689">
        <v>40</v>
      </c>
      <c r="F16" s="1689">
        <v>52</v>
      </c>
      <c r="G16" s="1689">
        <v>81</v>
      </c>
      <c r="H16" s="1689">
        <v>68</v>
      </c>
      <c r="I16" s="1689">
        <v>63</v>
      </c>
      <c r="J16" s="1689">
        <v>60</v>
      </c>
      <c r="K16" s="1689">
        <v>82</v>
      </c>
      <c r="L16" s="1689">
        <v>62</v>
      </c>
      <c r="M16" s="1689">
        <v>73</v>
      </c>
      <c r="N16" s="1689">
        <v>62</v>
      </c>
      <c r="O16" s="1689">
        <v>65</v>
      </c>
      <c r="P16" s="1690">
        <f t="shared" si="0"/>
        <v>753</v>
      </c>
    </row>
    <row r="17" spans="2:17" ht="15.75" x14ac:dyDescent="0.25">
      <c r="B17" s="2055"/>
      <c r="C17" s="1489" t="s">
        <v>834</v>
      </c>
      <c r="D17" s="1691">
        <v>26</v>
      </c>
      <c r="E17" s="1692">
        <v>35</v>
      </c>
      <c r="F17" s="1692">
        <v>37</v>
      </c>
      <c r="G17" s="1692">
        <v>39</v>
      </c>
      <c r="H17" s="1692">
        <v>46</v>
      </c>
      <c r="I17" s="1692">
        <v>50</v>
      </c>
      <c r="J17" s="1692">
        <v>35</v>
      </c>
      <c r="K17" s="1692">
        <v>41</v>
      </c>
      <c r="L17" s="1692">
        <v>36</v>
      </c>
      <c r="M17" s="1692">
        <v>31</v>
      </c>
      <c r="N17" s="1692">
        <v>31</v>
      </c>
      <c r="O17" s="1692">
        <v>27</v>
      </c>
      <c r="P17" s="1693">
        <f t="shared" si="0"/>
        <v>434</v>
      </c>
    </row>
    <row r="18" spans="2:17" ht="15.75" x14ac:dyDescent="0.25">
      <c r="B18" s="2056"/>
      <c r="C18" s="1490" t="s">
        <v>735</v>
      </c>
      <c r="D18" s="1694">
        <f>SUM(D16:D17)</f>
        <v>71</v>
      </c>
      <c r="E18" s="1695">
        <f t="shared" ref="E18:O18" si="4">SUM(E16:E17)</f>
        <v>75</v>
      </c>
      <c r="F18" s="1695">
        <f t="shared" si="4"/>
        <v>89</v>
      </c>
      <c r="G18" s="1695">
        <f t="shared" si="4"/>
        <v>120</v>
      </c>
      <c r="H18" s="1695">
        <f t="shared" si="4"/>
        <v>114</v>
      </c>
      <c r="I18" s="1695">
        <f t="shared" si="4"/>
        <v>113</v>
      </c>
      <c r="J18" s="1695">
        <f t="shared" si="4"/>
        <v>95</v>
      </c>
      <c r="K18" s="1695">
        <f t="shared" si="4"/>
        <v>123</v>
      </c>
      <c r="L18" s="1695">
        <f t="shared" si="4"/>
        <v>98</v>
      </c>
      <c r="M18" s="1695">
        <f t="shared" si="4"/>
        <v>104</v>
      </c>
      <c r="N18" s="1695">
        <f t="shared" si="4"/>
        <v>93</v>
      </c>
      <c r="O18" s="1695">
        <f t="shared" si="4"/>
        <v>92</v>
      </c>
      <c r="P18" s="1696">
        <f t="shared" si="0"/>
        <v>1187</v>
      </c>
    </row>
    <row r="19" spans="2:17" ht="15.75" x14ac:dyDescent="0.25">
      <c r="B19" s="2057" t="s">
        <v>117</v>
      </c>
      <c r="C19" s="1492" t="s">
        <v>833</v>
      </c>
      <c r="D19" s="1493">
        <f t="shared" ref="D19:O20" si="5">D16+D13+D10+D7</f>
        <v>179</v>
      </c>
      <c r="E19" s="1700">
        <f t="shared" si="5"/>
        <v>144</v>
      </c>
      <c r="F19" s="1700">
        <f t="shared" si="5"/>
        <v>165</v>
      </c>
      <c r="G19" s="1700">
        <f t="shared" si="5"/>
        <v>197</v>
      </c>
      <c r="H19" s="1700">
        <f t="shared" si="5"/>
        <v>199</v>
      </c>
      <c r="I19" s="1700">
        <f t="shared" si="5"/>
        <v>170</v>
      </c>
      <c r="J19" s="1700">
        <f t="shared" si="5"/>
        <v>197</v>
      </c>
      <c r="K19" s="1700">
        <f t="shared" si="5"/>
        <v>229</v>
      </c>
      <c r="L19" s="1700">
        <f t="shared" si="5"/>
        <v>181</v>
      </c>
      <c r="M19" s="1700">
        <f t="shared" si="5"/>
        <v>196</v>
      </c>
      <c r="N19" s="1700">
        <f t="shared" si="5"/>
        <v>201</v>
      </c>
      <c r="O19" s="1700">
        <f t="shared" si="5"/>
        <v>148</v>
      </c>
      <c r="P19" s="1700">
        <f t="shared" si="0"/>
        <v>2206</v>
      </c>
      <c r="Q19" s="439"/>
    </row>
    <row r="20" spans="2:17" ht="15.75" x14ac:dyDescent="0.25">
      <c r="B20" s="2057"/>
      <c r="C20" s="1492" t="s">
        <v>834</v>
      </c>
      <c r="D20" s="1493">
        <f t="shared" si="5"/>
        <v>91</v>
      </c>
      <c r="E20" s="1700">
        <f t="shared" si="5"/>
        <v>83</v>
      </c>
      <c r="F20" s="1700">
        <f t="shared" si="5"/>
        <v>88</v>
      </c>
      <c r="G20" s="1700">
        <f t="shared" si="5"/>
        <v>123</v>
      </c>
      <c r="H20" s="1700">
        <f t="shared" si="5"/>
        <v>97</v>
      </c>
      <c r="I20" s="1700">
        <f t="shared" si="5"/>
        <v>106</v>
      </c>
      <c r="J20" s="1700">
        <f t="shared" si="5"/>
        <v>94</v>
      </c>
      <c r="K20" s="1700">
        <f t="shared" si="5"/>
        <v>95</v>
      </c>
      <c r="L20" s="1700">
        <f t="shared" si="5"/>
        <v>87</v>
      </c>
      <c r="M20" s="1700">
        <f t="shared" si="5"/>
        <v>85</v>
      </c>
      <c r="N20" s="1700">
        <f t="shared" si="5"/>
        <v>86</v>
      </c>
      <c r="O20" s="1700">
        <f t="shared" si="5"/>
        <v>82</v>
      </c>
      <c r="P20" s="1700">
        <f t="shared" si="0"/>
        <v>1117</v>
      </c>
    </row>
    <row r="21" spans="2:17" ht="15.75" x14ac:dyDescent="0.25">
      <c r="B21" s="2058"/>
      <c r="C21" s="1494" t="s">
        <v>735</v>
      </c>
      <c r="D21" s="1495">
        <f t="shared" ref="D21:O21" si="6">D20+D19</f>
        <v>270</v>
      </c>
      <c r="E21" s="1701">
        <f t="shared" si="6"/>
        <v>227</v>
      </c>
      <c r="F21" s="1701">
        <f t="shared" si="6"/>
        <v>253</v>
      </c>
      <c r="G21" s="1701">
        <f t="shared" si="6"/>
        <v>320</v>
      </c>
      <c r="H21" s="1701">
        <f t="shared" si="6"/>
        <v>296</v>
      </c>
      <c r="I21" s="1701">
        <f t="shared" si="6"/>
        <v>276</v>
      </c>
      <c r="J21" s="1701">
        <f t="shared" si="6"/>
        <v>291</v>
      </c>
      <c r="K21" s="1701">
        <f t="shared" si="6"/>
        <v>324</v>
      </c>
      <c r="L21" s="1701">
        <f t="shared" si="6"/>
        <v>268</v>
      </c>
      <c r="M21" s="1701">
        <f t="shared" si="6"/>
        <v>281</v>
      </c>
      <c r="N21" s="1701">
        <f t="shared" si="6"/>
        <v>287</v>
      </c>
      <c r="O21" s="1701">
        <f t="shared" si="6"/>
        <v>230</v>
      </c>
      <c r="P21" s="1701">
        <f t="shared" si="0"/>
        <v>3323</v>
      </c>
    </row>
    <row r="22" spans="2:17" x14ac:dyDescent="0.2">
      <c r="B22" s="228" t="s">
        <v>838</v>
      </c>
      <c r="C22" s="363"/>
      <c r="D22" s="363"/>
      <c r="E22" s="363"/>
      <c r="F22" s="363"/>
      <c r="G22" s="363"/>
      <c r="H22" s="363"/>
      <c r="I22" s="363"/>
      <c r="J22" s="363"/>
      <c r="K22" s="363"/>
      <c r="L22" s="363"/>
      <c r="M22" s="363"/>
      <c r="N22" s="363"/>
      <c r="O22" s="363"/>
      <c r="P22" s="363"/>
    </row>
  </sheetData>
  <mergeCells count="8">
    <mergeCell ref="B16:B18"/>
    <mergeCell ref="B19:B21"/>
    <mergeCell ref="B2:P2"/>
    <mergeCell ref="B3:P3"/>
    <mergeCell ref="B4:P4"/>
    <mergeCell ref="B7:B9"/>
    <mergeCell ref="B10:B12"/>
    <mergeCell ref="B13:B15"/>
  </mergeCells>
  <hyperlinks>
    <hyperlink ref="Q2" location="'Indice Total'!A129" display="Volver"/>
  </hyperlinks>
  <pageMargins left="0.7" right="0.7" top="0.75" bottom="0.75" header="0.3" footer="0.3"/>
  <pageSetup paperSize="14"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3:Q19"/>
  <sheetViews>
    <sheetView showGridLines="0" zoomScale="90" zoomScaleNormal="90" workbookViewId="0"/>
  </sheetViews>
  <sheetFormatPr baseColWidth="10" defaultRowHeight="15" x14ac:dyDescent="0.25"/>
  <cols>
    <col min="1" max="1" width="25.28515625" customWidth="1"/>
    <col min="2" max="2" width="28.85546875" customWidth="1"/>
    <col min="12" max="12" width="13.140625" customWidth="1"/>
    <col min="14" max="14" width="12.85546875" customWidth="1"/>
  </cols>
  <sheetData>
    <row r="3" spans="2:17" x14ac:dyDescent="0.25">
      <c r="B3" s="2033" t="s">
        <v>839</v>
      </c>
      <c r="C3" s="2050"/>
      <c r="D3" s="2050"/>
      <c r="E3" s="2050"/>
      <c r="F3" s="2050"/>
      <c r="G3" s="2050"/>
      <c r="H3" s="2050"/>
      <c r="I3" s="2050"/>
      <c r="J3" s="2050"/>
      <c r="K3" s="2050"/>
      <c r="L3" s="2050"/>
      <c r="M3" s="2050"/>
      <c r="N3" s="2050"/>
      <c r="O3" s="2050"/>
      <c r="P3" s="2050"/>
      <c r="Q3" s="3" t="s">
        <v>1</v>
      </c>
    </row>
    <row r="4" spans="2:17" ht="33" customHeight="1" x14ac:dyDescent="0.25">
      <c r="B4" s="2059" t="s">
        <v>840</v>
      </c>
      <c r="C4" s="2059"/>
      <c r="D4" s="2059"/>
      <c r="E4" s="2059"/>
      <c r="F4" s="2059"/>
      <c r="G4" s="2059"/>
      <c r="H4" s="2059"/>
      <c r="I4" s="2059"/>
      <c r="J4" s="2059"/>
      <c r="K4" s="2059"/>
      <c r="L4" s="2059"/>
      <c r="M4" s="2059"/>
      <c r="N4" s="2059"/>
      <c r="O4" s="2059"/>
      <c r="P4" s="2059"/>
    </row>
    <row r="5" spans="2:17" ht="16.5" thickBot="1" x14ac:dyDescent="0.3">
      <c r="B5" s="2064">
        <v>2019</v>
      </c>
      <c r="C5" s="2064"/>
      <c r="D5" s="2064"/>
      <c r="E5" s="2064"/>
      <c r="F5" s="2064"/>
      <c r="G5" s="2064"/>
      <c r="H5" s="2064"/>
      <c r="I5" s="2064"/>
      <c r="J5" s="2064"/>
      <c r="K5" s="2064"/>
      <c r="L5" s="2064"/>
      <c r="M5" s="2064"/>
      <c r="N5" s="2064"/>
      <c r="O5" s="2064"/>
      <c r="P5" s="2064"/>
    </row>
    <row r="6" spans="2:17" x14ac:dyDescent="0.25">
      <c r="B6" s="1501"/>
      <c r="C6" s="1501"/>
      <c r="D6" s="1501"/>
      <c r="E6" s="1501"/>
      <c r="F6" s="1501"/>
      <c r="G6" s="1501"/>
      <c r="H6" s="1501"/>
      <c r="I6" s="1501"/>
      <c r="J6" s="1501"/>
      <c r="K6" s="1501"/>
      <c r="L6" s="1501"/>
      <c r="M6" s="1501"/>
      <c r="N6" s="1501"/>
      <c r="O6" s="1501"/>
      <c r="P6" s="1501"/>
    </row>
    <row r="7" spans="2:17" x14ac:dyDescent="0.25">
      <c r="B7" s="1524" t="s">
        <v>841</v>
      </c>
      <c r="C7" s="1525" t="s">
        <v>830</v>
      </c>
      <c r="D7" s="1526" t="s">
        <v>531</v>
      </c>
      <c r="E7" s="1527" t="s">
        <v>532</v>
      </c>
      <c r="F7" s="1527" t="s">
        <v>831</v>
      </c>
      <c r="G7" s="1527" t="s">
        <v>534</v>
      </c>
      <c r="H7" s="1527" t="s">
        <v>535</v>
      </c>
      <c r="I7" s="1527" t="s">
        <v>536</v>
      </c>
      <c r="J7" s="1527" t="s">
        <v>537</v>
      </c>
      <c r="K7" s="1527" t="s">
        <v>538</v>
      </c>
      <c r="L7" s="1527" t="s">
        <v>539</v>
      </c>
      <c r="M7" s="1527" t="s">
        <v>540</v>
      </c>
      <c r="N7" s="1527" t="s">
        <v>541</v>
      </c>
      <c r="O7" s="1527" t="s">
        <v>542</v>
      </c>
      <c r="P7" s="1527" t="s">
        <v>735</v>
      </c>
    </row>
    <row r="8" spans="2:17" ht="15.75" x14ac:dyDescent="0.25">
      <c r="B8" s="2065" t="s">
        <v>842</v>
      </c>
      <c r="C8" s="1488" t="s">
        <v>833</v>
      </c>
      <c r="D8" s="1688">
        <v>143</v>
      </c>
      <c r="E8" s="1689">
        <v>124</v>
      </c>
      <c r="F8" s="1689">
        <v>134</v>
      </c>
      <c r="G8" s="1689">
        <v>158</v>
      </c>
      <c r="H8" s="1689">
        <v>163</v>
      </c>
      <c r="I8" s="1689">
        <v>153</v>
      </c>
      <c r="J8" s="1689">
        <v>168</v>
      </c>
      <c r="K8" s="1689">
        <v>186</v>
      </c>
      <c r="L8" s="1689">
        <v>162</v>
      </c>
      <c r="M8" s="1689">
        <v>174</v>
      </c>
      <c r="N8" s="1689">
        <v>180</v>
      </c>
      <c r="O8" s="1689">
        <v>133</v>
      </c>
      <c r="P8" s="1702">
        <f t="shared" ref="P8:P19" si="0">SUM(D8:O8)</f>
        <v>1878</v>
      </c>
    </row>
    <row r="9" spans="2:17" ht="15.75" x14ac:dyDescent="0.25">
      <c r="B9" s="2066"/>
      <c r="C9" s="1489" t="s">
        <v>834</v>
      </c>
      <c r="D9" s="1691">
        <v>76</v>
      </c>
      <c r="E9" s="1692">
        <v>74</v>
      </c>
      <c r="F9" s="1692">
        <v>76</v>
      </c>
      <c r="G9" s="1692">
        <v>111</v>
      </c>
      <c r="H9" s="1692">
        <v>89</v>
      </c>
      <c r="I9" s="1692">
        <v>96</v>
      </c>
      <c r="J9" s="1692">
        <v>84</v>
      </c>
      <c r="K9" s="1692">
        <v>84</v>
      </c>
      <c r="L9" s="1692">
        <v>76</v>
      </c>
      <c r="M9" s="1692">
        <v>75</v>
      </c>
      <c r="N9" s="1692">
        <v>76</v>
      </c>
      <c r="O9" s="1692">
        <v>69</v>
      </c>
      <c r="P9" s="1700">
        <f t="shared" si="0"/>
        <v>986</v>
      </c>
    </row>
    <row r="10" spans="2:17" ht="15.75" x14ac:dyDescent="0.25">
      <c r="B10" s="2067"/>
      <c r="C10" s="1490" t="s">
        <v>735</v>
      </c>
      <c r="D10" s="1694">
        <f>SUM(D8:D9)</f>
        <v>219</v>
      </c>
      <c r="E10" s="1695">
        <f t="shared" ref="E10:O10" si="1">SUM(E8:E9)</f>
        <v>198</v>
      </c>
      <c r="F10" s="1695">
        <f t="shared" si="1"/>
        <v>210</v>
      </c>
      <c r="G10" s="1695">
        <f t="shared" si="1"/>
        <v>269</v>
      </c>
      <c r="H10" s="1695">
        <f t="shared" si="1"/>
        <v>252</v>
      </c>
      <c r="I10" s="1695">
        <f t="shared" si="1"/>
        <v>249</v>
      </c>
      <c r="J10" s="1695">
        <f t="shared" si="1"/>
        <v>252</v>
      </c>
      <c r="K10" s="1695">
        <f t="shared" si="1"/>
        <v>270</v>
      </c>
      <c r="L10" s="1695">
        <f t="shared" si="1"/>
        <v>238</v>
      </c>
      <c r="M10" s="1695">
        <f t="shared" si="1"/>
        <v>249</v>
      </c>
      <c r="N10" s="1695">
        <f t="shared" si="1"/>
        <v>256</v>
      </c>
      <c r="O10" s="1695">
        <f t="shared" si="1"/>
        <v>202</v>
      </c>
      <c r="P10" s="1703">
        <f t="shared" si="0"/>
        <v>2864</v>
      </c>
    </row>
    <row r="11" spans="2:17" ht="15.75" x14ac:dyDescent="0.25">
      <c r="B11" s="2065" t="s">
        <v>843</v>
      </c>
      <c r="C11" s="1488" t="s">
        <v>833</v>
      </c>
      <c r="D11" s="1688">
        <v>36</v>
      </c>
      <c r="E11" s="1689">
        <v>20</v>
      </c>
      <c r="F11" s="1689">
        <v>28</v>
      </c>
      <c r="G11" s="1689">
        <v>37</v>
      </c>
      <c r="H11" s="1689">
        <v>29</v>
      </c>
      <c r="I11" s="1689">
        <v>17</v>
      </c>
      <c r="J11" s="1689">
        <v>28</v>
      </c>
      <c r="K11" s="1689">
        <v>40</v>
      </c>
      <c r="L11" s="1689">
        <v>19</v>
      </c>
      <c r="M11" s="1689">
        <v>22</v>
      </c>
      <c r="N11" s="1689">
        <v>21</v>
      </c>
      <c r="O11" s="1689">
        <v>15</v>
      </c>
      <c r="P11" s="1702">
        <f t="shared" si="0"/>
        <v>312</v>
      </c>
    </row>
    <row r="12" spans="2:17" ht="15.75" x14ac:dyDescent="0.25">
      <c r="B12" s="2066"/>
      <c r="C12" s="1489" t="s">
        <v>834</v>
      </c>
      <c r="D12" s="1691">
        <v>14</v>
      </c>
      <c r="E12" s="1692">
        <v>9</v>
      </c>
      <c r="F12" s="1692">
        <v>12</v>
      </c>
      <c r="G12" s="1692">
        <v>10</v>
      </c>
      <c r="H12" s="1692">
        <v>5</v>
      </c>
      <c r="I12" s="1692">
        <v>9</v>
      </c>
      <c r="J12" s="1692">
        <v>10</v>
      </c>
      <c r="K12" s="1692">
        <v>10</v>
      </c>
      <c r="L12" s="1692">
        <v>10</v>
      </c>
      <c r="M12" s="1692">
        <v>8</v>
      </c>
      <c r="N12" s="1692">
        <v>10</v>
      </c>
      <c r="O12" s="1692">
        <v>9</v>
      </c>
      <c r="P12" s="1700">
        <f t="shared" si="0"/>
        <v>116</v>
      </c>
    </row>
    <row r="13" spans="2:17" ht="15.75" x14ac:dyDescent="0.25">
      <c r="B13" s="2067"/>
      <c r="C13" s="1490" t="s">
        <v>735</v>
      </c>
      <c r="D13" s="1694">
        <f>SUM(D11:D12)</f>
        <v>50</v>
      </c>
      <c r="E13" s="1695">
        <f t="shared" ref="E13:O13" si="2">SUM(E11:E12)</f>
        <v>29</v>
      </c>
      <c r="F13" s="1695">
        <f t="shared" si="2"/>
        <v>40</v>
      </c>
      <c r="G13" s="1695">
        <f t="shared" si="2"/>
        <v>47</v>
      </c>
      <c r="H13" s="1695">
        <f t="shared" si="2"/>
        <v>34</v>
      </c>
      <c r="I13" s="1695">
        <f t="shared" si="2"/>
        <v>26</v>
      </c>
      <c r="J13" s="1695">
        <f t="shared" si="2"/>
        <v>38</v>
      </c>
      <c r="K13" s="1695">
        <f t="shared" si="2"/>
        <v>50</v>
      </c>
      <c r="L13" s="1695">
        <f t="shared" si="2"/>
        <v>29</v>
      </c>
      <c r="M13" s="1695">
        <f t="shared" si="2"/>
        <v>30</v>
      </c>
      <c r="N13" s="1695">
        <f t="shared" si="2"/>
        <v>31</v>
      </c>
      <c r="O13" s="1695">
        <f t="shared" si="2"/>
        <v>24</v>
      </c>
      <c r="P13" s="1703">
        <f t="shared" si="0"/>
        <v>428</v>
      </c>
      <c r="Q13" s="95"/>
    </row>
    <row r="14" spans="2:17" ht="15.75" x14ac:dyDescent="0.25">
      <c r="B14" s="2066" t="s">
        <v>844</v>
      </c>
      <c r="C14" s="1489" t="s">
        <v>833</v>
      </c>
      <c r="D14" s="1691">
        <v>0</v>
      </c>
      <c r="E14" s="1692">
        <v>0</v>
      </c>
      <c r="F14" s="1692">
        <v>3</v>
      </c>
      <c r="G14" s="1692">
        <v>2</v>
      </c>
      <c r="H14" s="1692">
        <v>7</v>
      </c>
      <c r="I14" s="1692">
        <v>0</v>
      </c>
      <c r="J14" s="1692">
        <v>1</v>
      </c>
      <c r="K14" s="1692">
        <v>3</v>
      </c>
      <c r="L14" s="1692">
        <v>0</v>
      </c>
      <c r="M14" s="1692">
        <v>0</v>
      </c>
      <c r="N14" s="1692">
        <v>0</v>
      </c>
      <c r="O14" s="1692">
        <v>0</v>
      </c>
      <c r="P14" s="1700">
        <f t="shared" si="0"/>
        <v>16</v>
      </c>
    </row>
    <row r="15" spans="2:17" ht="15.75" x14ac:dyDescent="0.25">
      <c r="B15" s="2066"/>
      <c r="C15" s="1489" t="s">
        <v>834</v>
      </c>
      <c r="D15" s="1691">
        <v>1</v>
      </c>
      <c r="E15" s="1692">
        <v>0</v>
      </c>
      <c r="F15" s="1692">
        <v>0</v>
      </c>
      <c r="G15" s="1692">
        <v>2</v>
      </c>
      <c r="H15" s="1692">
        <v>3</v>
      </c>
      <c r="I15" s="1692">
        <v>1</v>
      </c>
      <c r="J15" s="1692">
        <v>0</v>
      </c>
      <c r="K15" s="1692">
        <v>1</v>
      </c>
      <c r="L15" s="1692">
        <v>1</v>
      </c>
      <c r="M15" s="1692">
        <v>2</v>
      </c>
      <c r="N15" s="1692">
        <v>0</v>
      </c>
      <c r="O15" s="1692">
        <v>4</v>
      </c>
      <c r="P15" s="1700">
        <f t="shared" si="0"/>
        <v>15</v>
      </c>
    </row>
    <row r="16" spans="2:17" ht="15.75" x14ac:dyDescent="0.25">
      <c r="B16" s="2066"/>
      <c r="C16" s="1491" t="s">
        <v>735</v>
      </c>
      <c r="D16" s="1697">
        <f>SUM(D14:D15)</f>
        <v>1</v>
      </c>
      <c r="E16" s="1698">
        <f t="shared" ref="E16:O16" si="3">SUM(E14:E15)</f>
        <v>0</v>
      </c>
      <c r="F16" s="1698">
        <f t="shared" si="3"/>
        <v>3</v>
      </c>
      <c r="G16" s="1698">
        <f t="shared" si="3"/>
        <v>4</v>
      </c>
      <c r="H16" s="1698">
        <f t="shared" si="3"/>
        <v>10</v>
      </c>
      <c r="I16" s="1698">
        <f t="shared" si="3"/>
        <v>1</v>
      </c>
      <c r="J16" s="1698">
        <f t="shared" si="3"/>
        <v>1</v>
      </c>
      <c r="K16" s="1698">
        <f t="shared" si="3"/>
        <v>4</v>
      </c>
      <c r="L16" s="1698">
        <f t="shared" si="3"/>
        <v>1</v>
      </c>
      <c r="M16" s="1698">
        <f t="shared" si="3"/>
        <v>2</v>
      </c>
      <c r="N16" s="1698">
        <f t="shared" si="3"/>
        <v>0</v>
      </c>
      <c r="O16" s="1698">
        <f t="shared" si="3"/>
        <v>4</v>
      </c>
      <c r="P16" s="1704">
        <f t="shared" si="0"/>
        <v>31</v>
      </c>
    </row>
    <row r="17" spans="2:16" ht="15.75" x14ac:dyDescent="0.25">
      <c r="B17" s="2061" t="s">
        <v>117</v>
      </c>
      <c r="C17" s="1503" t="s">
        <v>833</v>
      </c>
      <c r="D17" s="1502">
        <f t="shared" ref="D17:D18" si="4">D8+D11+D14</f>
        <v>179</v>
      </c>
      <c r="E17" s="1702">
        <f>E8+E11+E14</f>
        <v>144</v>
      </c>
      <c r="F17" s="1702">
        <f t="shared" ref="F17:O18" si="5">F8+F11+F14</f>
        <v>165</v>
      </c>
      <c r="G17" s="1702">
        <f t="shared" si="5"/>
        <v>197</v>
      </c>
      <c r="H17" s="1702">
        <f t="shared" si="5"/>
        <v>199</v>
      </c>
      <c r="I17" s="1702">
        <f t="shared" si="5"/>
        <v>170</v>
      </c>
      <c r="J17" s="1702">
        <f t="shared" si="5"/>
        <v>197</v>
      </c>
      <c r="K17" s="1702">
        <f t="shared" si="5"/>
        <v>229</v>
      </c>
      <c r="L17" s="1702">
        <f t="shared" si="5"/>
        <v>181</v>
      </c>
      <c r="M17" s="1702">
        <f t="shared" si="5"/>
        <v>196</v>
      </c>
      <c r="N17" s="1702">
        <f t="shared" si="5"/>
        <v>201</v>
      </c>
      <c r="O17" s="1702">
        <f t="shared" si="5"/>
        <v>148</v>
      </c>
      <c r="P17" s="1702">
        <f t="shared" si="0"/>
        <v>2206</v>
      </c>
    </row>
    <row r="18" spans="2:16" ht="15.75" x14ac:dyDescent="0.25">
      <c r="B18" s="2062"/>
      <c r="C18" s="1492" t="s">
        <v>834</v>
      </c>
      <c r="D18" s="1493">
        <f t="shared" si="4"/>
        <v>91</v>
      </c>
      <c r="E18" s="1700">
        <f>E9+E12+E15</f>
        <v>83</v>
      </c>
      <c r="F18" s="1700">
        <f t="shared" si="5"/>
        <v>88</v>
      </c>
      <c r="G18" s="1700">
        <f t="shared" si="5"/>
        <v>123</v>
      </c>
      <c r="H18" s="1700">
        <f t="shared" si="5"/>
        <v>97</v>
      </c>
      <c r="I18" s="1700">
        <f t="shared" si="5"/>
        <v>106</v>
      </c>
      <c r="J18" s="1700">
        <f t="shared" si="5"/>
        <v>94</v>
      </c>
      <c r="K18" s="1700">
        <f t="shared" si="5"/>
        <v>95</v>
      </c>
      <c r="L18" s="1700">
        <f t="shared" si="5"/>
        <v>87</v>
      </c>
      <c r="M18" s="1700">
        <f t="shared" si="5"/>
        <v>85</v>
      </c>
      <c r="N18" s="1700">
        <f t="shared" si="5"/>
        <v>86</v>
      </c>
      <c r="O18" s="1700">
        <f t="shared" si="5"/>
        <v>82</v>
      </c>
      <c r="P18" s="1700">
        <f t="shared" si="0"/>
        <v>1117</v>
      </c>
    </row>
    <row r="19" spans="2:16" ht="15.75" x14ac:dyDescent="0.25">
      <c r="B19" s="2063"/>
      <c r="C19" s="1494" t="s">
        <v>735</v>
      </c>
      <c r="D19" s="1495">
        <f t="shared" ref="D19" si="6">D18+D17</f>
        <v>270</v>
      </c>
      <c r="E19" s="1701">
        <f>E18+E17</f>
        <v>227</v>
      </c>
      <c r="F19" s="1701">
        <f t="shared" ref="F19:O19" si="7">F18+F17</f>
        <v>253</v>
      </c>
      <c r="G19" s="1701">
        <f t="shared" si="7"/>
        <v>320</v>
      </c>
      <c r="H19" s="1701">
        <f t="shared" si="7"/>
        <v>296</v>
      </c>
      <c r="I19" s="1701">
        <f t="shared" si="7"/>
        <v>276</v>
      </c>
      <c r="J19" s="1701">
        <f t="shared" si="7"/>
        <v>291</v>
      </c>
      <c r="K19" s="1701">
        <f t="shared" si="7"/>
        <v>324</v>
      </c>
      <c r="L19" s="1701">
        <f t="shared" si="7"/>
        <v>268</v>
      </c>
      <c r="M19" s="1701">
        <f t="shared" si="7"/>
        <v>281</v>
      </c>
      <c r="N19" s="1701">
        <f t="shared" si="7"/>
        <v>287</v>
      </c>
      <c r="O19" s="1701">
        <f t="shared" si="7"/>
        <v>230</v>
      </c>
      <c r="P19" s="1701">
        <f t="shared" si="0"/>
        <v>3323</v>
      </c>
    </row>
  </sheetData>
  <mergeCells count="7">
    <mergeCell ref="B17:B19"/>
    <mergeCell ref="B3:P3"/>
    <mergeCell ref="B4:P4"/>
    <mergeCell ref="B5:P5"/>
    <mergeCell ref="B8:B10"/>
    <mergeCell ref="B11:B13"/>
    <mergeCell ref="B14:B16"/>
  </mergeCells>
  <hyperlinks>
    <hyperlink ref="Q3" location="'Indice Total'!A129" display="Volver"/>
  </hyperlinks>
  <pageMargins left="0.7" right="0.7" top="0.75" bottom="0.75" header="0.3" footer="0.3"/>
  <drawing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2:P27"/>
  <sheetViews>
    <sheetView showGridLines="0" zoomScale="90" zoomScaleNormal="90" workbookViewId="0"/>
  </sheetViews>
  <sheetFormatPr baseColWidth="10" defaultRowHeight="14.25" x14ac:dyDescent="0.2"/>
  <cols>
    <col min="1" max="1" width="21.7109375" style="350" customWidth="1"/>
    <col min="2" max="2" width="43.85546875" style="350" customWidth="1"/>
    <col min="3" max="16384" width="11.42578125" style="350"/>
  </cols>
  <sheetData>
    <row r="2" spans="2:16" ht="15" x14ac:dyDescent="0.25">
      <c r="B2" s="2033" t="s">
        <v>845</v>
      </c>
      <c r="C2" s="2050"/>
      <c r="D2" s="2050"/>
      <c r="E2" s="2050"/>
      <c r="F2" s="2050"/>
      <c r="G2" s="2050"/>
      <c r="H2" s="2050"/>
      <c r="I2" s="2050"/>
      <c r="J2" s="2050"/>
      <c r="K2" s="2050"/>
      <c r="L2" s="2050"/>
      <c r="M2" s="2050"/>
      <c r="N2" s="2050"/>
      <c r="O2" s="2050"/>
      <c r="P2" s="3" t="s">
        <v>1</v>
      </c>
    </row>
    <row r="3" spans="2:16" ht="15" x14ac:dyDescent="0.2">
      <c r="B3" s="2068" t="s">
        <v>846</v>
      </c>
      <c r="C3" s="2068"/>
      <c r="D3" s="2068"/>
      <c r="E3" s="2068"/>
      <c r="F3" s="2068"/>
      <c r="G3" s="2068"/>
      <c r="H3" s="2068"/>
      <c r="I3" s="2068"/>
      <c r="J3" s="2068"/>
      <c r="K3" s="2068"/>
      <c r="L3" s="2068"/>
      <c r="M3" s="2068"/>
      <c r="N3" s="2068"/>
      <c r="O3" s="2068"/>
    </row>
    <row r="4" spans="2:16" ht="16.5" thickBot="1" x14ac:dyDescent="0.25">
      <c r="B4" s="2060">
        <v>2019</v>
      </c>
      <c r="C4" s="2060"/>
      <c r="D4" s="2060"/>
      <c r="E4" s="2060"/>
      <c r="F4" s="2060"/>
      <c r="G4" s="2060"/>
      <c r="H4" s="2060"/>
      <c r="I4" s="2060"/>
      <c r="J4" s="2060"/>
      <c r="K4" s="2060"/>
      <c r="L4" s="2060"/>
      <c r="M4" s="2060"/>
      <c r="N4" s="2060"/>
      <c r="O4" s="2060"/>
    </row>
    <row r="5" spans="2:16" x14ac:dyDescent="0.2">
      <c r="B5" s="1510"/>
      <c r="C5" s="1510"/>
      <c r="D5" s="1510"/>
      <c r="E5" s="1510"/>
      <c r="F5" s="1510"/>
      <c r="G5" s="1510"/>
      <c r="H5" s="1510"/>
      <c r="I5" s="1510"/>
      <c r="J5" s="1510"/>
      <c r="K5" s="1510"/>
      <c r="L5" s="1510"/>
      <c r="M5" s="1510"/>
      <c r="N5" s="1510"/>
      <c r="O5" s="1510"/>
    </row>
    <row r="6" spans="2:16" ht="26.25" customHeight="1" x14ac:dyDescent="0.2">
      <c r="B6" s="1505" t="s">
        <v>847</v>
      </c>
      <c r="C6" s="1506" t="s">
        <v>531</v>
      </c>
      <c r="D6" s="1705" t="s">
        <v>532</v>
      </c>
      <c r="E6" s="1705" t="s">
        <v>831</v>
      </c>
      <c r="F6" s="1705" t="s">
        <v>534</v>
      </c>
      <c r="G6" s="1705" t="s">
        <v>535</v>
      </c>
      <c r="H6" s="1705" t="s">
        <v>536</v>
      </c>
      <c r="I6" s="1705" t="s">
        <v>537</v>
      </c>
      <c r="J6" s="1705" t="s">
        <v>538</v>
      </c>
      <c r="K6" s="1705" t="s">
        <v>539</v>
      </c>
      <c r="L6" s="1705" t="s">
        <v>540</v>
      </c>
      <c r="M6" s="1705" t="s">
        <v>541</v>
      </c>
      <c r="N6" s="1705" t="s">
        <v>542</v>
      </c>
      <c r="O6" s="1705" t="s">
        <v>735</v>
      </c>
    </row>
    <row r="7" spans="2:16" ht="15.75" x14ac:dyDescent="0.25">
      <c r="B7" s="1508" t="s">
        <v>848</v>
      </c>
      <c r="C7" s="1706">
        <v>0</v>
      </c>
      <c r="D7" s="1689">
        <v>0</v>
      </c>
      <c r="E7" s="1689">
        <v>0</v>
      </c>
      <c r="F7" s="1689">
        <v>0</v>
      </c>
      <c r="G7" s="1689">
        <v>0</v>
      </c>
      <c r="H7" s="1689">
        <v>0</v>
      </c>
      <c r="I7" s="1689">
        <v>0</v>
      </c>
      <c r="J7" s="1689">
        <v>0</v>
      </c>
      <c r="K7" s="1689">
        <v>0</v>
      </c>
      <c r="L7" s="1689">
        <v>0</v>
      </c>
      <c r="M7" s="1689">
        <v>0</v>
      </c>
      <c r="N7" s="1689">
        <v>0</v>
      </c>
      <c r="O7" s="1690">
        <v>0</v>
      </c>
    </row>
    <row r="8" spans="2:16" ht="15.75" x14ac:dyDescent="0.25">
      <c r="B8" s="1504" t="s">
        <v>849</v>
      </c>
      <c r="C8" s="1707">
        <v>1</v>
      </c>
      <c r="D8" s="1692">
        <v>0</v>
      </c>
      <c r="E8" s="1692">
        <v>0</v>
      </c>
      <c r="F8" s="1692">
        <v>0</v>
      </c>
      <c r="G8" s="1692">
        <v>0</v>
      </c>
      <c r="H8" s="1692">
        <v>0</v>
      </c>
      <c r="I8" s="1692">
        <v>0</v>
      </c>
      <c r="J8" s="1692">
        <v>0</v>
      </c>
      <c r="K8" s="1692">
        <v>0</v>
      </c>
      <c r="L8" s="1692">
        <v>0</v>
      </c>
      <c r="M8" s="1692">
        <v>0</v>
      </c>
      <c r="N8" s="1692">
        <v>0</v>
      </c>
      <c r="O8" s="1693">
        <v>1</v>
      </c>
    </row>
    <row r="9" spans="2:16" ht="15.75" x14ac:dyDescent="0.25">
      <c r="B9" s="1504" t="s">
        <v>850</v>
      </c>
      <c r="C9" s="1708">
        <v>0</v>
      </c>
      <c r="D9" s="1692">
        <v>0</v>
      </c>
      <c r="E9" s="1692">
        <v>0</v>
      </c>
      <c r="F9" s="1692">
        <v>0</v>
      </c>
      <c r="G9" s="1692">
        <v>0</v>
      </c>
      <c r="H9" s="1692">
        <v>0</v>
      </c>
      <c r="I9" s="1692">
        <v>0</v>
      </c>
      <c r="J9" s="1692">
        <v>0</v>
      </c>
      <c r="K9" s="1692">
        <v>0</v>
      </c>
      <c r="L9" s="1692">
        <v>0</v>
      </c>
      <c r="M9" s="1692">
        <v>0</v>
      </c>
      <c r="N9" s="1692">
        <v>2</v>
      </c>
      <c r="O9" s="1693">
        <v>2</v>
      </c>
    </row>
    <row r="10" spans="2:16" ht="15.75" x14ac:dyDescent="0.25">
      <c r="B10" s="1504" t="s">
        <v>851</v>
      </c>
      <c r="C10" s="1708">
        <v>0</v>
      </c>
      <c r="D10" s="1692">
        <v>0</v>
      </c>
      <c r="E10" s="1692">
        <v>0</v>
      </c>
      <c r="F10" s="1692">
        <v>2</v>
      </c>
      <c r="G10" s="1692">
        <v>0</v>
      </c>
      <c r="H10" s="1692">
        <v>2</v>
      </c>
      <c r="I10" s="1692">
        <v>5</v>
      </c>
      <c r="J10" s="1692">
        <v>3</v>
      </c>
      <c r="K10" s="1692">
        <v>2</v>
      </c>
      <c r="L10" s="1692">
        <v>3</v>
      </c>
      <c r="M10" s="1692">
        <v>5</v>
      </c>
      <c r="N10" s="1692">
        <v>1</v>
      </c>
      <c r="O10" s="1693">
        <v>23</v>
      </c>
    </row>
    <row r="11" spans="2:16" ht="15.75" x14ac:dyDescent="0.25">
      <c r="B11" s="1504" t="s">
        <v>852</v>
      </c>
      <c r="C11" s="1707">
        <v>3</v>
      </c>
      <c r="D11" s="1692">
        <v>1</v>
      </c>
      <c r="E11" s="1692">
        <v>0</v>
      </c>
      <c r="F11" s="1692">
        <v>2</v>
      </c>
      <c r="G11" s="1692">
        <v>0</v>
      </c>
      <c r="H11" s="1692">
        <v>0</v>
      </c>
      <c r="I11" s="1692">
        <v>0</v>
      </c>
      <c r="J11" s="1692">
        <v>0</v>
      </c>
      <c r="K11" s="1692">
        <v>0</v>
      </c>
      <c r="L11" s="1692">
        <v>0</v>
      </c>
      <c r="M11" s="1692">
        <v>0</v>
      </c>
      <c r="N11" s="1692">
        <v>0</v>
      </c>
      <c r="O11" s="1693">
        <v>6</v>
      </c>
    </row>
    <row r="12" spans="2:16" ht="15.75" x14ac:dyDescent="0.25">
      <c r="B12" s="1504" t="s">
        <v>853</v>
      </c>
      <c r="C12" s="1707">
        <v>3</v>
      </c>
      <c r="D12" s="1692">
        <v>0</v>
      </c>
      <c r="E12" s="1692">
        <v>0</v>
      </c>
      <c r="F12" s="1692">
        <v>1</v>
      </c>
      <c r="G12" s="1692">
        <v>0</v>
      </c>
      <c r="H12" s="1692">
        <v>1</v>
      </c>
      <c r="I12" s="1692">
        <v>2</v>
      </c>
      <c r="J12" s="1692">
        <v>11</v>
      </c>
      <c r="K12" s="1692">
        <v>3</v>
      </c>
      <c r="L12" s="1692">
        <v>1</v>
      </c>
      <c r="M12" s="1692">
        <v>0</v>
      </c>
      <c r="N12" s="1692">
        <v>0</v>
      </c>
      <c r="O12" s="1693">
        <v>22</v>
      </c>
    </row>
    <row r="13" spans="2:16" ht="15.75" x14ac:dyDescent="0.25">
      <c r="B13" s="1504" t="s">
        <v>854</v>
      </c>
      <c r="C13" s="1707">
        <v>249</v>
      </c>
      <c r="D13" s="1692">
        <v>220</v>
      </c>
      <c r="E13" s="1692">
        <v>239</v>
      </c>
      <c r="F13" s="1692">
        <v>294</v>
      </c>
      <c r="G13" s="1692">
        <v>284</v>
      </c>
      <c r="H13" s="1692">
        <v>260</v>
      </c>
      <c r="I13" s="1692">
        <v>271</v>
      </c>
      <c r="J13" s="1692">
        <v>299</v>
      </c>
      <c r="K13" s="1692">
        <v>251</v>
      </c>
      <c r="L13" s="1692">
        <v>271</v>
      </c>
      <c r="M13" s="1692">
        <v>270</v>
      </c>
      <c r="N13" s="1692">
        <v>219</v>
      </c>
      <c r="O13" s="1693">
        <v>3127</v>
      </c>
    </row>
    <row r="14" spans="2:16" ht="15.75" x14ac:dyDescent="0.25">
      <c r="B14" s="1504" t="s">
        <v>855</v>
      </c>
      <c r="C14" s="1707">
        <v>1</v>
      </c>
      <c r="D14" s="1692">
        <v>0</v>
      </c>
      <c r="E14" s="1692">
        <v>3</v>
      </c>
      <c r="F14" s="1692">
        <v>1</v>
      </c>
      <c r="G14" s="1692">
        <v>2</v>
      </c>
      <c r="H14" s="1692">
        <v>3</v>
      </c>
      <c r="I14" s="1692">
        <v>1</v>
      </c>
      <c r="J14" s="1692">
        <v>1</v>
      </c>
      <c r="K14" s="1692">
        <v>2</v>
      </c>
      <c r="L14" s="1692">
        <v>0</v>
      </c>
      <c r="M14" s="1692">
        <v>0</v>
      </c>
      <c r="N14" s="1692">
        <v>1</v>
      </c>
      <c r="O14" s="1693">
        <v>15</v>
      </c>
    </row>
    <row r="15" spans="2:16" ht="15.75" x14ac:dyDescent="0.25">
      <c r="B15" s="1504" t="s">
        <v>856</v>
      </c>
      <c r="C15" s="1707">
        <v>3</v>
      </c>
      <c r="D15" s="1692">
        <v>1</v>
      </c>
      <c r="E15" s="1692">
        <v>0</v>
      </c>
      <c r="F15" s="1692">
        <v>2</v>
      </c>
      <c r="G15" s="1692">
        <v>2</v>
      </c>
      <c r="H15" s="1692">
        <v>1</v>
      </c>
      <c r="I15" s="1692">
        <v>1</v>
      </c>
      <c r="J15" s="1692">
        <v>1</v>
      </c>
      <c r="K15" s="1692">
        <v>1</v>
      </c>
      <c r="L15" s="1692">
        <v>2</v>
      </c>
      <c r="M15" s="1692">
        <v>4</v>
      </c>
      <c r="N15" s="1692">
        <v>1</v>
      </c>
      <c r="O15" s="1693">
        <v>19</v>
      </c>
    </row>
    <row r="16" spans="2:16" ht="15.75" x14ac:dyDescent="0.25">
      <c r="B16" s="1504" t="s">
        <v>139</v>
      </c>
      <c r="C16" s="1707">
        <v>1</v>
      </c>
      <c r="D16" s="1692">
        <v>0</v>
      </c>
      <c r="E16" s="1692">
        <v>3</v>
      </c>
      <c r="F16" s="1692">
        <v>2</v>
      </c>
      <c r="G16" s="1692">
        <v>1</v>
      </c>
      <c r="H16" s="1692">
        <v>0</v>
      </c>
      <c r="I16" s="1692">
        <v>0</v>
      </c>
      <c r="J16" s="1692">
        <v>0</v>
      </c>
      <c r="K16" s="1692">
        <v>0</v>
      </c>
      <c r="L16" s="1692">
        <v>0</v>
      </c>
      <c r="M16" s="1692">
        <v>0</v>
      </c>
      <c r="N16" s="1692">
        <v>0</v>
      </c>
      <c r="O16" s="1693">
        <v>7</v>
      </c>
    </row>
    <row r="17" spans="2:15" ht="15.75" x14ac:dyDescent="0.25">
      <c r="B17" s="1504" t="s">
        <v>857</v>
      </c>
      <c r="C17" s="1707">
        <v>1</v>
      </c>
      <c r="D17" s="1692">
        <v>2</v>
      </c>
      <c r="E17" s="1692">
        <v>1</v>
      </c>
      <c r="F17" s="1692">
        <v>4</v>
      </c>
      <c r="G17" s="1692">
        <v>3</v>
      </c>
      <c r="H17" s="1692">
        <v>7</v>
      </c>
      <c r="I17" s="1692">
        <v>7</v>
      </c>
      <c r="J17" s="1692">
        <v>7</v>
      </c>
      <c r="K17" s="1692">
        <v>1</v>
      </c>
      <c r="L17" s="1692">
        <v>0</v>
      </c>
      <c r="M17" s="1692">
        <v>2</v>
      </c>
      <c r="N17" s="1692">
        <v>2</v>
      </c>
      <c r="O17" s="1693">
        <v>37</v>
      </c>
    </row>
    <row r="18" spans="2:15" ht="15.75" x14ac:dyDescent="0.25">
      <c r="B18" s="1504" t="s">
        <v>858</v>
      </c>
      <c r="C18" s="1707">
        <v>2</v>
      </c>
      <c r="D18" s="1692">
        <v>1</v>
      </c>
      <c r="E18" s="1692">
        <v>0</v>
      </c>
      <c r="F18" s="1692">
        <v>0</v>
      </c>
      <c r="G18" s="1692">
        <v>0</v>
      </c>
      <c r="H18" s="1692">
        <v>0</v>
      </c>
      <c r="I18" s="1692">
        <v>0</v>
      </c>
      <c r="J18" s="1692">
        <v>0</v>
      </c>
      <c r="K18" s="1692">
        <v>0</v>
      </c>
      <c r="L18" s="1692">
        <v>2</v>
      </c>
      <c r="M18" s="1692">
        <v>0</v>
      </c>
      <c r="N18" s="1692">
        <v>0</v>
      </c>
      <c r="O18" s="1693">
        <v>5</v>
      </c>
    </row>
    <row r="19" spans="2:15" ht="15.75" x14ac:dyDescent="0.25">
      <c r="B19" s="1504" t="s">
        <v>859</v>
      </c>
      <c r="C19" s="1707">
        <v>4</v>
      </c>
      <c r="D19" s="1692">
        <v>1</v>
      </c>
      <c r="E19" s="1692">
        <v>5</v>
      </c>
      <c r="F19" s="1692">
        <v>4</v>
      </c>
      <c r="G19" s="1692">
        <v>2</v>
      </c>
      <c r="H19" s="1692">
        <v>0</v>
      </c>
      <c r="I19" s="1692">
        <v>2</v>
      </c>
      <c r="J19" s="1692">
        <v>0</v>
      </c>
      <c r="K19" s="1692">
        <v>5</v>
      </c>
      <c r="L19" s="1692">
        <v>1</v>
      </c>
      <c r="M19" s="1692">
        <v>1</v>
      </c>
      <c r="N19" s="1692">
        <v>3</v>
      </c>
      <c r="O19" s="1693">
        <v>28</v>
      </c>
    </row>
    <row r="20" spans="2:15" ht="15.75" x14ac:dyDescent="0.25">
      <c r="B20" s="1504" t="s">
        <v>860</v>
      </c>
      <c r="C20" s="1708">
        <v>0</v>
      </c>
      <c r="D20" s="1692">
        <v>0</v>
      </c>
      <c r="E20" s="1692">
        <v>1</v>
      </c>
      <c r="F20" s="1692">
        <v>8</v>
      </c>
      <c r="G20" s="1692">
        <v>2</v>
      </c>
      <c r="H20" s="1692">
        <v>0</v>
      </c>
      <c r="I20" s="1692">
        <v>0</v>
      </c>
      <c r="J20" s="1692">
        <v>2</v>
      </c>
      <c r="K20" s="1692">
        <v>3</v>
      </c>
      <c r="L20" s="1692">
        <v>1</v>
      </c>
      <c r="M20" s="1692">
        <v>1</v>
      </c>
      <c r="N20" s="1692">
        <v>1</v>
      </c>
      <c r="O20" s="1693">
        <v>19</v>
      </c>
    </row>
    <row r="21" spans="2:15" ht="15.75" x14ac:dyDescent="0.25">
      <c r="B21" s="1504" t="s">
        <v>861</v>
      </c>
      <c r="C21" s="1707">
        <v>2</v>
      </c>
      <c r="D21" s="1692">
        <v>1</v>
      </c>
      <c r="E21" s="1692">
        <v>1</v>
      </c>
      <c r="F21" s="1692">
        <v>0</v>
      </c>
      <c r="G21" s="1692">
        <v>0</v>
      </c>
      <c r="H21" s="1692">
        <v>0</v>
      </c>
      <c r="I21" s="1692">
        <v>0</v>
      </c>
      <c r="J21" s="1692">
        <v>0</v>
      </c>
      <c r="K21" s="1692">
        <v>0</v>
      </c>
      <c r="L21" s="1692">
        <v>0</v>
      </c>
      <c r="M21" s="1692">
        <v>0</v>
      </c>
      <c r="N21" s="1692">
        <v>0</v>
      </c>
      <c r="O21" s="1693">
        <v>4</v>
      </c>
    </row>
    <row r="22" spans="2:15" ht="15.75" x14ac:dyDescent="0.25">
      <c r="B22" s="1504" t="s">
        <v>862</v>
      </c>
      <c r="C22" s="1708">
        <v>0</v>
      </c>
      <c r="D22" s="1692">
        <v>0</v>
      </c>
      <c r="E22" s="1692">
        <v>0</v>
      </c>
      <c r="F22" s="1692">
        <v>0</v>
      </c>
      <c r="G22" s="1692">
        <v>0</v>
      </c>
      <c r="H22" s="1692">
        <v>2</v>
      </c>
      <c r="I22" s="1692">
        <v>2</v>
      </c>
      <c r="J22" s="1692">
        <v>0</v>
      </c>
      <c r="K22" s="1692">
        <v>0</v>
      </c>
      <c r="L22" s="1692">
        <v>0</v>
      </c>
      <c r="M22" s="1692">
        <v>3</v>
      </c>
      <c r="N22" s="1692">
        <v>0</v>
      </c>
      <c r="O22" s="1693">
        <v>7</v>
      </c>
    </row>
    <row r="23" spans="2:15" ht="15.75" x14ac:dyDescent="0.25">
      <c r="B23" s="1509" t="s">
        <v>863</v>
      </c>
      <c r="C23" s="1709">
        <v>0</v>
      </c>
      <c r="D23" s="1710">
        <v>0</v>
      </c>
      <c r="E23" s="1710">
        <v>0</v>
      </c>
      <c r="F23" s="1710">
        <v>0</v>
      </c>
      <c r="G23" s="1710">
        <v>0</v>
      </c>
      <c r="H23" s="1710">
        <v>0</v>
      </c>
      <c r="I23" s="1710">
        <v>0</v>
      </c>
      <c r="J23" s="1710">
        <v>0</v>
      </c>
      <c r="K23" s="1710">
        <v>0</v>
      </c>
      <c r="L23" s="1710">
        <v>0</v>
      </c>
      <c r="M23" s="1710">
        <v>1</v>
      </c>
      <c r="N23" s="1710">
        <v>0</v>
      </c>
      <c r="O23" s="1711">
        <v>1</v>
      </c>
    </row>
    <row r="24" spans="2:15" ht="22.5" customHeight="1" x14ac:dyDescent="0.25">
      <c r="B24" s="1507" t="s">
        <v>117</v>
      </c>
      <c r="C24" s="1712">
        <v>270</v>
      </c>
      <c r="D24" s="1713">
        <v>227</v>
      </c>
      <c r="E24" s="1713">
        <v>253</v>
      </c>
      <c r="F24" s="1713">
        <v>320</v>
      </c>
      <c r="G24" s="1713">
        <v>296</v>
      </c>
      <c r="H24" s="1713">
        <v>276</v>
      </c>
      <c r="I24" s="1713">
        <v>291</v>
      </c>
      <c r="J24" s="1713">
        <v>324</v>
      </c>
      <c r="K24" s="1713">
        <v>268</v>
      </c>
      <c r="L24" s="1713">
        <v>281</v>
      </c>
      <c r="M24" s="1713">
        <v>287</v>
      </c>
      <c r="N24" s="1713">
        <v>230</v>
      </c>
      <c r="O24" s="1714">
        <v>3323</v>
      </c>
    </row>
    <row r="25" spans="2:15" x14ac:dyDescent="0.2">
      <c r="B25" s="2069" t="s">
        <v>864</v>
      </c>
      <c r="C25" s="2069"/>
      <c r="D25" s="2069"/>
      <c r="E25" s="2069"/>
      <c r="F25" s="2069"/>
      <c r="G25" s="2069"/>
      <c r="H25" s="2069"/>
      <c r="I25" s="2069"/>
      <c r="J25" s="2069"/>
      <c r="K25" s="2069"/>
      <c r="L25" s="2069"/>
      <c r="M25" s="2069"/>
      <c r="N25" s="2069"/>
      <c r="O25" s="2069"/>
    </row>
    <row r="26" spans="2:15" x14ac:dyDescent="0.2">
      <c r="B26" s="228" t="s">
        <v>838</v>
      </c>
      <c r="C26" s="228"/>
      <c r="D26" s="228"/>
      <c r="E26" s="228"/>
      <c r="F26" s="228"/>
      <c r="G26" s="228"/>
      <c r="H26" s="228"/>
      <c r="I26" s="228"/>
      <c r="J26" s="228"/>
      <c r="K26" s="228"/>
      <c r="L26" s="228"/>
      <c r="M26" s="228"/>
      <c r="N26" s="228"/>
      <c r="O26" s="228"/>
    </row>
    <row r="27" spans="2:15" x14ac:dyDescent="0.2">
      <c r="B27" s="1651"/>
      <c r="C27" s="1651"/>
      <c r="D27" s="1651"/>
      <c r="E27" s="1651"/>
      <c r="F27" s="1651"/>
      <c r="G27" s="1651"/>
      <c r="H27" s="1651"/>
      <c r="I27" s="1651"/>
      <c r="J27" s="1651"/>
      <c r="K27" s="1651"/>
      <c r="L27" s="1651"/>
      <c r="M27" s="1651"/>
      <c r="N27" s="1651"/>
      <c r="O27" s="1651"/>
    </row>
  </sheetData>
  <mergeCells count="4">
    <mergeCell ref="B2:O2"/>
    <mergeCell ref="B3:O3"/>
    <mergeCell ref="B4:O4"/>
    <mergeCell ref="B25:O25"/>
  </mergeCells>
  <hyperlinks>
    <hyperlink ref="P2" location="'Indice Total'!A129" display="Volver"/>
  </hyperlinks>
  <pageMargins left="0.7" right="0.7" top="0.75" bottom="0.75" header="0.3" footer="0.3"/>
  <drawing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2:Q20"/>
  <sheetViews>
    <sheetView showGridLines="0" zoomScale="90" zoomScaleNormal="90" workbookViewId="0"/>
  </sheetViews>
  <sheetFormatPr baseColWidth="10" defaultRowHeight="15" x14ac:dyDescent="0.25"/>
  <cols>
    <col min="1" max="1" width="23.5703125" customWidth="1"/>
    <col min="2" max="2" width="39.140625" customWidth="1"/>
    <col min="12" max="12" width="12.85546875" customWidth="1"/>
    <col min="14" max="14" width="12.140625" customWidth="1"/>
  </cols>
  <sheetData>
    <row r="2" spans="2:17" x14ac:dyDescent="0.25">
      <c r="B2" s="2033" t="s">
        <v>865</v>
      </c>
      <c r="C2" s="2072"/>
      <c r="D2" s="2072"/>
      <c r="E2" s="2072"/>
      <c r="F2" s="2072"/>
      <c r="G2" s="2072"/>
      <c r="H2" s="2072"/>
      <c r="I2" s="2072"/>
      <c r="J2" s="2072"/>
      <c r="K2" s="2072"/>
      <c r="L2" s="2072"/>
      <c r="M2" s="2072"/>
      <c r="N2" s="2072"/>
      <c r="O2" s="2072"/>
      <c r="Q2" s="3" t="s">
        <v>1</v>
      </c>
    </row>
    <row r="3" spans="2:17" ht="24.75" customHeight="1" x14ac:dyDescent="0.25">
      <c r="B3" s="2068" t="s">
        <v>866</v>
      </c>
      <c r="C3" s="2068"/>
      <c r="D3" s="2068"/>
      <c r="E3" s="2068"/>
      <c r="F3" s="2068"/>
      <c r="G3" s="2068"/>
      <c r="H3" s="2068"/>
      <c r="I3" s="2068"/>
      <c r="J3" s="2068"/>
      <c r="K3" s="2068"/>
      <c r="L3" s="2068"/>
      <c r="M3" s="2068"/>
      <c r="N3" s="2068"/>
      <c r="O3" s="2068"/>
      <c r="P3" s="2068"/>
    </row>
    <row r="4" spans="2:17" ht="16.5" thickBot="1" x14ac:dyDescent="0.3">
      <c r="B4" s="2060">
        <v>2019</v>
      </c>
      <c r="C4" s="2060"/>
      <c r="D4" s="2060"/>
      <c r="E4" s="2060"/>
      <c r="F4" s="2060"/>
      <c r="G4" s="2060"/>
      <c r="H4" s="2060"/>
      <c r="I4" s="2060"/>
      <c r="J4" s="2060"/>
      <c r="K4" s="2060"/>
      <c r="L4" s="2060"/>
      <c r="M4" s="2060"/>
      <c r="N4" s="2060"/>
      <c r="O4" s="2060"/>
      <c r="P4" s="2060"/>
    </row>
    <row r="5" spans="2:17" x14ac:dyDescent="0.25">
      <c r="B5" s="1510"/>
      <c r="C5" s="1510"/>
      <c r="D5" s="1510"/>
      <c r="E5" s="1510"/>
      <c r="F5" s="1510"/>
      <c r="G5" s="1510"/>
      <c r="H5" s="1510"/>
      <c r="I5" s="1510"/>
      <c r="J5" s="1510"/>
      <c r="K5" s="1510"/>
      <c r="L5" s="1510"/>
      <c r="M5" s="1510"/>
      <c r="N5" s="1510"/>
      <c r="O5" s="1510"/>
      <c r="P5" s="1501"/>
    </row>
    <row r="6" spans="2:17" x14ac:dyDescent="0.25">
      <c r="B6" s="1524" t="s">
        <v>841</v>
      </c>
      <c r="C6" s="1525" t="s">
        <v>830</v>
      </c>
      <c r="D6" s="1526" t="s">
        <v>531</v>
      </c>
      <c r="E6" s="1527" t="s">
        <v>532</v>
      </c>
      <c r="F6" s="1527" t="s">
        <v>831</v>
      </c>
      <c r="G6" s="1527" t="s">
        <v>534</v>
      </c>
      <c r="H6" s="1527" t="s">
        <v>535</v>
      </c>
      <c r="I6" s="1527" t="s">
        <v>536</v>
      </c>
      <c r="J6" s="1527" t="s">
        <v>537</v>
      </c>
      <c r="K6" s="1527" t="s">
        <v>538</v>
      </c>
      <c r="L6" s="1527" t="s">
        <v>539</v>
      </c>
      <c r="M6" s="1527" t="s">
        <v>540</v>
      </c>
      <c r="N6" s="1527" t="s">
        <v>541</v>
      </c>
      <c r="O6" s="1527" t="s">
        <v>542</v>
      </c>
      <c r="P6" s="1527" t="s">
        <v>735</v>
      </c>
    </row>
    <row r="7" spans="2:17" ht="15.75" x14ac:dyDescent="0.25">
      <c r="B7" s="2065" t="s">
        <v>842</v>
      </c>
      <c r="C7" s="1488" t="s">
        <v>833</v>
      </c>
      <c r="D7" s="1715">
        <v>63</v>
      </c>
      <c r="E7" s="1716">
        <v>23</v>
      </c>
      <c r="F7" s="1716">
        <v>29</v>
      </c>
      <c r="G7" s="1716">
        <v>30</v>
      </c>
      <c r="H7" s="1716">
        <v>22</v>
      </c>
      <c r="I7" s="1716">
        <v>22</v>
      </c>
      <c r="J7" s="1716">
        <v>25</v>
      </c>
      <c r="K7" s="1716">
        <v>26</v>
      </c>
      <c r="L7" s="1716">
        <v>20</v>
      </c>
      <c r="M7" s="1716">
        <v>14</v>
      </c>
      <c r="N7" s="1716">
        <v>21</v>
      </c>
      <c r="O7" s="1716">
        <v>15</v>
      </c>
      <c r="P7" s="1717">
        <v>310</v>
      </c>
      <c r="Q7" s="440"/>
    </row>
    <row r="8" spans="2:17" ht="15.75" x14ac:dyDescent="0.25">
      <c r="B8" s="2066"/>
      <c r="C8" s="1489" t="s">
        <v>834</v>
      </c>
      <c r="D8" s="1718">
        <v>45</v>
      </c>
      <c r="E8" s="1719">
        <v>20</v>
      </c>
      <c r="F8" s="1719">
        <v>24</v>
      </c>
      <c r="G8" s="1719">
        <v>24</v>
      </c>
      <c r="H8" s="1719">
        <v>18</v>
      </c>
      <c r="I8" s="1719">
        <v>17</v>
      </c>
      <c r="J8" s="1719">
        <v>10</v>
      </c>
      <c r="K8" s="1719">
        <v>20</v>
      </c>
      <c r="L8" s="1719">
        <v>12</v>
      </c>
      <c r="M8" s="1719">
        <v>12</v>
      </c>
      <c r="N8" s="1719">
        <v>13</v>
      </c>
      <c r="O8" s="1719">
        <v>16</v>
      </c>
      <c r="P8" s="1720">
        <v>231</v>
      </c>
    </row>
    <row r="9" spans="2:17" ht="15.75" x14ac:dyDescent="0.25">
      <c r="B9" s="2067"/>
      <c r="C9" s="1490" t="s">
        <v>735</v>
      </c>
      <c r="D9" s="1721">
        <v>108</v>
      </c>
      <c r="E9" s="1722">
        <v>43</v>
      </c>
      <c r="F9" s="1722">
        <v>53</v>
      </c>
      <c r="G9" s="1722">
        <v>54</v>
      </c>
      <c r="H9" s="1722">
        <v>40</v>
      </c>
      <c r="I9" s="1722">
        <v>39</v>
      </c>
      <c r="J9" s="1722">
        <v>35</v>
      </c>
      <c r="K9" s="1722">
        <v>46</v>
      </c>
      <c r="L9" s="1722">
        <v>32</v>
      </c>
      <c r="M9" s="1722">
        <v>26</v>
      </c>
      <c r="N9" s="1722">
        <v>34</v>
      </c>
      <c r="O9" s="1722">
        <v>31</v>
      </c>
      <c r="P9" s="1723">
        <v>541</v>
      </c>
    </row>
    <row r="10" spans="2:17" ht="15" customHeight="1" x14ac:dyDescent="0.25">
      <c r="B10" s="2066" t="s">
        <v>843</v>
      </c>
      <c r="C10" s="1489" t="s">
        <v>833</v>
      </c>
      <c r="D10" s="1718">
        <v>0</v>
      </c>
      <c r="E10" s="1719">
        <v>1</v>
      </c>
      <c r="F10" s="1719">
        <v>2</v>
      </c>
      <c r="G10" s="1719">
        <v>1</v>
      </c>
      <c r="H10" s="1719">
        <v>0</v>
      </c>
      <c r="I10" s="1719">
        <v>0</v>
      </c>
      <c r="J10" s="1719">
        <v>1</v>
      </c>
      <c r="K10" s="1719">
        <v>0</v>
      </c>
      <c r="L10" s="1719">
        <v>0</v>
      </c>
      <c r="M10" s="1719">
        <v>0</v>
      </c>
      <c r="N10" s="1719">
        <v>0</v>
      </c>
      <c r="O10" s="1719">
        <v>3</v>
      </c>
      <c r="P10" s="1720">
        <v>8</v>
      </c>
    </row>
    <row r="11" spans="2:17" ht="15.75" x14ac:dyDescent="0.25">
      <c r="B11" s="2066"/>
      <c r="C11" s="1489" t="s">
        <v>834</v>
      </c>
      <c r="D11" s="1718">
        <v>1</v>
      </c>
      <c r="E11" s="1719">
        <v>1</v>
      </c>
      <c r="F11" s="1719">
        <v>0</v>
      </c>
      <c r="G11" s="1719">
        <v>0</v>
      </c>
      <c r="H11" s="1719">
        <v>1</v>
      </c>
      <c r="I11" s="1719">
        <v>0</v>
      </c>
      <c r="J11" s="1719">
        <v>0</v>
      </c>
      <c r="K11" s="1719">
        <v>1</v>
      </c>
      <c r="L11" s="1719">
        <v>1</v>
      </c>
      <c r="M11" s="1719">
        <v>0</v>
      </c>
      <c r="N11" s="1719">
        <v>1</v>
      </c>
      <c r="O11" s="1719">
        <v>2</v>
      </c>
      <c r="P11" s="1720">
        <v>8</v>
      </c>
    </row>
    <row r="12" spans="2:17" ht="15.75" x14ac:dyDescent="0.25">
      <c r="B12" s="2066"/>
      <c r="C12" s="1491" t="s">
        <v>735</v>
      </c>
      <c r="D12" s="1724">
        <v>1</v>
      </c>
      <c r="E12" s="1725">
        <v>2</v>
      </c>
      <c r="F12" s="1725">
        <v>2</v>
      </c>
      <c r="G12" s="1725">
        <v>1</v>
      </c>
      <c r="H12" s="1725">
        <v>1</v>
      </c>
      <c r="I12" s="1725">
        <v>0</v>
      </c>
      <c r="J12" s="1725">
        <v>1</v>
      </c>
      <c r="K12" s="1725">
        <v>1</v>
      </c>
      <c r="L12" s="1725">
        <v>1</v>
      </c>
      <c r="M12" s="1725">
        <v>0</v>
      </c>
      <c r="N12" s="1725">
        <v>1</v>
      </c>
      <c r="O12" s="1725">
        <v>5</v>
      </c>
      <c r="P12" s="1726">
        <v>16</v>
      </c>
    </row>
    <row r="13" spans="2:17" ht="15.75" x14ac:dyDescent="0.25">
      <c r="B13" s="2065" t="s">
        <v>844</v>
      </c>
      <c r="C13" s="1488" t="s">
        <v>833</v>
      </c>
      <c r="D13" s="1715">
        <v>15</v>
      </c>
      <c r="E13" s="1716">
        <v>5</v>
      </c>
      <c r="F13" s="1716">
        <v>3</v>
      </c>
      <c r="G13" s="1716">
        <v>1</v>
      </c>
      <c r="H13" s="1716">
        <v>5</v>
      </c>
      <c r="I13" s="1716">
        <v>2</v>
      </c>
      <c r="J13" s="1716">
        <v>8</v>
      </c>
      <c r="K13" s="1716">
        <v>1</v>
      </c>
      <c r="L13" s="1716">
        <v>1</v>
      </c>
      <c r="M13" s="1716">
        <v>4</v>
      </c>
      <c r="N13" s="1716">
        <v>2</v>
      </c>
      <c r="O13" s="1716">
        <v>8</v>
      </c>
      <c r="P13" s="1717">
        <v>55</v>
      </c>
    </row>
    <row r="14" spans="2:17" ht="15.75" x14ac:dyDescent="0.25">
      <c r="B14" s="2066"/>
      <c r="C14" s="1489" t="s">
        <v>834</v>
      </c>
      <c r="D14" s="1718">
        <v>6</v>
      </c>
      <c r="E14" s="1719">
        <v>4</v>
      </c>
      <c r="F14" s="1719">
        <v>2</v>
      </c>
      <c r="G14" s="1719">
        <v>3</v>
      </c>
      <c r="H14" s="1719">
        <v>2</v>
      </c>
      <c r="I14" s="1719">
        <v>2</v>
      </c>
      <c r="J14" s="1719">
        <v>2</v>
      </c>
      <c r="K14" s="1719">
        <v>4</v>
      </c>
      <c r="L14" s="1719">
        <v>0</v>
      </c>
      <c r="M14" s="1719">
        <v>3</v>
      </c>
      <c r="N14" s="1719">
        <v>3</v>
      </c>
      <c r="O14" s="1719">
        <v>5</v>
      </c>
      <c r="P14" s="1720">
        <v>36</v>
      </c>
    </row>
    <row r="15" spans="2:17" ht="15.75" x14ac:dyDescent="0.25">
      <c r="B15" s="2067"/>
      <c r="C15" s="1490" t="s">
        <v>735</v>
      </c>
      <c r="D15" s="1727">
        <v>21</v>
      </c>
      <c r="E15" s="1728">
        <v>9</v>
      </c>
      <c r="F15" s="1728">
        <v>5</v>
      </c>
      <c r="G15" s="1728">
        <v>4</v>
      </c>
      <c r="H15" s="1728">
        <v>7</v>
      </c>
      <c r="I15" s="1728">
        <v>4</v>
      </c>
      <c r="J15" s="1728">
        <v>10</v>
      </c>
      <c r="K15" s="1728">
        <v>5</v>
      </c>
      <c r="L15" s="1728">
        <v>1</v>
      </c>
      <c r="M15" s="1728">
        <v>7</v>
      </c>
      <c r="N15" s="1728">
        <v>5</v>
      </c>
      <c r="O15" s="1728">
        <v>13</v>
      </c>
      <c r="P15" s="1723">
        <v>91</v>
      </c>
    </row>
    <row r="16" spans="2:17" ht="15.75" x14ac:dyDescent="0.25">
      <c r="B16" s="2070" t="s">
        <v>117</v>
      </c>
      <c r="C16" s="1511" t="s">
        <v>833</v>
      </c>
      <c r="D16" s="1512">
        <v>78</v>
      </c>
      <c r="E16" s="1729">
        <v>29</v>
      </c>
      <c r="F16" s="1729">
        <v>34</v>
      </c>
      <c r="G16" s="1729">
        <v>32</v>
      </c>
      <c r="H16" s="1729">
        <v>27</v>
      </c>
      <c r="I16" s="1729">
        <v>24</v>
      </c>
      <c r="J16" s="1729">
        <v>34</v>
      </c>
      <c r="K16" s="1729">
        <v>27</v>
      </c>
      <c r="L16" s="1729">
        <v>21</v>
      </c>
      <c r="M16" s="1729">
        <v>18</v>
      </c>
      <c r="N16" s="1729">
        <v>23</v>
      </c>
      <c r="O16" s="1729">
        <v>26</v>
      </c>
      <c r="P16" s="1729">
        <v>373</v>
      </c>
    </row>
    <row r="17" spans="2:16" ht="15.75" x14ac:dyDescent="0.25">
      <c r="B17" s="2070"/>
      <c r="C17" s="1511" t="s">
        <v>834</v>
      </c>
      <c r="D17" s="1512">
        <v>52</v>
      </c>
      <c r="E17" s="1729">
        <v>25</v>
      </c>
      <c r="F17" s="1729">
        <v>26</v>
      </c>
      <c r="G17" s="1729">
        <v>27</v>
      </c>
      <c r="H17" s="1729">
        <v>21</v>
      </c>
      <c r="I17" s="1729">
        <v>19</v>
      </c>
      <c r="J17" s="1729">
        <v>12</v>
      </c>
      <c r="K17" s="1729">
        <v>25</v>
      </c>
      <c r="L17" s="1729">
        <v>13</v>
      </c>
      <c r="M17" s="1729">
        <v>15</v>
      </c>
      <c r="N17" s="1729">
        <v>17</v>
      </c>
      <c r="O17" s="1729">
        <v>23</v>
      </c>
      <c r="P17" s="1729">
        <v>275</v>
      </c>
    </row>
    <row r="18" spans="2:16" ht="15.75" x14ac:dyDescent="0.25">
      <c r="B18" s="2071"/>
      <c r="C18" s="1513" t="s">
        <v>735</v>
      </c>
      <c r="D18" s="1514">
        <v>130</v>
      </c>
      <c r="E18" s="1730">
        <v>54</v>
      </c>
      <c r="F18" s="1730">
        <v>60</v>
      </c>
      <c r="G18" s="1730">
        <v>59</v>
      </c>
      <c r="H18" s="1730">
        <v>48</v>
      </c>
      <c r="I18" s="1730">
        <v>43</v>
      </c>
      <c r="J18" s="1730">
        <v>46</v>
      </c>
      <c r="K18" s="1730">
        <v>52</v>
      </c>
      <c r="L18" s="1730">
        <v>34</v>
      </c>
      <c r="M18" s="1730">
        <v>33</v>
      </c>
      <c r="N18" s="1730">
        <v>40</v>
      </c>
      <c r="O18" s="1730">
        <v>49</v>
      </c>
      <c r="P18" s="1730">
        <v>648</v>
      </c>
    </row>
    <row r="19" spans="2:16" x14ac:dyDescent="0.25">
      <c r="B19" s="228" t="s">
        <v>867</v>
      </c>
      <c r="C19" s="363"/>
      <c r="D19" s="363"/>
      <c r="E19" s="363"/>
      <c r="F19" s="363"/>
      <c r="G19" s="363"/>
      <c r="H19" s="363"/>
      <c r="I19" s="363"/>
      <c r="J19" s="363"/>
      <c r="K19" s="363"/>
      <c r="L19" s="363"/>
      <c r="M19" s="363"/>
      <c r="N19" s="363"/>
      <c r="O19" s="363"/>
      <c r="P19" s="363"/>
    </row>
    <row r="20" spans="2:16" x14ac:dyDescent="0.25">
      <c r="B20" s="228" t="s">
        <v>868</v>
      </c>
      <c r="C20" s="350"/>
      <c r="D20" s="350"/>
      <c r="E20" s="350"/>
      <c r="F20" s="350"/>
      <c r="G20" s="350"/>
      <c r="H20" s="350"/>
      <c r="I20" s="350"/>
      <c r="J20" s="350"/>
      <c r="K20" s="350"/>
      <c r="L20" s="350"/>
      <c r="M20" s="350"/>
      <c r="N20" s="350"/>
      <c r="O20" s="350"/>
      <c r="P20" s="350"/>
    </row>
  </sheetData>
  <mergeCells count="7">
    <mergeCell ref="B16:B18"/>
    <mergeCell ref="B2:O2"/>
    <mergeCell ref="B3:P3"/>
    <mergeCell ref="B4:P4"/>
    <mergeCell ref="B7:B9"/>
    <mergeCell ref="B10:B12"/>
    <mergeCell ref="B13:B15"/>
  </mergeCells>
  <hyperlinks>
    <hyperlink ref="Q2" location="'Indice Total'!A129" display="Volver"/>
  </hyperlinks>
  <pageMargins left="0.7" right="0.7" top="0.75" bottom="0.75" header="0.3" footer="0.3"/>
  <drawing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P25"/>
  <sheetViews>
    <sheetView showGridLines="0" zoomScale="90" zoomScaleNormal="90" workbookViewId="0"/>
  </sheetViews>
  <sheetFormatPr baseColWidth="10" defaultRowHeight="15" x14ac:dyDescent="0.25"/>
  <cols>
    <col min="1" max="1" width="22" style="350" customWidth="1"/>
    <col min="11" max="11" width="13.85546875" customWidth="1"/>
    <col min="12" max="13" width="13.140625" customWidth="1"/>
    <col min="14" max="14" width="12.5703125" customWidth="1"/>
    <col min="15" max="15" width="17.28515625" customWidth="1"/>
  </cols>
  <sheetData>
    <row r="1" spans="2:16" ht="22.5" customHeight="1" x14ac:dyDescent="0.25"/>
    <row r="2" spans="2:16" ht="21.75" customHeight="1" x14ac:dyDescent="0.25">
      <c r="B2" s="2033" t="s">
        <v>2462</v>
      </c>
      <c r="C2" s="2072"/>
      <c r="D2" s="2072"/>
      <c r="E2" s="2072"/>
      <c r="F2" s="2072"/>
      <c r="G2" s="2072"/>
      <c r="H2" s="2072"/>
      <c r="I2" s="2072"/>
      <c r="J2" s="2072"/>
      <c r="K2" s="2072"/>
      <c r="L2" s="2072"/>
      <c r="M2" s="2072"/>
      <c r="N2" s="2072"/>
      <c r="O2" s="2072"/>
    </row>
    <row r="3" spans="2:16" ht="15.75" customHeight="1" x14ac:dyDescent="0.25">
      <c r="B3" s="2059" t="s">
        <v>869</v>
      </c>
      <c r="C3" s="2059"/>
      <c r="D3" s="2059"/>
      <c r="E3" s="2059"/>
      <c r="F3" s="2059"/>
      <c r="G3" s="2059"/>
      <c r="H3" s="2059"/>
      <c r="I3" s="2059"/>
      <c r="J3" s="2059"/>
      <c r="K3" s="2059"/>
      <c r="L3" s="2059"/>
      <c r="M3" s="2059"/>
      <c r="N3" s="2059"/>
      <c r="O3" s="2059"/>
      <c r="P3" s="3" t="s">
        <v>1</v>
      </c>
    </row>
    <row r="4" spans="2:16" ht="16.5" thickBot="1" x14ac:dyDescent="0.3">
      <c r="B4" s="2060">
        <v>2019</v>
      </c>
      <c r="C4" s="2060"/>
      <c r="D4" s="2060"/>
      <c r="E4" s="2060"/>
      <c r="F4" s="2060"/>
      <c r="G4" s="2060"/>
      <c r="H4" s="2060"/>
      <c r="I4" s="2060"/>
      <c r="J4" s="2060"/>
      <c r="K4" s="2060"/>
      <c r="L4" s="2060"/>
      <c r="M4" s="2060"/>
      <c r="N4" s="2060"/>
      <c r="O4" s="2060"/>
    </row>
    <row r="5" spans="2:16" x14ac:dyDescent="0.25">
      <c r="B5" s="1501"/>
      <c r="C5" s="1501"/>
      <c r="D5" s="1501"/>
      <c r="E5" s="1501"/>
      <c r="F5" s="1501"/>
      <c r="G5" s="1501"/>
      <c r="H5" s="1501"/>
      <c r="I5" s="1501"/>
      <c r="J5" s="1501"/>
      <c r="K5" s="1501"/>
      <c r="L5" s="1501"/>
      <c r="M5" s="1501"/>
      <c r="N5" s="1501"/>
      <c r="O5" s="1501"/>
    </row>
    <row r="6" spans="2:16" ht="28.5" customHeight="1" x14ac:dyDescent="0.25">
      <c r="B6" s="1496" t="s">
        <v>870</v>
      </c>
      <c r="C6" s="1497" t="s">
        <v>531</v>
      </c>
      <c r="D6" s="451" t="s">
        <v>532</v>
      </c>
      <c r="E6" s="451" t="s">
        <v>831</v>
      </c>
      <c r="F6" s="451" t="s">
        <v>534</v>
      </c>
      <c r="G6" s="451" t="s">
        <v>535</v>
      </c>
      <c r="H6" s="451" t="s">
        <v>536</v>
      </c>
      <c r="I6" s="451" t="s">
        <v>537</v>
      </c>
      <c r="J6" s="451" t="s">
        <v>538</v>
      </c>
      <c r="K6" s="451" t="s">
        <v>539</v>
      </c>
      <c r="L6" s="451" t="s">
        <v>540</v>
      </c>
      <c r="M6" s="451" t="s">
        <v>541</v>
      </c>
      <c r="N6" s="451" t="s">
        <v>542</v>
      </c>
      <c r="O6" s="451" t="s">
        <v>735</v>
      </c>
    </row>
    <row r="7" spans="2:16" ht="15.75" x14ac:dyDescent="0.25">
      <c r="B7" s="1498" t="s">
        <v>832</v>
      </c>
      <c r="C7" s="1731">
        <v>350312.54800000001</v>
      </c>
      <c r="D7" s="1732">
        <v>427000.97</v>
      </c>
      <c r="E7" s="1732">
        <v>423620.10700000002</v>
      </c>
      <c r="F7" s="1732">
        <v>441842.38099999999</v>
      </c>
      <c r="G7" s="1732">
        <v>434504.59399999998</v>
      </c>
      <c r="H7" s="1732">
        <v>421358.53</v>
      </c>
      <c r="I7" s="1732">
        <v>432294.96100000001</v>
      </c>
      <c r="J7" s="1732">
        <v>429339.16700000002</v>
      </c>
      <c r="K7" s="1732">
        <v>426185.09600000002</v>
      </c>
      <c r="L7" s="1732">
        <v>462257.04599999997</v>
      </c>
      <c r="M7" s="1732">
        <v>436874.13900000002</v>
      </c>
      <c r="N7" s="1732">
        <v>444031.98599999998</v>
      </c>
      <c r="O7" s="1733">
        <f t="shared" ref="O7:O10" si="0">SUM(C7:N7)</f>
        <v>5129621.5249999994</v>
      </c>
    </row>
    <row r="8" spans="2:16" ht="15.75" x14ac:dyDescent="0.25">
      <c r="B8" s="1498" t="s">
        <v>835</v>
      </c>
      <c r="C8" s="1731">
        <v>72200.119000000006</v>
      </c>
      <c r="D8" s="1732">
        <v>88082.63</v>
      </c>
      <c r="E8" s="1732">
        <v>94430.101999999999</v>
      </c>
      <c r="F8" s="1732">
        <v>105668.47500000001</v>
      </c>
      <c r="G8" s="1732">
        <v>105884.99800000001</v>
      </c>
      <c r="H8" s="1732">
        <v>104682.92</v>
      </c>
      <c r="I8" s="1732">
        <v>105022.693</v>
      </c>
      <c r="J8" s="1732">
        <v>128561.785</v>
      </c>
      <c r="K8" s="1732">
        <v>92592.198000000004</v>
      </c>
      <c r="L8" s="1732">
        <v>105924.728</v>
      </c>
      <c r="M8" s="1732">
        <v>109181.83900000001</v>
      </c>
      <c r="N8" s="1732">
        <v>108605.9</v>
      </c>
      <c r="O8" s="1733">
        <f t="shared" si="0"/>
        <v>1220838.3869999999</v>
      </c>
    </row>
    <row r="9" spans="2:16" ht="15.75" x14ac:dyDescent="0.25">
      <c r="B9" s="1498" t="s">
        <v>836</v>
      </c>
      <c r="C9" s="1731">
        <v>74284.462</v>
      </c>
      <c r="D9" s="1732">
        <v>86272.084000000003</v>
      </c>
      <c r="E9" s="1732">
        <v>90824.184999999998</v>
      </c>
      <c r="F9" s="1732">
        <v>93265.75</v>
      </c>
      <c r="G9" s="1732">
        <v>91480.823000000004</v>
      </c>
      <c r="H9" s="1732">
        <v>87690.487999999998</v>
      </c>
      <c r="I9" s="1732">
        <v>90442.692999999999</v>
      </c>
      <c r="J9" s="1732">
        <v>90820.841</v>
      </c>
      <c r="K9" s="1732">
        <v>88345.593999999997</v>
      </c>
      <c r="L9" s="1732">
        <v>97287.032000000007</v>
      </c>
      <c r="M9" s="1732">
        <v>90638.41</v>
      </c>
      <c r="N9" s="1732">
        <v>92643.187999999995</v>
      </c>
      <c r="O9" s="1733">
        <f t="shared" si="0"/>
        <v>1073995.55</v>
      </c>
    </row>
    <row r="10" spans="2:16" ht="15.75" x14ac:dyDescent="0.25">
      <c r="B10" s="1498" t="s">
        <v>837</v>
      </c>
      <c r="C10" s="1731">
        <v>271619.5</v>
      </c>
      <c r="D10" s="1732">
        <v>327499.83100000001</v>
      </c>
      <c r="E10" s="1732">
        <v>331649.973</v>
      </c>
      <c r="F10" s="1732">
        <v>344579.89</v>
      </c>
      <c r="G10" s="1732">
        <v>339324.63299999997</v>
      </c>
      <c r="H10" s="1732">
        <v>331640.179</v>
      </c>
      <c r="I10" s="1732">
        <v>339557.49900000001</v>
      </c>
      <c r="J10" s="1732">
        <v>344897.288</v>
      </c>
      <c r="K10" s="1732">
        <v>339040.201</v>
      </c>
      <c r="L10" s="1732">
        <v>363496.81199999998</v>
      </c>
      <c r="M10" s="1732">
        <v>344935.43099999998</v>
      </c>
      <c r="N10" s="1732">
        <v>353098.33600000001</v>
      </c>
      <c r="O10" s="1733">
        <f t="shared" si="0"/>
        <v>4031339.5729999999</v>
      </c>
    </row>
    <row r="11" spans="2:16" ht="15.75" x14ac:dyDescent="0.25">
      <c r="B11" s="1499" t="s">
        <v>117</v>
      </c>
      <c r="C11" s="1500">
        <f>SUM(C7:C10)</f>
        <v>768416.62899999996</v>
      </c>
      <c r="D11" s="1734">
        <f t="shared" ref="D11:N11" si="1">SUM(D7:D10)</f>
        <v>928855.51500000001</v>
      </c>
      <c r="E11" s="1734">
        <f t="shared" si="1"/>
        <v>940524.36700000009</v>
      </c>
      <c r="F11" s="1734">
        <f t="shared" si="1"/>
        <v>985356.49600000004</v>
      </c>
      <c r="G11" s="1734">
        <f t="shared" si="1"/>
        <v>971195.04799999995</v>
      </c>
      <c r="H11" s="1734">
        <f t="shared" si="1"/>
        <v>945372.11700000009</v>
      </c>
      <c r="I11" s="1734">
        <f t="shared" si="1"/>
        <v>967317.8459999999</v>
      </c>
      <c r="J11" s="1734">
        <f t="shared" si="1"/>
        <v>993619.08100000001</v>
      </c>
      <c r="K11" s="1734">
        <f t="shared" si="1"/>
        <v>946163.08900000004</v>
      </c>
      <c r="L11" s="1734">
        <f t="shared" si="1"/>
        <v>1028965.618</v>
      </c>
      <c r="M11" s="1734">
        <f t="shared" si="1"/>
        <v>981629.81900000002</v>
      </c>
      <c r="N11" s="1734">
        <f t="shared" si="1"/>
        <v>998379.40999999992</v>
      </c>
      <c r="O11" s="1734">
        <f>SUM(O7:O10)</f>
        <v>11455795.035</v>
      </c>
    </row>
    <row r="12" spans="2:16" x14ac:dyDescent="0.25">
      <c r="B12" s="1652" t="s">
        <v>871</v>
      </c>
    </row>
    <row r="15" spans="2:16" ht="22.5" customHeight="1" x14ac:dyDescent="0.25">
      <c r="B15" s="2033" t="s">
        <v>2463</v>
      </c>
      <c r="C15" s="2072"/>
      <c r="D15" s="2072"/>
      <c r="E15" s="2072"/>
      <c r="F15" s="2072"/>
      <c r="G15" s="2072"/>
      <c r="H15" s="2072"/>
      <c r="I15" s="2072"/>
      <c r="J15" s="2072"/>
      <c r="K15" s="2072"/>
      <c r="L15" s="2072"/>
      <c r="M15" s="2072"/>
      <c r="N15" s="2072"/>
      <c r="O15" s="2072"/>
    </row>
    <row r="16" spans="2:16" ht="15.75" customHeight="1" x14ac:dyDescent="0.25">
      <c r="B16" s="2059" t="s">
        <v>872</v>
      </c>
      <c r="C16" s="2059"/>
      <c r="D16" s="2059"/>
      <c r="E16" s="2059"/>
      <c r="F16" s="2059"/>
      <c r="G16" s="2059"/>
      <c r="H16" s="2059"/>
      <c r="I16" s="2059"/>
      <c r="J16" s="2059"/>
      <c r="K16" s="2059"/>
      <c r="L16" s="2059"/>
      <c r="M16" s="2059"/>
      <c r="N16" s="2059"/>
      <c r="O16" s="2059"/>
    </row>
    <row r="17" spans="2:15" ht="16.5" thickBot="1" x14ac:dyDescent="0.3">
      <c r="B17" s="2060">
        <v>2019</v>
      </c>
      <c r="C17" s="2060"/>
      <c r="D17" s="2060"/>
      <c r="E17" s="2060"/>
      <c r="F17" s="2060"/>
      <c r="G17" s="2060"/>
      <c r="H17" s="2060"/>
      <c r="I17" s="2060"/>
      <c r="J17" s="2060"/>
      <c r="K17" s="2060"/>
      <c r="L17" s="2060"/>
      <c r="M17" s="2060"/>
      <c r="N17" s="2060"/>
      <c r="O17" s="2060"/>
    </row>
    <row r="18" spans="2:15" x14ac:dyDescent="0.25">
      <c r="B18" s="1501"/>
      <c r="C18" s="1501"/>
      <c r="D18" s="1501"/>
      <c r="E18" s="1501"/>
      <c r="F18" s="1501"/>
      <c r="G18" s="1501"/>
      <c r="H18" s="1501"/>
      <c r="I18" s="1501"/>
      <c r="J18" s="1501"/>
      <c r="K18" s="1501"/>
      <c r="L18" s="1501"/>
      <c r="M18" s="1501"/>
      <c r="N18" s="1501"/>
      <c r="O18" s="1501"/>
    </row>
    <row r="19" spans="2:15" ht="25.5" customHeight="1" x14ac:dyDescent="0.25">
      <c r="B19" s="1496" t="s">
        <v>870</v>
      </c>
      <c r="C19" s="1497" t="s">
        <v>531</v>
      </c>
      <c r="D19" s="451" t="s">
        <v>532</v>
      </c>
      <c r="E19" s="451" t="s">
        <v>831</v>
      </c>
      <c r="F19" s="451" t="s">
        <v>534</v>
      </c>
      <c r="G19" s="451" t="s">
        <v>535</v>
      </c>
      <c r="H19" s="451" t="s">
        <v>536</v>
      </c>
      <c r="I19" s="451" t="s">
        <v>537</v>
      </c>
      <c r="J19" s="451" t="s">
        <v>538</v>
      </c>
      <c r="K19" s="451" t="s">
        <v>539</v>
      </c>
      <c r="L19" s="451" t="s">
        <v>540</v>
      </c>
      <c r="M19" s="451" t="s">
        <v>541</v>
      </c>
      <c r="N19" s="451" t="s">
        <v>542</v>
      </c>
      <c r="O19" s="451" t="s">
        <v>735</v>
      </c>
    </row>
    <row r="20" spans="2:15" ht="15.75" x14ac:dyDescent="0.25">
      <c r="B20" s="1498" t="s">
        <v>832</v>
      </c>
      <c r="C20" s="1731">
        <v>55912.718999999997</v>
      </c>
      <c r="D20" s="1732">
        <v>48411.495999999999</v>
      </c>
      <c r="E20" s="1732">
        <v>30979.394</v>
      </c>
      <c r="F20" s="1732">
        <v>53785.593999999997</v>
      </c>
      <c r="G20" s="1732">
        <v>53491.796999999999</v>
      </c>
      <c r="H20" s="1732">
        <v>45646.661</v>
      </c>
      <c r="I20" s="1732">
        <v>68230.039999999994</v>
      </c>
      <c r="J20" s="1732">
        <v>47297.447</v>
      </c>
      <c r="K20" s="1732">
        <v>52740.256999999998</v>
      </c>
      <c r="L20" s="1732">
        <v>36085.678</v>
      </c>
      <c r="M20" s="1732">
        <v>37649.561000000002</v>
      </c>
      <c r="N20" s="1732">
        <v>44174.811000000002</v>
      </c>
      <c r="O20" s="1733">
        <f t="shared" ref="O20:O23" si="2">SUM(C20:N20)</f>
        <v>574405.45499999996</v>
      </c>
    </row>
    <row r="21" spans="2:15" ht="15.75" x14ac:dyDescent="0.25">
      <c r="B21" s="1498" t="s">
        <v>835</v>
      </c>
      <c r="C21" s="1731">
        <v>3634.0120000000002</v>
      </c>
      <c r="D21" s="1732">
        <v>6035.5659999999998</v>
      </c>
      <c r="E21" s="1732">
        <v>4754.17</v>
      </c>
      <c r="F21" s="1732">
        <v>6426.0829999999996</v>
      </c>
      <c r="G21" s="1732">
        <v>6963.2539999999999</v>
      </c>
      <c r="H21" s="1732">
        <v>12106.624</v>
      </c>
      <c r="I21" s="1732">
        <v>7844.8779999999997</v>
      </c>
      <c r="J21" s="1732">
        <v>9253.2510000000002</v>
      </c>
      <c r="K21" s="1732">
        <v>8489.76</v>
      </c>
      <c r="L21" s="1732">
        <v>12222.564</v>
      </c>
      <c r="M21" s="1732">
        <v>10710.087</v>
      </c>
      <c r="N21" s="1732">
        <v>10470</v>
      </c>
      <c r="O21" s="1733">
        <f t="shared" si="2"/>
        <v>98910.249000000011</v>
      </c>
    </row>
    <row r="22" spans="2:15" ht="15.75" x14ac:dyDescent="0.25">
      <c r="B22" s="1498" t="s">
        <v>836</v>
      </c>
      <c r="C22" s="1731">
        <v>6290.69</v>
      </c>
      <c r="D22" s="1732">
        <v>3583.9929999999999</v>
      </c>
      <c r="E22" s="1732">
        <v>3475.2629999999999</v>
      </c>
      <c r="F22" s="1732">
        <v>7818.8540000000003</v>
      </c>
      <c r="G22" s="1732">
        <v>7356.1279999999997</v>
      </c>
      <c r="H22" s="1732">
        <v>11037.221</v>
      </c>
      <c r="I22" s="1732">
        <v>11626.341</v>
      </c>
      <c r="J22" s="1732">
        <v>11222.351000000001</v>
      </c>
      <c r="K22" s="1732">
        <v>10419.201999999999</v>
      </c>
      <c r="L22" s="1732">
        <v>8708.1849999999995</v>
      </c>
      <c r="M22" s="1732">
        <v>12069.779</v>
      </c>
      <c r="N22" s="1732">
        <v>15587.2</v>
      </c>
      <c r="O22" s="1733">
        <f t="shared" si="2"/>
        <v>109195.20699999999</v>
      </c>
    </row>
    <row r="23" spans="2:15" ht="15.75" x14ac:dyDescent="0.25">
      <c r="B23" s="1498" t="s">
        <v>837</v>
      </c>
      <c r="C23" s="1731">
        <v>19237.638999999999</v>
      </c>
      <c r="D23" s="1732">
        <v>28712.581999999999</v>
      </c>
      <c r="E23" s="1732">
        <v>20451.364000000001</v>
      </c>
      <c r="F23" s="1732">
        <v>39548.375999999997</v>
      </c>
      <c r="G23" s="1732">
        <v>75165.831000000006</v>
      </c>
      <c r="H23" s="1732">
        <v>42567.298000000003</v>
      </c>
      <c r="I23" s="1732">
        <v>62570.292000000001</v>
      </c>
      <c r="J23" s="1732">
        <v>45425.233</v>
      </c>
      <c r="K23" s="1732">
        <v>41550.404999999999</v>
      </c>
      <c r="L23" s="1732">
        <v>35550.201999999997</v>
      </c>
      <c r="M23" s="1732">
        <v>41904.048000000003</v>
      </c>
      <c r="N23" s="1732">
        <v>38920.946000000004</v>
      </c>
      <c r="O23" s="1733">
        <f t="shared" si="2"/>
        <v>491604.21600000001</v>
      </c>
    </row>
    <row r="24" spans="2:15" ht="15.75" x14ac:dyDescent="0.25">
      <c r="B24" s="1499" t="s">
        <v>117</v>
      </c>
      <c r="C24" s="1500">
        <f>SUM(C20:C23)</f>
        <v>85075.06</v>
      </c>
      <c r="D24" s="1734">
        <f t="shared" ref="D24:O24" si="3">SUM(D20:D23)</f>
        <v>86743.637000000002</v>
      </c>
      <c r="E24" s="1734">
        <f t="shared" si="3"/>
        <v>59660.190999999999</v>
      </c>
      <c r="F24" s="1734">
        <f t="shared" si="3"/>
        <v>107578.90700000001</v>
      </c>
      <c r="G24" s="1734">
        <f t="shared" si="3"/>
        <v>142977.01</v>
      </c>
      <c r="H24" s="1734">
        <f t="shared" si="3"/>
        <v>111357.804</v>
      </c>
      <c r="I24" s="1734">
        <f t="shared" si="3"/>
        <v>150271.55099999998</v>
      </c>
      <c r="J24" s="1734">
        <f t="shared" si="3"/>
        <v>113198.28200000001</v>
      </c>
      <c r="K24" s="1734">
        <f t="shared" si="3"/>
        <v>113199.624</v>
      </c>
      <c r="L24" s="1734">
        <f t="shared" si="3"/>
        <v>92566.628999999986</v>
      </c>
      <c r="M24" s="1734">
        <f t="shared" si="3"/>
        <v>102333.47500000001</v>
      </c>
      <c r="N24" s="1734">
        <f t="shared" si="3"/>
        <v>109152.95699999999</v>
      </c>
      <c r="O24" s="1734">
        <f t="shared" si="3"/>
        <v>1274115.1269999999</v>
      </c>
    </row>
    <row r="25" spans="2:15" x14ac:dyDescent="0.25">
      <c r="B25" s="1653" t="s">
        <v>873</v>
      </c>
    </row>
  </sheetData>
  <mergeCells count="6">
    <mergeCell ref="B2:O2"/>
    <mergeCell ref="B3:O3"/>
    <mergeCell ref="B4:O4"/>
    <mergeCell ref="B16:O16"/>
    <mergeCell ref="B17:O17"/>
    <mergeCell ref="B15:O15"/>
  </mergeCells>
  <hyperlinks>
    <hyperlink ref="P3" location="'Indice Total'!A129" display="Volver"/>
  </hyperlinks>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B1:N14"/>
  <sheetViews>
    <sheetView showGridLines="0" zoomScale="90" zoomScaleNormal="90" workbookViewId="0"/>
  </sheetViews>
  <sheetFormatPr baseColWidth="10" defaultRowHeight="15" x14ac:dyDescent="0.25"/>
  <cols>
    <col min="1" max="1" width="23.5703125" customWidth="1"/>
    <col min="2" max="2" width="8.85546875" style="1" customWidth="1"/>
    <col min="3" max="3" width="99.5703125" customWidth="1"/>
  </cols>
  <sheetData>
    <row r="1" spans="2:14" ht="45.75" customHeight="1" x14ac:dyDescent="0.35">
      <c r="B1" s="595"/>
      <c r="C1" s="1533" t="s">
        <v>243</v>
      </c>
    </row>
    <row r="2" spans="2:14" ht="29.25" customHeight="1" x14ac:dyDescent="0.25">
      <c r="C2" s="240"/>
    </row>
    <row r="3" spans="2:14" ht="21" x14ac:dyDescent="0.35">
      <c r="C3" s="1533" t="s">
        <v>874</v>
      </c>
      <c r="G3" s="239" t="s">
        <v>1</v>
      </c>
    </row>
    <row r="4" spans="2:14" ht="21" x14ac:dyDescent="0.35">
      <c r="B4" s="201" t="s">
        <v>3</v>
      </c>
      <c r="C4" s="202"/>
    </row>
    <row r="5" spans="2:14" x14ac:dyDescent="0.25">
      <c r="B5" s="4">
        <v>118</v>
      </c>
      <c r="C5" t="str">
        <f>CONCATENATE('118 119'!B3,"  ",'118 119'!B4)</f>
        <v>NÚMERO PROMEDIO MENSUAL DE ASIGNACIONES FAMILIARES EMITIDAS A PAGO, SEGÚN GRUPO DE ENTIDADES PAGADORAS   2016 - 2019</v>
      </c>
    </row>
    <row r="6" spans="2:14" x14ac:dyDescent="0.25">
      <c r="B6" s="4">
        <v>119</v>
      </c>
      <c r="C6" t="str">
        <f>CONCATENATE('118 119'!B20,"  ",'118 119'!B21)</f>
        <v>MONTO TOTAL  DE ASIGNACIONES FAMILIARES, SEGÚN GRUPO DE ENTIDADES PAGADORAS   2016 - 2019</v>
      </c>
    </row>
    <row r="7" spans="2:14" x14ac:dyDescent="0.25">
      <c r="B7" s="4">
        <v>120</v>
      </c>
      <c r="C7" t="str">
        <f>CONCATENATE('120'!B3,"  ",'120'!B4)</f>
        <v>NÚMERO PROMEDIO MENSUAL DE ASIGNACIONES FAMILIARES EMITIDAS A PAGO SEGÚN ENTIDAD PAGADORA Y CALIDAD DEL TRABAJADOR  2019</v>
      </c>
    </row>
    <row r="8" spans="2:14" ht="15" customHeight="1" x14ac:dyDescent="0.25">
      <c r="B8" s="4">
        <v>121</v>
      </c>
      <c r="C8" t="str">
        <f>CONCATENATE('121'!B3,"  ",'121'!B4)</f>
        <v>NÚMERO PROMEDIO MENSUAL DE ASIGNACIONES FAMILIARES EMITIDAS A PAGO SEGÚN ENTIDAD PAGADORA, SEXO Y  TIPO DE BENEFICIARIO  2019</v>
      </c>
    </row>
    <row r="9" spans="2:14" x14ac:dyDescent="0.25">
      <c r="B9" s="4">
        <v>122</v>
      </c>
      <c r="C9" t="str">
        <f>CONCATENATE('122 -123'!B4," ",'122 -123'!B5)</f>
        <v>NÚMERO PROMEDIO MENSUAL DE ASIGNACIONES FAMILIARES EMITIDAS A PAGO SEGÚN ENTIDAD PAGADORA, Y TIPO DE CAUSANTE 2019</v>
      </c>
    </row>
    <row r="10" spans="2:14" ht="15" customHeight="1" x14ac:dyDescent="0.25">
      <c r="B10" s="4">
        <v>123</v>
      </c>
      <c r="C10" t="str">
        <f>CONCATENATE('122 -123'!B21," ",'122 -123'!B22)</f>
        <v>NUMERO PROMEDIO DE BENEFICIARIOS DE ASIGNACIÓN FAMILIARES, POR ENTIDADES PAGADORAS, SEGÚN SU CALIDAD  2019</v>
      </c>
    </row>
    <row r="11" spans="2:14" ht="15" customHeight="1" x14ac:dyDescent="0.25">
      <c r="B11" s="4">
        <v>124</v>
      </c>
      <c r="C11" t="str">
        <f>CONCATENATE('124'!B3," ",'124'!B4)</f>
        <v>NUMERO DE CARGAS AUTORIZADAS EN EL SIAGF AL 31 DE DICIEMBRE, POR TRAMOS 2019</v>
      </c>
    </row>
    <row r="12" spans="2:14" x14ac:dyDescent="0.25">
      <c r="B12" s="4">
        <v>125</v>
      </c>
      <c r="C12" t="str">
        <f>CONCATENATE('125'!B3," ",'125'!B5)</f>
        <v>MONTO TOTAL DE ASIGNACIONES FAMILIARES, SEGÚN ENTIDAD PAGADORA AÑO 2019</v>
      </c>
    </row>
    <row r="13" spans="2:14" x14ac:dyDescent="0.25">
      <c r="B13" s="4">
        <v>126</v>
      </c>
      <c r="C13" t="str">
        <f>CONCATENATE('126'!B3," ",'126'!B5)</f>
        <v>VALOR  DE LA ASIGNACION FAMILIAR SEGÚN TRAMOS DE RENTA 1990 - 2019</v>
      </c>
    </row>
    <row r="14" spans="2:14" x14ac:dyDescent="0.25">
      <c r="B14" s="4">
        <v>127</v>
      </c>
      <c r="C14" t="str" cm="1">
        <f t="array" ref="C14:N14">CONCATENATE('127'!B3:M3,"  ",'127'!B5:M5)</f>
        <v>INGRESOS Y EGRESOS DEL SISTEMA DE PRESTACIONES FAMILIARES   2015 - 2019</v>
      </c>
      <c r="D14" t="str">
        <v xml:space="preserve">  </v>
      </c>
      <c r="E14" t="str">
        <v xml:space="preserve">  </v>
      </c>
      <c r="F14" t="str">
        <v xml:space="preserve">  </v>
      </c>
      <c r="G14" t="str">
        <v xml:space="preserve">  </v>
      </c>
      <c r="H14" t="str">
        <v xml:space="preserve">  </v>
      </c>
      <c r="I14" t="str">
        <v xml:space="preserve">  </v>
      </c>
      <c r="J14" t="str">
        <v xml:space="preserve">  </v>
      </c>
      <c r="K14" t="str">
        <v xml:space="preserve">  </v>
      </c>
      <c r="L14" t="str">
        <v xml:space="preserve">  </v>
      </c>
      <c r="M14" t="str">
        <v xml:space="preserve">  </v>
      </c>
      <c r="N14" t="str">
        <v xml:space="preserve">  </v>
      </c>
    </row>
  </sheetData>
  <hyperlinks>
    <hyperlink ref="G3" location="'Indice Total'!A120" display="Volver"/>
    <hyperlink ref="B5" location="'118 119'!A1" display="'118 119'!A1"/>
    <hyperlink ref="B6" location="'118 119'!A1" display="'118 119'!A1"/>
    <hyperlink ref="B7" location="'120'!A1" display="'120'!A1"/>
    <hyperlink ref="B8" location="'121'!A1" display="'121'!A1"/>
    <hyperlink ref="B9" location="'122 -123'!A1" display="'122 -123'!A1"/>
    <hyperlink ref="B10" location="'122 -123'!A1" display="'122 -123'!A1"/>
    <hyperlink ref="B11" location="'124'!A1" display="'124'!A1"/>
    <hyperlink ref="B12" location="'125'!A1" display="'125'!A1"/>
    <hyperlink ref="B13" location="'126'!A1" display="'126'!A1"/>
    <hyperlink ref="B14" location="'127'!A1" display="'127'!A1"/>
  </hyperlinks>
  <pageMargins left="0.70866141732283472" right="0.70866141732283472" top="0.74803149606299213" bottom="0.74803149606299213" header="0.31496062992125984" footer="0.31496062992125984"/>
  <pageSetup paperSize="14" orientation="landscape"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2:GP55"/>
  <sheetViews>
    <sheetView showGridLines="0" zoomScale="90" zoomScaleNormal="90" workbookViewId="0"/>
  </sheetViews>
  <sheetFormatPr baseColWidth="10" defaultColWidth="10.28515625" defaultRowHeight="15" x14ac:dyDescent="0.25"/>
  <cols>
    <col min="1" max="1" width="22.28515625" style="441" customWidth="1"/>
    <col min="2" max="2" width="52.42578125" style="394" customWidth="1"/>
    <col min="3" max="5" width="15.28515625" style="394" bestFit="1" customWidth="1"/>
    <col min="6" max="6" width="15.42578125" style="394" customWidth="1"/>
    <col min="7" max="7" width="13.28515625" style="441" customWidth="1"/>
    <col min="8" max="197" width="10.28515625" style="441" customWidth="1"/>
    <col min="198" max="198" width="0" style="394" hidden="1" customWidth="1"/>
    <col min="199" max="16384" width="10.28515625" style="441"/>
  </cols>
  <sheetData>
    <row r="2" spans="2:198" ht="18" x14ac:dyDescent="0.25">
      <c r="B2" s="2073" t="s">
        <v>875</v>
      </c>
      <c r="C2" s="2073"/>
      <c r="D2" s="2073"/>
      <c r="E2" s="2073"/>
      <c r="F2" s="2073"/>
      <c r="H2" s="3" t="s">
        <v>1</v>
      </c>
      <c r="P2" s="394"/>
      <c r="Q2" s="394"/>
      <c r="R2" s="394"/>
      <c r="GP2" s="441"/>
    </row>
    <row r="3" spans="2:198" ht="46.5" customHeight="1" x14ac:dyDescent="0.25">
      <c r="B3" s="2074" t="s">
        <v>876</v>
      </c>
      <c r="C3" s="2074"/>
      <c r="D3" s="2074"/>
      <c r="E3" s="2074"/>
      <c r="F3" s="2074"/>
      <c r="P3" s="394"/>
      <c r="Q3" s="394"/>
      <c r="R3" s="394"/>
      <c r="GP3" s="441"/>
    </row>
    <row r="4" spans="2:198" ht="16.5" thickBot="1" x14ac:dyDescent="0.3">
      <c r="B4" s="2036" t="s">
        <v>877</v>
      </c>
      <c r="C4" s="2036"/>
      <c r="D4" s="2036"/>
      <c r="E4" s="2036"/>
      <c r="F4" s="2036"/>
      <c r="P4" s="394"/>
      <c r="Q4" s="394"/>
      <c r="R4" s="394"/>
      <c r="GP4" s="441"/>
    </row>
    <row r="5" spans="2:198" x14ac:dyDescent="0.25">
      <c r="B5" s="442"/>
      <c r="C5" s="442"/>
      <c r="D5" s="442"/>
      <c r="E5" s="442"/>
      <c r="F5" s="443"/>
      <c r="P5" s="394"/>
      <c r="Q5" s="394"/>
      <c r="R5" s="394"/>
      <c r="GP5" s="441"/>
    </row>
    <row r="6" spans="2:198" ht="15.75" x14ac:dyDescent="0.25">
      <c r="B6" s="340" t="s">
        <v>878</v>
      </c>
      <c r="C6" s="365">
        <v>2016</v>
      </c>
      <c r="D6" s="365">
        <v>2017</v>
      </c>
      <c r="E6" s="365">
        <v>2018</v>
      </c>
      <c r="F6" s="365">
        <v>2019</v>
      </c>
      <c r="P6" s="394"/>
      <c r="Q6" s="394"/>
      <c r="R6" s="394"/>
      <c r="GP6" s="441"/>
    </row>
    <row r="7" spans="2:198" ht="18" customHeight="1" x14ac:dyDescent="0.25">
      <c r="B7" s="360" t="s">
        <v>879</v>
      </c>
      <c r="C7" s="444">
        <v>244721</v>
      </c>
      <c r="D7" s="444">
        <v>228110</v>
      </c>
      <c r="E7" s="444">
        <v>225593.83333333334</v>
      </c>
      <c r="F7" s="444">
        <v>257446</v>
      </c>
      <c r="G7" s="445"/>
      <c r="O7" s="394"/>
      <c r="P7" s="394"/>
      <c r="Q7" s="394"/>
      <c r="GP7" s="441"/>
    </row>
    <row r="8" spans="2:198" ht="18" customHeight="1" x14ac:dyDescent="0.25">
      <c r="B8" s="360" t="s">
        <v>880</v>
      </c>
      <c r="C8" s="446">
        <v>706141</v>
      </c>
      <c r="D8" s="446">
        <v>694446</v>
      </c>
      <c r="E8" s="446">
        <v>687515.83333333326</v>
      </c>
      <c r="F8" s="446">
        <v>678095</v>
      </c>
      <c r="G8" s="445"/>
      <c r="O8" s="394"/>
      <c r="P8" s="394"/>
      <c r="Q8" s="394"/>
      <c r="GP8" s="441"/>
    </row>
    <row r="9" spans="2:198" ht="18" customHeight="1" x14ac:dyDescent="0.25">
      <c r="B9" s="360" t="s">
        <v>881</v>
      </c>
      <c r="C9" s="446">
        <v>5573</v>
      </c>
      <c r="D9" s="446">
        <v>4718</v>
      </c>
      <c r="E9" s="446">
        <v>5518.083333333333</v>
      </c>
      <c r="F9" s="446">
        <v>5319</v>
      </c>
      <c r="G9" s="445"/>
      <c r="O9" s="394"/>
      <c r="P9" s="394"/>
      <c r="Q9" s="394"/>
      <c r="GP9" s="441"/>
    </row>
    <row r="10" spans="2:198" ht="25.5" customHeight="1" x14ac:dyDescent="0.25">
      <c r="B10" s="391" t="s">
        <v>882</v>
      </c>
      <c r="C10" s="446">
        <v>5977</v>
      </c>
      <c r="D10" s="446">
        <v>5938</v>
      </c>
      <c r="E10" s="446">
        <v>6326</v>
      </c>
      <c r="F10" s="446">
        <v>7107</v>
      </c>
      <c r="G10" s="445"/>
      <c r="O10" s="394"/>
      <c r="P10" s="394"/>
      <c r="Q10" s="394"/>
      <c r="GP10" s="441"/>
    </row>
    <row r="11" spans="2:198" ht="18" customHeight="1" x14ac:dyDescent="0.25">
      <c r="B11" s="360" t="s">
        <v>883</v>
      </c>
      <c r="C11" s="446">
        <v>29078</v>
      </c>
      <c r="D11" s="446">
        <v>39706</v>
      </c>
      <c r="E11" s="446">
        <v>43654.166666666679</v>
      </c>
      <c r="F11" s="446">
        <v>39690</v>
      </c>
      <c r="G11" s="445"/>
      <c r="O11" s="394"/>
      <c r="P11" s="394"/>
      <c r="Q11" s="394"/>
      <c r="GP11" s="441"/>
    </row>
    <row r="12" spans="2:198" ht="18" customHeight="1" x14ac:dyDescent="0.25">
      <c r="B12" s="360" t="s">
        <v>884</v>
      </c>
      <c r="C12" s="446">
        <v>13128</v>
      </c>
      <c r="D12" s="446">
        <v>12833</v>
      </c>
      <c r="E12" s="446">
        <v>11353.166666666668</v>
      </c>
      <c r="F12" s="446">
        <v>10328</v>
      </c>
      <c r="G12" s="445"/>
      <c r="O12" s="394"/>
      <c r="P12" s="394"/>
      <c r="Q12" s="394"/>
      <c r="GP12" s="441"/>
    </row>
    <row r="13" spans="2:198" ht="18" customHeight="1" x14ac:dyDescent="0.25">
      <c r="B13" s="360" t="s">
        <v>885</v>
      </c>
      <c r="C13" s="446">
        <v>8142</v>
      </c>
      <c r="D13" s="446">
        <v>7358</v>
      </c>
      <c r="E13" s="446">
        <v>6872.9166666666661</v>
      </c>
      <c r="F13" s="446">
        <v>5721</v>
      </c>
      <c r="G13" s="445"/>
      <c r="O13" s="394"/>
      <c r="P13" s="394"/>
      <c r="Q13" s="394"/>
      <c r="GP13" s="441"/>
    </row>
    <row r="14" spans="2:198" ht="18" customHeight="1" x14ac:dyDescent="0.25">
      <c r="B14" s="360" t="s">
        <v>886</v>
      </c>
      <c r="C14" s="446">
        <v>44106</v>
      </c>
      <c r="D14" s="446">
        <v>50549</v>
      </c>
      <c r="E14" s="446">
        <v>53558.500000000007</v>
      </c>
      <c r="F14" s="446">
        <v>48542</v>
      </c>
      <c r="G14" s="445"/>
      <c r="O14" s="394"/>
      <c r="P14" s="394"/>
      <c r="Q14" s="394"/>
      <c r="GP14" s="441"/>
    </row>
    <row r="15" spans="2:198" ht="18" customHeight="1" x14ac:dyDescent="0.25">
      <c r="B15" s="360" t="s">
        <v>887</v>
      </c>
      <c r="C15" s="446">
        <v>44187</v>
      </c>
      <c r="D15" s="446">
        <v>39741</v>
      </c>
      <c r="E15" s="446">
        <v>41152.333333333336</v>
      </c>
      <c r="F15" s="446">
        <v>34291</v>
      </c>
      <c r="G15" s="445"/>
      <c r="O15" s="394"/>
      <c r="P15" s="394"/>
      <c r="Q15" s="394"/>
      <c r="GP15" s="441"/>
    </row>
    <row r="16" spans="2:198" ht="15.75" x14ac:dyDescent="0.25">
      <c r="B16" s="369" t="s">
        <v>117</v>
      </c>
      <c r="C16" s="447">
        <v>1101053</v>
      </c>
      <c r="D16" s="447">
        <v>1083399</v>
      </c>
      <c r="E16" s="447">
        <v>1081544.8333333333</v>
      </c>
      <c r="F16" s="447">
        <v>1086539</v>
      </c>
      <c r="G16" s="445"/>
      <c r="P16" s="394"/>
      <c r="Q16" s="394"/>
      <c r="R16" s="394"/>
      <c r="GP16" s="441"/>
    </row>
    <row r="17" spans="2:198" x14ac:dyDescent="0.2">
      <c r="B17" s="448"/>
      <c r="C17" s="449"/>
      <c r="D17" s="449"/>
      <c r="E17" s="449"/>
      <c r="P17" s="394"/>
      <c r="Q17" s="394"/>
      <c r="R17" s="394"/>
      <c r="GP17" s="441"/>
    </row>
    <row r="18" spans="2:198" x14ac:dyDescent="0.25">
      <c r="B18" s="450"/>
      <c r="C18" s="449"/>
      <c r="D18" s="449"/>
      <c r="E18" s="449"/>
      <c r="P18" s="394"/>
      <c r="Q18" s="394"/>
      <c r="R18" s="394"/>
      <c r="GP18" s="441"/>
    </row>
    <row r="19" spans="2:198" ht="18" x14ac:dyDescent="0.25">
      <c r="B19" s="2073" t="s">
        <v>888</v>
      </c>
      <c r="C19" s="2073"/>
      <c r="D19" s="2073"/>
      <c r="E19" s="2073"/>
      <c r="F19" s="2073"/>
      <c r="H19" s="3" t="s">
        <v>1</v>
      </c>
      <c r="P19" s="394"/>
      <c r="Q19" s="394"/>
      <c r="R19" s="394"/>
    </row>
    <row r="20" spans="2:198" ht="33.75" customHeight="1" x14ac:dyDescent="0.25">
      <c r="B20" s="2074" t="s">
        <v>889</v>
      </c>
      <c r="C20" s="2074"/>
      <c r="D20" s="2074"/>
      <c r="E20" s="2074"/>
      <c r="F20" s="2074"/>
      <c r="P20" s="394"/>
      <c r="Q20" s="394"/>
      <c r="R20" s="394"/>
    </row>
    <row r="21" spans="2:198" ht="16.5" thickBot="1" x14ac:dyDescent="0.3">
      <c r="B21" s="2036" t="s">
        <v>877</v>
      </c>
      <c r="C21" s="2036"/>
      <c r="D21" s="2036"/>
      <c r="E21" s="2036"/>
      <c r="F21" s="2036"/>
      <c r="P21" s="394"/>
      <c r="Q21" s="394"/>
      <c r="R21" s="394"/>
    </row>
    <row r="22" spans="2:198" x14ac:dyDescent="0.25">
      <c r="B22" s="442"/>
      <c r="C22" s="442"/>
      <c r="D22" s="442"/>
      <c r="E22" s="442"/>
      <c r="F22" s="443"/>
      <c r="P22" s="394"/>
      <c r="Q22" s="394"/>
      <c r="R22" s="394"/>
    </row>
    <row r="23" spans="2:198" ht="15.75" x14ac:dyDescent="0.25">
      <c r="B23" s="451" t="s">
        <v>878</v>
      </c>
      <c r="C23" s="451">
        <v>2016</v>
      </c>
      <c r="D23" s="451">
        <v>2017</v>
      </c>
      <c r="E23" s="451">
        <v>2018</v>
      </c>
      <c r="F23" s="451">
        <v>2019</v>
      </c>
      <c r="O23" s="394"/>
      <c r="P23" s="394"/>
      <c r="Q23" s="394"/>
      <c r="GO23" s="394"/>
      <c r="GP23" s="441"/>
    </row>
    <row r="24" spans="2:198" ht="18" customHeight="1" x14ac:dyDescent="0.25">
      <c r="B24" s="360" t="s">
        <v>879</v>
      </c>
      <c r="C24" s="446">
        <v>20730438</v>
      </c>
      <c r="D24" s="446">
        <v>18291607</v>
      </c>
      <c r="E24" s="446">
        <v>20034883</v>
      </c>
      <c r="F24" s="446">
        <v>20872491</v>
      </c>
      <c r="O24" s="394"/>
      <c r="P24" s="394"/>
      <c r="Q24" s="394"/>
      <c r="GO24" s="394"/>
      <c r="GP24" s="441"/>
    </row>
    <row r="25" spans="2:198" ht="18" customHeight="1" x14ac:dyDescent="0.25">
      <c r="B25" s="360" t="s">
        <v>880</v>
      </c>
      <c r="C25" s="446">
        <v>38644551</v>
      </c>
      <c r="D25" s="446">
        <v>38724503</v>
      </c>
      <c r="E25" s="446">
        <v>39379712</v>
      </c>
      <c r="F25" s="446">
        <v>38933921</v>
      </c>
      <c r="O25" s="394"/>
      <c r="P25" s="394"/>
      <c r="Q25" s="394"/>
      <c r="GO25" s="394"/>
      <c r="GP25" s="441"/>
    </row>
    <row r="26" spans="2:198" ht="18" customHeight="1" x14ac:dyDescent="0.25">
      <c r="B26" s="360" t="s">
        <v>881</v>
      </c>
      <c r="C26" s="446">
        <v>528703</v>
      </c>
      <c r="D26" s="446">
        <v>442752</v>
      </c>
      <c r="E26" s="446">
        <v>502169</v>
      </c>
      <c r="F26" s="446">
        <v>508780</v>
      </c>
      <c r="O26" s="394"/>
      <c r="P26" s="394"/>
      <c r="Q26" s="394"/>
      <c r="GO26" s="394"/>
      <c r="GP26" s="441"/>
    </row>
    <row r="27" spans="2:198" ht="26.25" customHeight="1" x14ac:dyDescent="0.25">
      <c r="B27" s="391" t="s">
        <v>882</v>
      </c>
      <c r="C27" s="446">
        <v>201398</v>
      </c>
      <c r="D27" s="446">
        <v>209914</v>
      </c>
      <c r="E27" s="446">
        <v>246621</v>
      </c>
      <c r="F27" s="446">
        <v>264974</v>
      </c>
      <c r="O27" s="394"/>
      <c r="P27" s="394"/>
      <c r="Q27" s="394"/>
      <c r="GO27" s="394"/>
      <c r="GP27" s="441"/>
    </row>
    <row r="28" spans="2:198" ht="18" customHeight="1" x14ac:dyDescent="0.25">
      <c r="B28" s="360" t="s">
        <v>883</v>
      </c>
      <c r="C28" s="446">
        <v>863443</v>
      </c>
      <c r="D28" s="446">
        <v>1019378</v>
      </c>
      <c r="E28" s="446">
        <v>1045096</v>
      </c>
      <c r="F28" s="446">
        <v>1211591</v>
      </c>
      <c r="O28" s="394"/>
      <c r="P28" s="394"/>
      <c r="Q28" s="394"/>
      <c r="GO28" s="394"/>
      <c r="GP28" s="441"/>
    </row>
    <row r="29" spans="2:198" ht="18" customHeight="1" x14ac:dyDescent="0.25">
      <c r="B29" s="360" t="s">
        <v>884</v>
      </c>
      <c r="C29" s="446">
        <v>580442</v>
      </c>
      <c r="D29" s="446">
        <v>605281</v>
      </c>
      <c r="E29" s="446">
        <v>586265</v>
      </c>
      <c r="F29" s="446">
        <v>518554</v>
      </c>
      <c r="O29" s="394"/>
      <c r="P29" s="394"/>
      <c r="Q29" s="394"/>
      <c r="GO29" s="394"/>
      <c r="GP29" s="441"/>
    </row>
    <row r="30" spans="2:198" ht="18" customHeight="1" x14ac:dyDescent="0.25">
      <c r="B30" s="360" t="s">
        <v>885</v>
      </c>
      <c r="C30" s="446">
        <v>678113</v>
      </c>
      <c r="D30" s="446">
        <v>627605</v>
      </c>
      <c r="E30" s="446">
        <v>615273</v>
      </c>
      <c r="F30" s="446">
        <v>612075</v>
      </c>
      <c r="O30" s="394"/>
      <c r="P30" s="394"/>
      <c r="Q30" s="394"/>
      <c r="GO30" s="394"/>
      <c r="GP30" s="441"/>
    </row>
    <row r="31" spans="2:198" ht="18" customHeight="1" x14ac:dyDescent="0.25">
      <c r="B31" s="360" t="s">
        <v>886</v>
      </c>
      <c r="C31" s="446">
        <v>5992345</v>
      </c>
      <c r="D31" s="446">
        <v>6060243</v>
      </c>
      <c r="E31" s="446">
        <v>6211940</v>
      </c>
      <c r="F31" s="446">
        <v>6059732</v>
      </c>
      <c r="O31" s="394"/>
      <c r="P31" s="394"/>
      <c r="Q31" s="394"/>
      <c r="GO31" s="394"/>
      <c r="GP31" s="441"/>
    </row>
    <row r="32" spans="2:198" ht="18" customHeight="1" x14ac:dyDescent="0.25">
      <c r="B32" s="360" t="s">
        <v>887</v>
      </c>
      <c r="C32" s="446">
        <v>4232381</v>
      </c>
      <c r="D32" s="446">
        <v>4041767</v>
      </c>
      <c r="E32" s="446">
        <v>4005471</v>
      </c>
      <c r="F32" s="446">
        <v>3634304</v>
      </c>
      <c r="O32" s="394"/>
      <c r="P32" s="394"/>
      <c r="Q32" s="394"/>
      <c r="GO32" s="394"/>
      <c r="GP32" s="441"/>
    </row>
    <row r="33" spans="2:198" ht="15.75" x14ac:dyDescent="0.25">
      <c r="B33" s="452" t="s">
        <v>117</v>
      </c>
      <c r="C33" s="447">
        <v>72451814</v>
      </c>
      <c r="D33" s="447">
        <v>70023050</v>
      </c>
      <c r="E33" s="447">
        <v>72627430</v>
      </c>
      <c r="F33" s="447">
        <v>72616422</v>
      </c>
      <c r="O33" s="394"/>
      <c r="P33" s="394"/>
      <c r="Q33" s="394"/>
      <c r="GO33" s="394"/>
      <c r="GP33" s="441"/>
    </row>
    <row r="34" spans="2:198" x14ac:dyDescent="0.25">
      <c r="B34" s="448"/>
      <c r="C34"/>
      <c r="D34"/>
      <c r="E34"/>
      <c r="F34"/>
      <c r="P34" s="394"/>
      <c r="Q34" s="394"/>
      <c r="R34" s="394"/>
    </row>
    <row r="35" spans="2:198" x14ac:dyDescent="0.25">
      <c r="B35"/>
      <c r="C35"/>
      <c r="D35"/>
      <c r="E35"/>
      <c r="F35"/>
      <c r="P35" s="394"/>
      <c r="Q35" s="394"/>
      <c r="R35" s="394"/>
    </row>
    <row r="36" spans="2:198" x14ac:dyDescent="0.25">
      <c r="P36" s="394"/>
      <c r="Q36" s="394"/>
      <c r="R36" s="394"/>
    </row>
    <row r="37" spans="2:198" x14ac:dyDescent="0.25">
      <c r="P37" s="394"/>
      <c r="Q37" s="394"/>
      <c r="R37" s="394"/>
    </row>
    <row r="38" spans="2:198" x14ac:dyDescent="0.25">
      <c r="P38" s="394"/>
      <c r="Q38" s="394"/>
      <c r="R38" s="394"/>
    </row>
    <row r="39" spans="2:198" x14ac:dyDescent="0.25">
      <c r="P39" s="394"/>
      <c r="Q39" s="394"/>
      <c r="R39" s="394"/>
    </row>
    <row r="40" spans="2:198" x14ac:dyDescent="0.25">
      <c r="P40" s="394"/>
      <c r="Q40" s="394"/>
      <c r="R40" s="394"/>
    </row>
    <row r="41" spans="2:198" x14ac:dyDescent="0.25">
      <c r="P41" s="394"/>
      <c r="Q41" s="394"/>
      <c r="R41" s="394"/>
    </row>
    <row r="42" spans="2:198" x14ac:dyDescent="0.25">
      <c r="P42" s="394"/>
      <c r="Q42" s="394"/>
      <c r="R42" s="394"/>
    </row>
    <row r="43" spans="2:198" x14ac:dyDescent="0.25">
      <c r="P43" s="394"/>
      <c r="Q43" s="394"/>
      <c r="R43" s="394"/>
    </row>
    <row r="44" spans="2:198" x14ac:dyDescent="0.25">
      <c r="P44" s="394"/>
      <c r="Q44" s="394"/>
      <c r="R44" s="394"/>
    </row>
    <row r="45" spans="2:198" x14ac:dyDescent="0.25">
      <c r="P45" s="394"/>
      <c r="Q45" s="394"/>
      <c r="R45" s="394"/>
    </row>
    <row r="46" spans="2:198" x14ac:dyDescent="0.25">
      <c r="P46" s="394"/>
      <c r="Q46" s="394"/>
      <c r="R46" s="394"/>
    </row>
    <row r="47" spans="2:198" x14ac:dyDescent="0.25">
      <c r="P47" s="394"/>
      <c r="Q47" s="394"/>
      <c r="R47" s="394"/>
    </row>
    <row r="48" spans="2:198" x14ac:dyDescent="0.25">
      <c r="P48" s="394"/>
      <c r="Q48" s="394"/>
      <c r="R48" s="394"/>
    </row>
    <row r="49" spans="16:18" x14ac:dyDescent="0.25">
      <c r="P49" s="394"/>
      <c r="Q49" s="394"/>
      <c r="R49" s="394"/>
    </row>
    <row r="50" spans="16:18" x14ac:dyDescent="0.25">
      <c r="P50" s="394"/>
      <c r="Q50" s="394"/>
      <c r="R50" s="394"/>
    </row>
    <row r="51" spans="16:18" x14ac:dyDescent="0.25">
      <c r="P51" s="394"/>
      <c r="Q51" s="394"/>
      <c r="R51" s="394"/>
    </row>
    <row r="52" spans="16:18" x14ac:dyDescent="0.25">
      <c r="P52" s="394"/>
      <c r="Q52" s="394"/>
      <c r="R52" s="394"/>
    </row>
    <row r="53" spans="16:18" x14ac:dyDescent="0.25">
      <c r="P53" s="394"/>
      <c r="Q53" s="394"/>
      <c r="R53" s="394"/>
    </row>
    <row r="54" spans="16:18" x14ac:dyDescent="0.25">
      <c r="P54" s="394"/>
      <c r="Q54" s="394"/>
      <c r="R54" s="394"/>
    </row>
    <row r="55" spans="16:18" x14ac:dyDescent="0.25">
      <c r="P55" s="394"/>
      <c r="Q55" s="394"/>
      <c r="R55" s="394"/>
    </row>
  </sheetData>
  <mergeCells count="6">
    <mergeCell ref="B21:F21"/>
    <mergeCell ref="B2:F2"/>
    <mergeCell ref="B3:F3"/>
    <mergeCell ref="B4:F4"/>
    <mergeCell ref="B19:F19"/>
    <mergeCell ref="B20:F20"/>
  </mergeCells>
  <hyperlinks>
    <hyperlink ref="H2" location="'Indice Total'!A137" display="Volver"/>
    <hyperlink ref="H19" location="'Indice Total'!A137" display="Volver"/>
  </hyperlinks>
  <pageMargins left="0.70866141732283472" right="0.70866141732283472" top="0.74803149606299213" bottom="0.74803149606299213" header="0.31496062992125984" footer="0.31496062992125984"/>
  <pageSetup scale="92" orientation="landscape"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2:FV327"/>
  <sheetViews>
    <sheetView showGridLines="0" zoomScale="90" zoomScaleNormal="90" workbookViewId="0"/>
  </sheetViews>
  <sheetFormatPr baseColWidth="10" defaultColWidth="10.28515625" defaultRowHeight="15" x14ac:dyDescent="0.25"/>
  <cols>
    <col min="1" max="1" width="20.85546875" style="441" customWidth="1"/>
    <col min="2" max="2" width="52.28515625" style="453" customWidth="1"/>
    <col min="3" max="4" width="20.140625" style="454" customWidth="1"/>
    <col min="5" max="5" width="20.5703125" style="394" bestFit="1" customWidth="1"/>
    <col min="6" max="6" width="20.7109375" style="394" customWidth="1"/>
    <col min="7" max="7" width="16.140625" style="394" customWidth="1"/>
    <col min="8" max="8" width="2.85546875" style="441" customWidth="1"/>
    <col min="9" max="9" width="20.28515625" style="441" customWidth="1"/>
    <col min="10" max="11" width="27.5703125" style="441" customWidth="1"/>
    <col min="12" max="177" width="10.28515625" style="441"/>
    <col min="178" max="178" width="0" style="394" hidden="1" customWidth="1"/>
    <col min="179" max="16384" width="10.28515625" style="441"/>
  </cols>
  <sheetData>
    <row r="2" spans="1:178" ht="18" x14ac:dyDescent="0.25">
      <c r="B2" s="2073" t="s">
        <v>890</v>
      </c>
      <c r="C2" s="2075"/>
      <c r="D2" s="2075"/>
      <c r="E2" s="2075"/>
      <c r="F2" s="2075"/>
      <c r="G2" s="2075"/>
      <c r="I2" s="3" t="s">
        <v>1</v>
      </c>
      <c r="FV2" s="441"/>
    </row>
    <row r="3" spans="1:178" ht="33.75" customHeight="1" x14ac:dyDescent="0.25">
      <c r="B3" s="2074" t="s">
        <v>891</v>
      </c>
      <c r="C3" s="2076"/>
      <c r="D3" s="2076"/>
      <c r="E3" s="2076"/>
      <c r="F3" s="2076"/>
      <c r="G3" s="2076"/>
      <c r="FV3" s="441"/>
    </row>
    <row r="4" spans="1:178" ht="16.5" thickBot="1" x14ac:dyDescent="0.3">
      <c r="B4" s="2036">
        <v>2019</v>
      </c>
      <c r="C4" s="2036"/>
      <c r="D4" s="2036"/>
      <c r="E4" s="2036"/>
      <c r="F4" s="2036"/>
      <c r="G4" s="2036"/>
      <c r="FV4" s="441"/>
    </row>
    <row r="5" spans="1:178" x14ac:dyDescent="0.25">
      <c r="FV5" s="441"/>
    </row>
    <row r="6" spans="1:178" s="455" customFormat="1" ht="47.25" x14ac:dyDescent="0.25">
      <c r="B6" s="340" t="s">
        <v>878</v>
      </c>
      <c r="C6" s="340" t="s">
        <v>892</v>
      </c>
      <c r="D6" s="340" t="s">
        <v>893</v>
      </c>
      <c r="E6" s="340" t="s">
        <v>120</v>
      </c>
      <c r="F6" s="340" t="s">
        <v>894</v>
      </c>
      <c r="G6" s="340" t="s">
        <v>160</v>
      </c>
      <c r="J6" s="456"/>
      <c r="K6" s="456"/>
      <c r="L6" s="456"/>
      <c r="M6" s="456"/>
      <c r="N6" s="456"/>
      <c r="O6" s="456"/>
    </row>
    <row r="7" spans="1:178" x14ac:dyDescent="0.25">
      <c r="A7" s="457">
        <v>30100</v>
      </c>
      <c r="B7" s="458" t="s">
        <v>895</v>
      </c>
      <c r="C7" s="463">
        <v>158208.5</v>
      </c>
      <c r="D7" s="463">
        <v>0</v>
      </c>
      <c r="E7" s="463">
        <v>44708</v>
      </c>
      <c r="F7" s="463">
        <v>54529.916666666664</v>
      </c>
      <c r="G7" s="463">
        <v>257446.41666666666</v>
      </c>
      <c r="J7" s="459"/>
      <c r="K7" s="459"/>
      <c r="L7" s="459"/>
      <c r="M7" s="459"/>
      <c r="N7" s="459"/>
      <c r="O7" s="459"/>
      <c r="FV7" s="441"/>
    </row>
    <row r="8" spans="1:178" x14ac:dyDescent="0.25">
      <c r="A8" s="457">
        <v>10106</v>
      </c>
      <c r="B8" s="391" t="s">
        <v>691</v>
      </c>
      <c r="C8" s="1521">
        <v>50499</v>
      </c>
      <c r="D8" s="460">
        <v>0</v>
      </c>
      <c r="E8" s="460">
        <v>0</v>
      </c>
      <c r="F8" s="460">
        <v>19288.666666666668</v>
      </c>
      <c r="G8" s="461">
        <v>69787.666666666672</v>
      </c>
      <c r="J8" s="459"/>
      <c r="K8" s="459"/>
      <c r="L8" s="459"/>
      <c r="M8" s="459"/>
      <c r="N8" s="459"/>
      <c r="O8" s="459"/>
      <c r="FV8" s="441"/>
    </row>
    <row r="9" spans="1:178" x14ac:dyDescent="0.25">
      <c r="A9" s="457">
        <v>10102</v>
      </c>
      <c r="B9" s="391" t="s">
        <v>688</v>
      </c>
      <c r="C9" s="1521">
        <v>281107.83333333331</v>
      </c>
      <c r="D9" s="460">
        <v>1.3333333333333333</v>
      </c>
      <c r="E9" s="460"/>
      <c r="F9" s="460">
        <v>104258.75</v>
      </c>
      <c r="G9" s="461">
        <v>385367.91666666663</v>
      </c>
      <c r="J9" s="459"/>
      <c r="K9" s="459"/>
      <c r="L9" s="459"/>
      <c r="M9" s="459"/>
      <c r="N9" s="459"/>
      <c r="O9" s="459"/>
      <c r="FV9" s="441"/>
    </row>
    <row r="10" spans="1:178" x14ac:dyDescent="0.25">
      <c r="A10" s="457">
        <v>10101</v>
      </c>
      <c r="B10" s="391" t="s">
        <v>896</v>
      </c>
      <c r="C10" s="1521">
        <v>47799.583333333336</v>
      </c>
      <c r="D10" s="460">
        <v>0</v>
      </c>
      <c r="E10" s="460"/>
      <c r="F10" s="460">
        <v>16973.75</v>
      </c>
      <c r="G10" s="461">
        <v>64773.333333333336</v>
      </c>
      <c r="J10" s="459"/>
      <c r="K10" s="459"/>
      <c r="L10" s="459"/>
      <c r="M10" s="459"/>
      <c r="N10" s="459"/>
      <c r="O10" s="459"/>
      <c r="FV10" s="441"/>
    </row>
    <row r="11" spans="1:178" x14ac:dyDescent="0.25">
      <c r="A11" s="457">
        <v>10105</v>
      </c>
      <c r="B11" s="391" t="s">
        <v>689</v>
      </c>
      <c r="C11" s="460">
        <v>124270.16666666667</v>
      </c>
      <c r="D11" s="460">
        <v>8.25</v>
      </c>
      <c r="E11" s="460"/>
      <c r="F11" s="460">
        <v>33887.916666666664</v>
      </c>
      <c r="G11" s="461">
        <v>158166.33333333334</v>
      </c>
      <c r="J11" s="459"/>
      <c r="K11" s="459"/>
      <c r="L11" s="459"/>
      <c r="M11" s="459"/>
      <c r="N11" s="459"/>
      <c r="O11" s="459"/>
      <c r="FV11" s="441"/>
    </row>
    <row r="12" spans="1:178" x14ac:dyDescent="0.25">
      <c r="A12" s="457"/>
      <c r="B12" s="462" t="s">
        <v>693</v>
      </c>
      <c r="C12" s="463">
        <v>503676.58333333331</v>
      </c>
      <c r="D12" s="463">
        <v>9.5833333333333339</v>
      </c>
      <c r="E12" s="463">
        <v>0</v>
      </c>
      <c r="F12" s="463">
        <v>174409.08333333334</v>
      </c>
      <c r="G12" s="463">
        <v>678095.25</v>
      </c>
      <c r="J12" s="459"/>
      <c r="K12" s="459"/>
      <c r="L12" s="459"/>
      <c r="M12" s="459"/>
      <c r="N12" s="459"/>
      <c r="O12" s="459"/>
      <c r="FV12" s="441"/>
    </row>
    <row r="13" spans="1:178" x14ac:dyDescent="0.25">
      <c r="A13" s="457">
        <v>41002</v>
      </c>
      <c r="B13" s="462" t="s">
        <v>881</v>
      </c>
      <c r="C13" s="463"/>
      <c r="D13" s="463">
        <v>4911.916666666667</v>
      </c>
      <c r="E13" s="463"/>
      <c r="F13" s="463">
        <v>406.91666666666669</v>
      </c>
      <c r="G13" s="463">
        <v>5318.8333333333339</v>
      </c>
      <c r="J13" s="459"/>
      <c r="K13" s="459"/>
      <c r="L13" s="459"/>
      <c r="M13" s="459"/>
      <c r="N13" s="459"/>
      <c r="O13" s="459"/>
      <c r="FV13" s="441"/>
    </row>
    <row r="14" spans="1:178" ht="30" x14ac:dyDescent="0.25">
      <c r="A14" s="457">
        <v>0</v>
      </c>
      <c r="B14" s="462" t="s">
        <v>882</v>
      </c>
      <c r="C14" s="463">
        <v>7099</v>
      </c>
      <c r="D14" s="463"/>
      <c r="E14" s="463">
        <v>8</v>
      </c>
      <c r="F14" s="463"/>
      <c r="G14" s="463">
        <v>7107</v>
      </c>
      <c r="J14" s="459"/>
      <c r="K14" s="459"/>
      <c r="L14" s="459"/>
      <c r="M14" s="459"/>
      <c r="N14" s="459"/>
      <c r="O14" s="459"/>
      <c r="FV14" s="441"/>
    </row>
    <row r="15" spans="1:178" x14ac:dyDescent="0.25">
      <c r="A15" s="457">
        <v>80128</v>
      </c>
      <c r="B15" s="391" t="s">
        <v>897</v>
      </c>
      <c r="C15" s="464">
        <v>9.5833333333333339</v>
      </c>
      <c r="D15" s="464"/>
      <c r="E15" s="460"/>
      <c r="F15" s="460">
        <v>0.33333333333333331</v>
      </c>
      <c r="G15" s="461">
        <v>9.9166666666666679</v>
      </c>
      <c r="J15" s="459"/>
      <c r="K15" s="459"/>
      <c r="L15" s="459"/>
      <c r="M15" s="459"/>
      <c r="N15" s="459"/>
      <c r="O15" s="459"/>
      <c r="FV15" s="441"/>
    </row>
    <row r="16" spans="1:178" x14ac:dyDescent="0.25">
      <c r="A16" s="457">
        <v>80131</v>
      </c>
      <c r="B16" s="391" t="s">
        <v>898</v>
      </c>
      <c r="C16" s="464">
        <v>53.5</v>
      </c>
      <c r="D16" s="464"/>
      <c r="E16" s="460"/>
      <c r="F16" s="460">
        <v>0.41666666666666669</v>
      </c>
      <c r="G16" s="461">
        <v>53.916666666666664</v>
      </c>
      <c r="J16" s="459"/>
      <c r="K16" s="459"/>
      <c r="L16" s="459"/>
      <c r="M16" s="459"/>
      <c r="N16" s="459"/>
      <c r="O16" s="459"/>
      <c r="FV16" s="441"/>
    </row>
    <row r="17" spans="1:178" x14ac:dyDescent="0.25">
      <c r="A17" s="457">
        <v>80132</v>
      </c>
      <c r="B17" s="391" t="s">
        <v>899</v>
      </c>
      <c r="C17" s="464">
        <v>19.333333333333332</v>
      </c>
      <c r="D17" s="464"/>
      <c r="E17" s="460"/>
      <c r="F17" s="460">
        <v>1.0833333333333333</v>
      </c>
      <c r="G17" s="461">
        <v>20.416666666666664</v>
      </c>
      <c r="J17" s="459"/>
      <c r="K17" s="459"/>
      <c r="L17" s="459"/>
      <c r="M17" s="459"/>
      <c r="N17" s="459"/>
      <c r="O17" s="459"/>
      <c r="FV17" s="441"/>
    </row>
    <row r="18" spans="1:178" x14ac:dyDescent="0.25">
      <c r="A18" s="457">
        <v>80120</v>
      </c>
      <c r="B18" s="391" t="s">
        <v>326</v>
      </c>
      <c r="C18" s="464">
        <v>1</v>
      </c>
      <c r="D18" s="464"/>
      <c r="E18" s="460"/>
      <c r="F18" s="460">
        <v>0</v>
      </c>
      <c r="G18" s="461">
        <v>1</v>
      </c>
      <c r="J18" s="459"/>
      <c r="K18" s="459"/>
      <c r="L18" s="459"/>
      <c r="M18" s="459"/>
      <c r="N18" s="459"/>
      <c r="O18" s="459"/>
      <c r="FV18" s="441"/>
    </row>
    <row r="19" spans="1:178" x14ac:dyDescent="0.25">
      <c r="A19" s="457">
        <v>0</v>
      </c>
      <c r="B19" s="391" t="s">
        <v>327</v>
      </c>
      <c r="C19" s="464"/>
      <c r="D19" s="464"/>
      <c r="E19" s="460"/>
      <c r="F19" s="460"/>
      <c r="G19" s="461">
        <v>0</v>
      </c>
      <c r="J19" s="459"/>
      <c r="K19" s="459"/>
      <c r="L19" s="459"/>
      <c r="M19" s="459"/>
      <c r="N19" s="459"/>
      <c r="O19" s="459"/>
      <c r="FV19" s="441"/>
    </row>
    <row r="20" spans="1:178" x14ac:dyDescent="0.25">
      <c r="A20" s="457">
        <v>0</v>
      </c>
      <c r="B20" s="391" t="s">
        <v>900</v>
      </c>
      <c r="C20" s="464"/>
      <c r="D20" s="464"/>
      <c r="E20" s="460"/>
      <c r="F20" s="460"/>
      <c r="G20" s="461">
        <v>0</v>
      </c>
      <c r="J20" s="459"/>
      <c r="K20" s="459"/>
      <c r="L20" s="459"/>
      <c r="M20" s="459"/>
      <c r="N20" s="459"/>
      <c r="O20" s="459"/>
      <c r="FV20" s="441"/>
    </row>
    <row r="21" spans="1:178" ht="28.5" x14ac:dyDescent="0.25">
      <c r="A21" s="457">
        <v>0</v>
      </c>
      <c r="B21" s="391" t="s">
        <v>328</v>
      </c>
      <c r="C21" s="464"/>
      <c r="D21" s="464"/>
      <c r="E21" s="460"/>
      <c r="F21" s="460"/>
      <c r="G21" s="461">
        <v>0</v>
      </c>
      <c r="H21" s="459"/>
      <c r="I21" s="459"/>
      <c r="J21" s="459"/>
      <c r="K21" s="459"/>
      <c r="L21" s="459"/>
      <c r="M21" s="459"/>
      <c r="N21" s="459"/>
      <c r="O21" s="459"/>
      <c r="FV21" s="441"/>
    </row>
    <row r="22" spans="1:178" x14ac:dyDescent="0.25">
      <c r="A22" s="457">
        <v>95050</v>
      </c>
      <c r="B22" s="391" t="s">
        <v>330</v>
      </c>
      <c r="C22" s="464">
        <v>24.083333333333332</v>
      </c>
      <c r="D22" s="464"/>
      <c r="E22" s="460"/>
      <c r="F22" s="460">
        <v>3.4166666666666665</v>
      </c>
      <c r="G22" s="461">
        <v>27.5</v>
      </c>
      <c r="H22" s="459"/>
      <c r="I22" s="459"/>
      <c r="J22" s="459"/>
      <c r="K22" s="459"/>
      <c r="L22" s="459"/>
      <c r="M22" s="459"/>
      <c r="N22" s="459"/>
      <c r="O22" s="459"/>
      <c r="FV22" s="441"/>
    </row>
    <row r="23" spans="1:178" x14ac:dyDescent="0.25">
      <c r="A23" s="457">
        <v>80122</v>
      </c>
      <c r="B23" s="391" t="s">
        <v>901</v>
      </c>
      <c r="C23" s="464">
        <v>103.66666666666667</v>
      </c>
      <c r="D23" s="464"/>
      <c r="E23" s="460"/>
      <c r="F23" s="460">
        <v>1.3333333333333333</v>
      </c>
      <c r="G23" s="461">
        <v>105</v>
      </c>
      <c r="H23" s="459"/>
      <c r="I23" s="459"/>
      <c r="J23" s="459"/>
      <c r="K23" s="459"/>
      <c r="L23" s="459"/>
      <c r="M23" s="459"/>
      <c r="N23" s="459"/>
      <c r="O23" s="459"/>
      <c r="FV23" s="441"/>
    </row>
    <row r="24" spans="1:178" x14ac:dyDescent="0.25">
      <c r="A24" s="457">
        <v>95167</v>
      </c>
      <c r="B24" s="391" t="s">
        <v>902</v>
      </c>
      <c r="C24" s="464">
        <v>18</v>
      </c>
      <c r="D24" s="464"/>
      <c r="E24" s="460"/>
      <c r="F24" s="460">
        <v>4.166666666666667</v>
      </c>
      <c r="G24" s="461">
        <v>22.166666666666668</v>
      </c>
      <c r="H24" s="459"/>
      <c r="I24" s="459"/>
      <c r="J24" s="459"/>
      <c r="K24" s="459"/>
      <c r="L24" s="459"/>
      <c r="M24" s="459"/>
      <c r="N24" s="459"/>
      <c r="O24" s="459"/>
      <c r="FV24" s="441"/>
    </row>
    <row r="25" spans="1:178" x14ac:dyDescent="0.25">
      <c r="A25" s="457">
        <v>0</v>
      </c>
      <c r="B25" s="391" t="s">
        <v>903</v>
      </c>
      <c r="C25" s="464"/>
      <c r="D25" s="464"/>
      <c r="E25" s="460"/>
      <c r="F25" s="460"/>
      <c r="G25" s="461">
        <v>0</v>
      </c>
      <c r="H25" s="459"/>
      <c r="I25" s="459"/>
      <c r="J25" s="459"/>
      <c r="K25" s="459"/>
      <c r="L25" s="459"/>
      <c r="M25" s="459"/>
      <c r="N25" s="459"/>
      <c r="O25" s="459"/>
      <c r="FV25" s="441"/>
    </row>
    <row r="26" spans="1:178" ht="28.5" x14ac:dyDescent="0.25">
      <c r="A26" s="457">
        <v>0</v>
      </c>
      <c r="B26" s="391" t="s">
        <v>904</v>
      </c>
      <c r="C26" s="464"/>
      <c r="D26" s="464"/>
      <c r="E26" s="460"/>
      <c r="F26" s="460"/>
      <c r="G26" s="461">
        <v>0</v>
      </c>
      <c r="J26" s="459"/>
      <c r="K26" s="459"/>
      <c r="L26" s="459"/>
      <c r="M26" s="459"/>
      <c r="N26" s="459"/>
      <c r="O26" s="459"/>
      <c r="FV26" s="441"/>
    </row>
    <row r="27" spans="1:178" x14ac:dyDescent="0.25">
      <c r="A27" s="457">
        <v>95062</v>
      </c>
      <c r="B27" s="391" t="s">
        <v>905</v>
      </c>
      <c r="C27" s="464">
        <v>1.8333333333333333</v>
      </c>
      <c r="D27" s="464"/>
      <c r="E27" s="460"/>
      <c r="F27" s="460">
        <v>0.75</v>
      </c>
      <c r="G27" s="461">
        <v>2.583333333333333</v>
      </c>
      <c r="H27" s="459"/>
      <c r="I27" s="459"/>
      <c r="J27" s="459"/>
      <c r="K27" s="459"/>
      <c r="L27" s="459"/>
      <c r="M27" s="459"/>
      <c r="N27" s="459"/>
      <c r="O27" s="459"/>
      <c r="FV27" s="441"/>
    </row>
    <row r="28" spans="1:178" x14ac:dyDescent="0.25">
      <c r="A28" s="457">
        <v>80105</v>
      </c>
      <c r="B28" s="391" t="s">
        <v>906</v>
      </c>
      <c r="C28" s="464">
        <v>66.083333333333329</v>
      </c>
      <c r="D28" s="464"/>
      <c r="E28" s="460"/>
      <c r="F28" s="460">
        <v>7.166666666666667</v>
      </c>
      <c r="G28" s="461">
        <v>73.25</v>
      </c>
      <c r="H28" s="459"/>
      <c r="I28" s="459"/>
      <c r="J28" s="459"/>
      <c r="K28" s="459"/>
      <c r="L28" s="459"/>
      <c r="M28" s="459"/>
      <c r="N28" s="459"/>
      <c r="O28" s="459"/>
      <c r="FV28" s="441"/>
    </row>
    <row r="29" spans="1:178" x14ac:dyDescent="0.25">
      <c r="A29" s="457">
        <v>0</v>
      </c>
      <c r="B29" s="391" t="s">
        <v>347</v>
      </c>
      <c r="C29" s="464"/>
      <c r="D29" s="464"/>
      <c r="E29" s="460"/>
      <c r="F29" s="460"/>
      <c r="G29" s="461">
        <v>0</v>
      </c>
      <c r="H29" s="459"/>
      <c r="I29" s="459"/>
      <c r="J29" s="459"/>
      <c r="K29" s="459"/>
      <c r="L29" s="459"/>
      <c r="M29" s="459"/>
      <c r="N29" s="459"/>
      <c r="O29" s="459"/>
      <c r="FV29" s="441"/>
    </row>
    <row r="30" spans="1:178" x14ac:dyDescent="0.25">
      <c r="A30" s="457">
        <v>0</v>
      </c>
      <c r="B30" s="391" t="s">
        <v>353</v>
      </c>
      <c r="C30" s="464"/>
      <c r="D30" s="464"/>
      <c r="E30" s="460"/>
      <c r="F30" s="460"/>
      <c r="G30" s="461">
        <v>0</v>
      </c>
      <c r="J30" s="459"/>
      <c r="K30" s="459"/>
      <c r="L30" s="459"/>
      <c r="M30" s="459"/>
      <c r="N30" s="459"/>
      <c r="O30" s="459"/>
      <c r="FV30" s="441"/>
    </row>
    <row r="31" spans="1:178" x14ac:dyDescent="0.25">
      <c r="A31" s="457">
        <v>80127</v>
      </c>
      <c r="B31" s="391" t="s">
        <v>354</v>
      </c>
      <c r="C31" s="464">
        <v>338.5</v>
      </c>
      <c r="D31" s="464"/>
      <c r="E31" s="460"/>
      <c r="F31" s="460">
        <v>7.666666666666667</v>
      </c>
      <c r="G31" s="461">
        <v>346.16666666666669</v>
      </c>
      <c r="J31" s="459"/>
      <c r="K31" s="459"/>
      <c r="L31" s="459"/>
      <c r="M31" s="459"/>
      <c r="N31" s="459"/>
      <c r="O31" s="459"/>
      <c r="FV31" s="441"/>
    </row>
    <row r="32" spans="1:178" x14ac:dyDescent="0.25">
      <c r="A32" s="457">
        <v>0</v>
      </c>
      <c r="B32" s="391" t="s">
        <v>907</v>
      </c>
      <c r="C32" s="464"/>
      <c r="D32" s="464"/>
      <c r="E32" s="460"/>
      <c r="F32" s="460"/>
      <c r="G32" s="461">
        <v>0</v>
      </c>
      <c r="H32" s="459"/>
      <c r="I32" s="459"/>
      <c r="J32" s="459"/>
      <c r="K32" s="459"/>
      <c r="L32" s="459"/>
      <c r="M32" s="459"/>
      <c r="N32" s="459"/>
      <c r="O32" s="459"/>
      <c r="FV32" s="441"/>
    </row>
    <row r="33" spans="1:178" x14ac:dyDescent="0.25">
      <c r="A33" s="457">
        <v>0</v>
      </c>
      <c r="B33" s="391" t="s">
        <v>908</v>
      </c>
      <c r="C33" s="464"/>
      <c r="D33" s="464"/>
      <c r="E33" s="460"/>
      <c r="F33" s="460"/>
      <c r="G33" s="461">
        <v>0</v>
      </c>
      <c r="H33" s="459"/>
      <c r="I33" s="459"/>
      <c r="J33" s="459"/>
      <c r="K33" s="459"/>
      <c r="L33" s="459"/>
      <c r="M33" s="459"/>
      <c r="N33" s="459"/>
      <c r="O33" s="459"/>
      <c r="FV33" s="441"/>
    </row>
    <row r="34" spans="1:178" x14ac:dyDescent="0.25">
      <c r="A34" s="457">
        <v>0</v>
      </c>
      <c r="B34" s="391" t="s">
        <v>909</v>
      </c>
      <c r="C34" s="464"/>
      <c r="D34" s="464"/>
      <c r="E34" s="460"/>
      <c r="F34" s="460"/>
      <c r="G34" s="461">
        <v>0</v>
      </c>
      <c r="H34" s="459"/>
      <c r="I34" s="459"/>
      <c r="J34" s="459"/>
      <c r="K34" s="459"/>
      <c r="L34" s="459"/>
      <c r="M34" s="459"/>
      <c r="N34" s="459"/>
      <c r="O34" s="459"/>
      <c r="FV34" s="441"/>
    </row>
    <row r="35" spans="1:178" x14ac:dyDescent="0.25">
      <c r="A35" s="457">
        <v>0</v>
      </c>
      <c r="B35" s="391" t="s">
        <v>910</v>
      </c>
      <c r="C35" s="464"/>
      <c r="D35" s="464"/>
      <c r="E35" s="460"/>
      <c r="F35" s="460"/>
      <c r="G35" s="461">
        <v>0</v>
      </c>
      <c r="H35" s="459"/>
      <c r="I35" s="459"/>
      <c r="J35" s="459"/>
      <c r="K35" s="459"/>
      <c r="L35" s="459"/>
      <c r="M35" s="459"/>
      <c r="N35" s="459"/>
      <c r="O35" s="459"/>
      <c r="FV35" s="441"/>
    </row>
    <row r="36" spans="1:178" x14ac:dyDescent="0.25">
      <c r="A36" s="457">
        <v>0</v>
      </c>
      <c r="B36" s="391" t="s">
        <v>357</v>
      </c>
      <c r="C36" s="464"/>
      <c r="D36" s="464"/>
      <c r="E36" s="460"/>
      <c r="F36" s="460"/>
      <c r="G36" s="461">
        <v>0</v>
      </c>
      <c r="J36" s="459"/>
      <c r="K36" s="459"/>
      <c r="L36" s="459"/>
      <c r="M36" s="459"/>
      <c r="N36" s="459"/>
      <c r="O36" s="459"/>
      <c r="FV36" s="441"/>
    </row>
    <row r="37" spans="1:178" x14ac:dyDescent="0.25">
      <c r="A37" s="457">
        <v>0</v>
      </c>
      <c r="B37" s="391" t="s">
        <v>911</v>
      </c>
      <c r="C37" s="464"/>
      <c r="D37" s="464"/>
      <c r="E37" s="460"/>
      <c r="F37" s="460"/>
      <c r="G37" s="461">
        <v>0</v>
      </c>
      <c r="J37" s="459"/>
      <c r="K37" s="459"/>
      <c r="L37" s="459"/>
      <c r="M37" s="459"/>
      <c r="N37" s="459"/>
      <c r="O37" s="459"/>
      <c r="FV37" s="441"/>
    </row>
    <row r="38" spans="1:178" x14ac:dyDescent="0.25">
      <c r="A38" s="457">
        <v>95023</v>
      </c>
      <c r="B38" s="391" t="s">
        <v>359</v>
      </c>
      <c r="C38" s="464">
        <v>2.6666666666666665</v>
      </c>
      <c r="D38" s="464"/>
      <c r="E38" s="460"/>
      <c r="F38" s="460">
        <v>1.0833333333333333</v>
      </c>
      <c r="G38" s="461">
        <v>3.75</v>
      </c>
      <c r="H38" s="459"/>
      <c r="I38" s="459"/>
      <c r="J38" s="459"/>
      <c r="K38" s="459"/>
      <c r="L38" s="459"/>
      <c r="M38" s="459"/>
      <c r="N38" s="459"/>
      <c r="O38" s="459"/>
      <c r="FV38" s="441"/>
    </row>
    <row r="39" spans="1:178" x14ac:dyDescent="0.25">
      <c r="A39" s="457">
        <v>95020</v>
      </c>
      <c r="B39" s="391" t="s">
        <v>912</v>
      </c>
      <c r="C39" s="464">
        <v>1.1666666666666667</v>
      </c>
      <c r="D39" s="464"/>
      <c r="E39" s="460"/>
      <c r="F39" s="460">
        <v>0</v>
      </c>
      <c r="G39" s="461">
        <v>1.1666666666666667</v>
      </c>
      <c r="H39" s="459"/>
      <c r="I39" s="459"/>
      <c r="J39" s="459"/>
      <c r="K39" s="459"/>
      <c r="L39" s="459"/>
      <c r="M39" s="459"/>
      <c r="N39" s="459"/>
      <c r="O39" s="459"/>
      <c r="FV39" s="441"/>
    </row>
    <row r="40" spans="1:178" x14ac:dyDescent="0.25">
      <c r="A40" s="457">
        <v>80133</v>
      </c>
      <c r="B40" s="391" t="s">
        <v>366</v>
      </c>
      <c r="C40" s="464">
        <v>392</v>
      </c>
      <c r="D40" s="464"/>
      <c r="E40" s="460"/>
      <c r="F40" s="460">
        <v>49.083333333333336</v>
      </c>
      <c r="G40" s="461">
        <v>441.08333333333331</v>
      </c>
      <c r="H40" s="459"/>
      <c r="I40" s="459"/>
      <c r="J40" s="459"/>
      <c r="K40" s="459"/>
      <c r="L40" s="459"/>
      <c r="M40" s="459"/>
      <c r="N40" s="459"/>
      <c r="O40" s="459"/>
      <c r="FV40" s="441"/>
    </row>
    <row r="41" spans="1:178" x14ac:dyDescent="0.25">
      <c r="A41" s="457">
        <v>0</v>
      </c>
      <c r="B41" s="391" t="s">
        <v>913</v>
      </c>
      <c r="C41" s="464"/>
      <c r="D41" s="464"/>
      <c r="E41" s="460"/>
      <c r="F41" s="460"/>
      <c r="G41" s="461">
        <v>0</v>
      </c>
      <c r="H41" s="459"/>
      <c r="I41" s="459"/>
      <c r="J41" s="459"/>
      <c r="K41" s="459"/>
      <c r="L41" s="459"/>
      <c r="M41" s="459"/>
      <c r="N41" s="459"/>
      <c r="O41" s="459"/>
      <c r="FV41" s="441"/>
    </row>
    <row r="42" spans="1:178" x14ac:dyDescent="0.25">
      <c r="A42" s="457">
        <v>0</v>
      </c>
      <c r="B42" s="391" t="s">
        <v>367</v>
      </c>
      <c r="C42" s="464"/>
      <c r="D42" s="464"/>
      <c r="E42" s="460"/>
      <c r="F42" s="460"/>
      <c r="G42" s="461">
        <v>0</v>
      </c>
      <c r="J42" s="459"/>
      <c r="K42" s="459"/>
      <c r="L42" s="459"/>
      <c r="M42" s="459"/>
      <c r="N42" s="459"/>
      <c r="O42" s="459"/>
      <c r="FV42" s="441"/>
    </row>
    <row r="43" spans="1:178" x14ac:dyDescent="0.25">
      <c r="A43" s="457">
        <v>0</v>
      </c>
      <c r="B43" s="391" t="s">
        <v>914</v>
      </c>
      <c r="C43" s="464"/>
      <c r="D43" s="464"/>
      <c r="E43" s="460"/>
      <c r="F43" s="460"/>
      <c r="G43" s="461">
        <v>0</v>
      </c>
      <c r="J43" s="459"/>
      <c r="K43" s="459"/>
      <c r="L43" s="459"/>
      <c r="M43" s="459"/>
      <c r="N43" s="459"/>
      <c r="O43" s="459"/>
      <c r="FV43" s="441"/>
    </row>
    <row r="44" spans="1:178" x14ac:dyDescent="0.25">
      <c r="A44" s="457">
        <v>80129</v>
      </c>
      <c r="B44" s="391" t="s">
        <v>915</v>
      </c>
      <c r="C44" s="464">
        <v>55.25</v>
      </c>
      <c r="D44" s="464"/>
      <c r="E44" s="460"/>
      <c r="F44" s="460">
        <v>1.5</v>
      </c>
      <c r="G44" s="461">
        <v>56.75</v>
      </c>
      <c r="J44" s="459"/>
      <c r="K44" s="459"/>
      <c r="L44" s="459"/>
      <c r="M44" s="459"/>
      <c r="N44" s="459"/>
      <c r="O44" s="459"/>
      <c r="FV44" s="441"/>
    </row>
    <row r="45" spans="1:178" x14ac:dyDescent="0.25">
      <c r="A45" s="457">
        <v>0</v>
      </c>
      <c r="B45" s="391" t="s">
        <v>916</v>
      </c>
      <c r="C45" s="464"/>
      <c r="D45" s="464"/>
      <c r="E45" s="460"/>
      <c r="F45" s="460"/>
      <c r="G45" s="461">
        <v>0</v>
      </c>
      <c r="J45" s="459"/>
      <c r="K45" s="459"/>
      <c r="L45" s="459"/>
      <c r="M45" s="459"/>
      <c r="N45" s="459"/>
      <c r="O45" s="459"/>
      <c r="FV45" s="441"/>
    </row>
    <row r="46" spans="1:178" x14ac:dyDescent="0.25">
      <c r="A46" s="457">
        <v>80104</v>
      </c>
      <c r="B46" s="391" t="s">
        <v>917</v>
      </c>
      <c r="C46" s="464">
        <v>12.833333333333334</v>
      </c>
      <c r="D46" s="464"/>
      <c r="E46" s="460"/>
      <c r="F46" s="460">
        <v>0</v>
      </c>
      <c r="G46" s="461">
        <v>12.833333333333334</v>
      </c>
      <c r="J46" s="459"/>
      <c r="K46" s="459"/>
      <c r="L46" s="459"/>
      <c r="M46" s="459"/>
      <c r="N46" s="459"/>
      <c r="O46" s="459"/>
      <c r="FV46" s="441"/>
    </row>
    <row r="47" spans="1:178" x14ac:dyDescent="0.25">
      <c r="A47" s="457">
        <v>80115</v>
      </c>
      <c r="B47" s="391" t="s">
        <v>373</v>
      </c>
      <c r="C47" s="464">
        <v>62.666666666666664</v>
      </c>
      <c r="D47" s="464"/>
      <c r="E47" s="460"/>
      <c r="F47" s="460">
        <v>6.833333333333333</v>
      </c>
      <c r="G47" s="461">
        <v>69.5</v>
      </c>
      <c r="J47" s="459"/>
      <c r="K47" s="459"/>
      <c r="L47" s="459"/>
      <c r="M47" s="459"/>
      <c r="N47" s="459"/>
      <c r="O47" s="459"/>
      <c r="FV47" s="441"/>
    </row>
    <row r="48" spans="1:178" x14ac:dyDescent="0.25">
      <c r="A48" s="457">
        <v>0</v>
      </c>
      <c r="B48" s="391" t="s">
        <v>918</v>
      </c>
      <c r="C48" s="464"/>
      <c r="D48" s="464"/>
      <c r="E48" s="460"/>
      <c r="F48" s="460"/>
      <c r="G48" s="461">
        <v>0</v>
      </c>
      <c r="J48" s="459"/>
      <c r="K48" s="459"/>
      <c r="L48" s="459"/>
      <c r="M48" s="459"/>
      <c r="N48" s="459"/>
      <c r="O48" s="459"/>
      <c r="FV48" s="441"/>
    </row>
    <row r="49" spans="1:178" x14ac:dyDescent="0.25">
      <c r="A49" s="457">
        <v>80113</v>
      </c>
      <c r="B49" s="391" t="s">
        <v>375</v>
      </c>
      <c r="C49" s="464">
        <v>18.083333333333332</v>
      </c>
      <c r="D49" s="464"/>
      <c r="E49" s="460"/>
      <c r="F49" s="460">
        <v>5.083333333333333</v>
      </c>
      <c r="G49" s="461">
        <v>23.166666666666664</v>
      </c>
      <c r="J49" s="459"/>
      <c r="K49" s="459"/>
      <c r="L49" s="459"/>
      <c r="M49" s="459"/>
      <c r="N49" s="459"/>
      <c r="O49" s="459"/>
      <c r="FV49" s="441"/>
    </row>
    <row r="50" spans="1:178" x14ac:dyDescent="0.25">
      <c r="A50" s="457">
        <v>95053</v>
      </c>
      <c r="B50" s="391" t="s">
        <v>376</v>
      </c>
      <c r="C50" s="464">
        <v>9898.4166666666661</v>
      </c>
      <c r="D50" s="464"/>
      <c r="E50" s="460"/>
      <c r="F50" s="460">
        <v>832.66666666666663</v>
      </c>
      <c r="G50" s="461">
        <v>10731.083333333332</v>
      </c>
      <c r="J50" s="459"/>
      <c r="K50" s="459"/>
      <c r="L50" s="459"/>
      <c r="M50" s="459"/>
      <c r="N50" s="459"/>
      <c r="O50" s="459"/>
      <c r="FV50" s="441"/>
    </row>
    <row r="51" spans="1:178" x14ac:dyDescent="0.25">
      <c r="A51" s="457">
        <v>0</v>
      </c>
      <c r="B51" s="391" t="s">
        <v>391</v>
      </c>
      <c r="C51" s="464"/>
      <c r="D51" s="464"/>
      <c r="E51" s="460"/>
      <c r="F51" s="460"/>
      <c r="G51" s="461">
        <v>0</v>
      </c>
      <c r="J51" s="459"/>
      <c r="K51" s="459"/>
      <c r="L51" s="459"/>
      <c r="M51" s="459"/>
      <c r="N51" s="459"/>
      <c r="O51" s="459"/>
      <c r="FV51" s="441"/>
    </row>
    <row r="52" spans="1:178" x14ac:dyDescent="0.25">
      <c r="A52" s="457">
        <v>0</v>
      </c>
      <c r="B52" s="391" t="s">
        <v>919</v>
      </c>
      <c r="C52" s="464"/>
      <c r="D52" s="464"/>
      <c r="E52" s="460"/>
      <c r="F52" s="460"/>
      <c r="G52" s="461">
        <v>0</v>
      </c>
      <c r="J52" s="459"/>
      <c r="K52" s="459"/>
      <c r="L52" s="459"/>
      <c r="M52" s="459"/>
      <c r="N52" s="459"/>
      <c r="O52" s="459"/>
      <c r="FV52" s="441"/>
    </row>
    <row r="53" spans="1:178" x14ac:dyDescent="0.25">
      <c r="A53" s="457">
        <v>0</v>
      </c>
      <c r="B53" s="391" t="s">
        <v>920</v>
      </c>
      <c r="C53" s="464"/>
      <c r="D53" s="464"/>
      <c r="E53" s="460"/>
      <c r="F53" s="460"/>
      <c r="G53" s="461">
        <v>0</v>
      </c>
      <c r="J53" s="459"/>
      <c r="K53" s="459"/>
      <c r="L53" s="459"/>
      <c r="M53" s="459"/>
      <c r="N53" s="459"/>
      <c r="O53" s="459"/>
      <c r="FV53" s="441"/>
    </row>
    <row r="54" spans="1:178" x14ac:dyDescent="0.25">
      <c r="A54" s="457">
        <v>95058</v>
      </c>
      <c r="B54" s="391" t="s">
        <v>403</v>
      </c>
      <c r="C54" s="464">
        <v>2.4166666666666665</v>
      </c>
      <c r="D54" s="464"/>
      <c r="E54" s="460"/>
      <c r="F54" s="460">
        <v>0</v>
      </c>
      <c r="G54" s="461">
        <v>2.4166666666666665</v>
      </c>
      <c r="J54" s="459"/>
      <c r="K54" s="459"/>
      <c r="L54" s="459"/>
      <c r="M54" s="459"/>
      <c r="N54" s="459"/>
      <c r="O54" s="459"/>
      <c r="FV54" s="441"/>
    </row>
    <row r="55" spans="1:178" x14ac:dyDescent="0.25">
      <c r="A55" s="457">
        <v>60103</v>
      </c>
      <c r="B55" s="391" t="s">
        <v>405</v>
      </c>
      <c r="C55" s="464">
        <v>356.5</v>
      </c>
      <c r="D55" s="464"/>
      <c r="E55" s="460"/>
      <c r="F55" s="460">
        <v>40</v>
      </c>
      <c r="G55" s="461">
        <v>396.5</v>
      </c>
      <c r="H55" s="459"/>
      <c r="I55" s="459"/>
      <c r="J55" s="459"/>
      <c r="K55" s="459"/>
      <c r="L55" s="459"/>
      <c r="M55" s="459"/>
      <c r="N55" s="459"/>
      <c r="O55" s="459"/>
      <c r="FV55" s="441"/>
    </row>
    <row r="56" spans="1:178" x14ac:dyDescent="0.25">
      <c r="A56" s="457">
        <v>60104</v>
      </c>
      <c r="B56" s="391" t="s">
        <v>406</v>
      </c>
      <c r="C56" s="464">
        <v>350.66666666666669</v>
      </c>
      <c r="D56" s="464"/>
      <c r="E56" s="460"/>
      <c r="F56" s="460">
        <v>12.833333333333334</v>
      </c>
      <c r="G56" s="461">
        <v>363.5</v>
      </c>
      <c r="H56" s="459"/>
      <c r="I56" s="459"/>
      <c r="J56" s="459"/>
      <c r="K56" s="459"/>
      <c r="L56" s="459"/>
      <c r="M56" s="459"/>
      <c r="N56" s="459"/>
      <c r="O56" s="459"/>
      <c r="FV56" s="441"/>
    </row>
    <row r="57" spans="1:178" x14ac:dyDescent="0.25">
      <c r="A57" s="457">
        <v>60105</v>
      </c>
      <c r="B57" s="391" t="s">
        <v>407</v>
      </c>
      <c r="C57" s="464">
        <v>1105.25</v>
      </c>
      <c r="D57" s="464"/>
      <c r="E57" s="460"/>
      <c r="F57" s="460">
        <v>93.5</v>
      </c>
      <c r="G57" s="461">
        <v>1198.75</v>
      </c>
      <c r="H57" s="459"/>
      <c r="I57" s="459"/>
      <c r="J57" s="459"/>
      <c r="K57" s="459"/>
      <c r="L57" s="459"/>
      <c r="M57" s="459"/>
      <c r="N57" s="459"/>
      <c r="O57" s="459"/>
      <c r="FV57" s="441"/>
    </row>
    <row r="58" spans="1:178" x14ac:dyDescent="0.25">
      <c r="A58" s="457">
        <v>60102</v>
      </c>
      <c r="B58" s="391" t="s">
        <v>408</v>
      </c>
      <c r="C58" s="464">
        <v>464</v>
      </c>
      <c r="D58" s="464"/>
      <c r="E58" s="460"/>
      <c r="F58" s="460">
        <v>15.583333333333334</v>
      </c>
      <c r="G58" s="461">
        <v>479.58333333333331</v>
      </c>
      <c r="H58" s="459"/>
      <c r="I58" s="459"/>
      <c r="J58" s="459"/>
      <c r="K58" s="459"/>
      <c r="L58" s="459"/>
      <c r="M58" s="459"/>
      <c r="N58" s="459"/>
      <c r="O58" s="459"/>
      <c r="FV58" s="441"/>
    </row>
    <row r="59" spans="1:178" x14ac:dyDescent="0.25">
      <c r="A59" s="457">
        <v>60106</v>
      </c>
      <c r="B59" s="391" t="s">
        <v>409</v>
      </c>
      <c r="C59" s="464">
        <v>81.166666666666671</v>
      </c>
      <c r="D59" s="464"/>
      <c r="E59" s="460"/>
      <c r="F59" s="460">
        <v>3.5833333333333335</v>
      </c>
      <c r="G59" s="461">
        <v>84.75</v>
      </c>
      <c r="H59" s="459"/>
      <c r="I59" s="459"/>
      <c r="J59" s="459"/>
      <c r="K59" s="459"/>
      <c r="L59" s="459"/>
      <c r="M59" s="459"/>
      <c r="N59" s="459"/>
      <c r="O59" s="459"/>
      <c r="FV59" s="441"/>
    </row>
    <row r="60" spans="1:178" x14ac:dyDescent="0.25">
      <c r="A60" s="457">
        <v>60107</v>
      </c>
      <c r="B60" s="391" t="s">
        <v>410</v>
      </c>
      <c r="C60" s="464">
        <v>307.75</v>
      </c>
      <c r="D60" s="464"/>
      <c r="E60" s="460"/>
      <c r="F60" s="460">
        <v>8</v>
      </c>
      <c r="G60" s="461">
        <v>315.75</v>
      </c>
      <c r="H60" s="459"/>
      <c r="I60" s="459"/>
      <c r="J60" s="459"/>
      <c r="K60" s="459"/>
      <c r="L60" s="459"/>
      <c r="M60" s="459"/>
      <c r="N60" s="459"/>
      <c r="O60" s="459"/>
      <c r="FV60" s="441"/>
    </row>
    <row r="61" spans="1:178" x14ac:dyDescent="0.25">
      <c r="A61" s="457">
        <v>60109</v>
      </c>
      <c r="B61" s="391" t="s">
        <v>412</v>
      </c>
      <c r="C61" s="464">
        <v>828.16666666666663</v>
      </c>
      <c r="D61" s="464"/>
      <c r="E61" s="460"/>
      <c r="F61" s="460">
        <v>22.583333333333332</v>
      </c>
      <c r="G61" s="461">
        <v>850.75</v>
      </c>
      <c r="H61" s="459"/>
      <c r="I61" s="459"/>
      <c r="J61" s="459"/>
      <c r="K61" s="459"/>
      <c r="L61" s="459"/>
      <c r="M61" s="459"/>
      <c r="N61" s="459"/>
      <c r="O61" s="459"/>
      <c r="FV61" s="441"/>
    </row>
    <row r="62" spans="1:178" x14ac:dyDescent="0.25">
      <c r="A62" s="457">
        <v>60130</v>
      </c>
      <c r="B62" s="391" t="s">
        <v>921</v>
      </c>
      <c r="C62" s="464">
        <v>183.33333333333334</v>
      </c>
      <c r="D62" s="464"/>
      <c r="E62" s="460"/>
      <c r="F62" s="460">
        <v>22.5</v>
      </c>
      <c r="G62" s="461">
        <v>205.83333333333334</v>
      </c>
      <c r="H62" s="459"/>
      <c r="I62" s="459"/>
      <c r="J62" s="459"/>
      <c r="K62" s="459"/>
      <c r="L62" s="459"/>
      <c r="M62" s="459"/>
      <c r="N62" s="459"/>
      <c r="O62" s="459"/>
      <c r="FV62" s="441"/>
    </row>
    <row r="63" spans="1:178" x14ac:dyDescent="0.25">
      <c r="A63" s="457">
        <v>60101</v>
      </c>
      <c r="B63" s="391" t="s">
        <v>413</v>
      </c>
      <c r="C63" s="464">
        <v>1479.6666666666667</v>
      </c>
      <c r="D63" s="464"/>
      <c r="E63" s="460"/>
      <c r="F63" s="460">
        <v>148.41666666666666</v>
      </c>
      <c r="G63" s="461">
        <v>1628.0833333333335</v>
      </c>
      <c r="H63" s="459"/>
      <c r="I63" s="459"/>
      <c r="J63" s="459"/>
      <c r="K63" s="459"/>
      <c r="L63" s="459"/>
      <c r="M63" s="459"/>
      <c r="N63" s="459"/>
      <c r="O63" s="459"/>
      <c r="FV63" s="441"/>
    </row>
    <row r="64" spans="1:178" x14ac:dyDescent="0.25">
      <c r="A64" s="457">
        <v>60110</v>
      </c>
      <c r="B64" s="391" t="s">
        <v>506</v>
      </c>
      <c r="C64" s="464">
        <v>1446.8333333333333</v>
      </c>
      <c r="D64" s="464"/>
      <c r="E64" s="460"/>
      <c r="F64" s="460">
        <v>84.833333333333329</v>
      </c>
      <c r="G64" s="461">
        <v>1531.6666666666665</v>
      </c>
      <c r="H64" s="459"/>
      <c r="I64" s="459"/>
      <c r="J64" s="459"/>
      <c r="K64" s="459"/>
      <c r="L64" s="459"/>
      <c r="M64" s="459"/>
      <c r="N64" s="459"/>
      <c r="O64" s="459"/>
      <c r="FV64" s="441"/>
    </row>
    <row r="65" spans="1:178" x14ac:dyDescent="0.25">
      <c r="A65" s="457">
        <v>60108</v>
      </c>
      <c r="B65" s="391" t="s">
        <v>922</v>
      </c>
      <c r="C65" s="464">
        <v>41.333333333333336</v>
      </c>
      <c r="D65" s="464"/>
      <c r="E65" s="460"/>
      <c r="F65" s="460">
        <v>0.25</v>
      </c>
      <c r="G65" s="461">
        <v>41.583333333333336</v>
      </c>
      <c r="H65" s="459"/>
      <c r="I65" s="459"/>
      <c r="J65" s="459"/>
      <c r="K65" s="459"/>
      <c r="L65" s="459"/>
      <c r="M65" s="459"/>
      <c r="N65" s="459"/>
      <c r="O65" s="459"/>
      <c r="FV65" s="441"/>
    </row>
    <row r="66" spans="1:178" x14ac:dyDescent="0.25">
      <c r="A66" s="457">
        <v>60121</v>
      </c>
      <c r="B66" s="391" t="s">
        <v>923</v>
      </c>
      <c r="C66" s="464">
        <v>1508.6666666666667</v>
      </c>
      <c r="D66" s="464"/>
      <c r="E66" s="460"/>
      <c r="F66" s="460">
        <v>112</v>
      </c>
      <c r="G66" s="461">
        <v>1620.6666666666667</v>
      </c>
      <c r="H66" s="459"/>
      <c r="I66" s="459"/>
      <c r="J66" s="459"/>
      <c r="K66" s="459"/>
      <c r="L66" s="459"/>
      <c r="M66" s="459"/>
      <c r="N66" s="459"/>
      <c r="O66" s="459"/>
      <c r="FV66" s="441"/>
    </row>
    <row r="67" spans="1:178" x14ac:dyDescent="0.25">
      <c r="A67" s="457">
        <v>60122</v>
      </c>
      <c r="B67" s="391" t="s">
        <v>924</v>
      </c>
      <c r="C67" s="464">
        <v>2142.1666666666665</v>
      </c>
      <c r="D67" s="464"/>
      <c r="E67" s="460"/>
      <c r="F67" s="460">
        <v>71.25</v>
      </c>
      <c r="G67" s="461">
        <v>2213.4166666666665</v>
      </c>
      <c r="H67" s="459"/>
      <c r="I67" s="459"/>
      <c r="J67" s="459"/>
      <c r="K67" s="459"/>
      <c r="L67" s="459"/>
      <c r="M67" s="459"/>
      <c r="N67" s="459"/>
      <c r="O67" s="459"/>
      <c r="FV67" s="441"/>
    </row>
    <row r="68" spans="1:178" x14ac:dyDescent="0.25">
      <c r="A68" s="457">
        <v>60112</v>
      </c>
      <c r="B68" s="391" t="s">
        <v>416</v>
      </c>
      <c r="C68" s="464">
        <v>912.33333333333337</v>
      </c>
      <c r="D68" s="464"/>
      <c r="E68" s="460"/>
      <c r="F68" s="460">
        <v>52.25</v>
      </c>
      <c r="G68" s="461">
        <v>964.58333333333337</v>
      </c>
      <c r="H68" s="459"/>
      <c r="I68" s="459"/>
      <c r="J68" s="459"/>
      <c r="K68" s="459"/>
      <c r="L68" s="459"/>
      <c r="M68" s="459"/>
      <c r="N68" s="459"/>
      <c r="O68" s="459"/>
      <c r="FV68" s="441"/>
    </row>
    <row r="69" spans="1:178" x14ac:dyDescent="0.25">
      <c r="A69" s="457">
        <v>60111</v>
      </c>
      <c r="B69" s="391" t="s">
        <v>417</v>
      </c>
      <c r="C69" s="464">
        <v>165.5</v>
      </c>
      <c r="D69" s="464"/>
      <c r="E69" s="460"/>
      <c r="F69" s="460">
        <v>23.416666666666668</v>
      </c>
      <c r="G69" s="461">
        <v>188.91666666666666</v>
      </c>
      <c r="H69" s="459"/>
      <c r="I69" s="459"/>
      <c r="J69" s="459"/>
      <c r="K69" s="459"/>
      <c r="L69" s="459"/>
      <c r="M69" s="459"/>
      <c r="N69" s="459"/>
      <c r="O69" s="459"/>
      <c r="FV69" s="441"/>
    </row>
    <row r="70" spans="1:178" x14ac:dyDescent="0.25">
      <c r="A70" s="457">
        <v>60113</v>
      </c>
      <c r="B70" s="391" t="s">
        <v>925</v>
      </c>
      <c r="C70" s="464">
        <v>71.5</v>
      </c>
      <c r="D70" s="464"/>
      <c r="E70" s="460"/>
      <c r="F70" s="460">
        <v>12.75</v>
      </c>
      <c r="G70" s="461">
        <v>84.25</v>
      </c>
      <c r="H70" s="459"/>
      <c r="I70" s="459"/>
      <c r="J70" s="459"/>
      <c r="K70" s="459"/>
      <c r="L70" s="459"/>
      <c r="M70" s="459"/>
      <c r="N70" s="459"/>
      <c r="O70" s="459"/>
      <c r="FV70" s="441"/>
    </row>
    <row r="71" spans="1:178" x14ac:dyDescent="0.25">
      <c r="A71" s="457">
        <v>60123</v>
      </c>
      <c r="B71" s="391" t="s">
        <v>926</v>
      </c>
      <c r="C71" s="464">
        <v>1172.0833333333333</v>
      </c>
      <c r="D71" s="464"/>
      <c r="E71" s="460"/>
      <c r="F71" s="460">
        <v>76.5</v>
      </c>
      <c r="G71" s="461">
        <v>1248.5833333333333</v>
      </c>
      <c r="H71" s="459"/>
      <c r="I71" s="459"/>
      <c r="J71" s="459"/>
      <c r="K71" s="459"/>
      <c r="L71" s="459"/>
      <c r="M71" s="459"/>
      <c r="N71" s="459"/>
      <c r="O71" s="459"/>
      <c r="FV71" s="441"/>
    </row>
    <row r="72" spans="1:178" x14ac:dyDescent="0.25">
      <c r="A72" s="457">
        <v>60124</v>
      </c>
      <c r="B72" s="391" t="s">
        <v>422</v>
      </c>
      <c r="C72" s="464">
        <v>672.75</v>
      </c>
      <c r="D72" s="464"/>
      <c r="E72" s="460"/>
      <c r="F72" s="460">
        <v>42.5</v>
      </c>
      <c r="G72" s="461">
        <v>715.25</v>
      </c>
      <c r="H72" s="459"/>
      <c r="I72" s="459"/>
      <c r="J72" s="459"/>
      <c r="K72" s="459"/>
      <c r="L72" s="459"/>
      <c r="M72" s="459"/>
      <c r="N72" s="459"/>
      <c r="O72" s="459"/>
      <c r="FV72" s="441"/>
    </row>
    <row r="73" spans="1:178" x14ac:dyDescent="0.25">
      <c r="A73" s="457">
        <v>60125</v>
      </c>
      <c r="B73" s="391" t="s">
        <v>423</v>
      </c>
      <c r="C73" s="464">
        <v>1247.8333333333333</v>
      </c>
      <c r="D73" s="464"/>
      <c r="E73" s="460"/>
      <c r="F73" s="460">
        <v>90.083333333333329</v>
      </c>
      <c r="G73" s="461">
        <v>1337.9166666666665</v>
      </c>
      <c r="H73" s="459"/>
      <c r="I73" s="459"/>
      <c r="J73" s="459"/>
      <c r="K73" s="459"/>
      <c r="L73" s="459"/>
      <c r="M73" s="459"/>
      <c r="N73" s="459"/>
      <c r="O73" s="459"/>
      <c r="FV73" s="441"/>
    </row>
    <row r="74" spans="1:178" x14ac:dyDescent="0.25">
      <c r="A74" s="457">
        <v>60126</v>
      </c>
      <c r="B74" s="391" t="s">
        <v>424</v>
      </c>
      <c r="C74" s="464">
        <v>862.25</v>
      </c>
      <c r="D74" s="464"/>
      <c r="E74" s="460"/>
      <c r="F74" s="460">
        <v>26.416666666666668</v>
      </c>
      <c r="G74" s="461">
        <v>888.66666666666663</v>
      </c>
      <c r="H74" s="459"/>
      <c r="I74" s="459"/>
      <c r="J74" s="459"/>
      <c r="K74" s="459"/>
      <c r="L74" s="459"/>
      <c r="M74" s="459"/>
      <c r="N74" s="459"/>
      <c r="O74" s="459"/>
      <c r="FV74" s="441"/>
    </row>
    <row r="75" spans="1:178" x14ac:dyDescent="0.25">
      <c r="A75" s="457">
        <v>60127</v>
      </c>
      <c r="B75" s="391" t="s">
        <v>425</v>
      </c>
      <c r="C75" s="464">
        <v>1136.6666666666667</v>
      </c>
      <c r="D75" s="464"/>
      <c r="E75" s="460"/>
      <c r="F75" s="460">
        <v>110.16666666666667</v>
      </c>
      <c r="G75" s="461">
        <v>1246.8333333333335</v>
      </c>
      <c r="H75" s="459"/>
      <c r="I75" s="459"/>
      <c r="J75" s="459"/>
      <c r="K75" s="459"/>
      <c r="L75" s="459"/>
      <c r="M75" s="459"/>
      <c r="N75" s="459"/>
      <c r="O75" s="459"/>
      <c r="FV75" s="441"/>
    </row>
    <row r="76" spans="1:178" x14ac:dyDescent="0.25">
      <c r="A76" s="457">
        <v>60128</v>
      </c>
      <c r="B76" s="391" t="s">
        <v>927</v>
      </c>
      <c r="C76" s="464">
        <v>1186</v>
      </c>
      <c r="D76" s="464"/>
      <c r="E76" s="460"/>
      <c r="F76" s="460">
        <v>110.33333333333333</v>
      </c>
      <c r="G76" s="461">
        <v>1296.3333333333333</v>
      </c>
      <c r="H76" s="459"/>
      <c r="I76" s="459"/>
      <c r="J76" s="459"/>
      <c r="K76" s="459"/>
      <c r="L76" s="459"/>
      <c r="M76" s="459"/>
      <c r="N76" s="459"/>
      <c r="O76" s="459"/>
      <c r="FV76" s="441"/>
    </row>
    <row r="77" spans="1:178" x14ac:dyDescent="0.25">
      <c r="A77" s="457">
        <v>60114</v>
      </c>
      <c r="B77" s="391" t="s">
        <v>427</v>
      </c>
      <c r="C77" s="464">
        <v>748</v>
      </c>
      <c r="D77" s="464"/>
      <c r="E77" s="460"/>
      <c r="F77" s="460">
        <v>47.75</v>
      </c>
      <c r="G77" s="461">
        <v>795.75</v>
      </c>
      <c r="H77" s="459"/>
      <c r="I77" s="459"/>
      <c r="J77" s="459"/>
      <c r="K77" s="459"/>
      <c r="L77" s="459"/>
      <c r="M77" s="459"/>
      <c r="N77" s="459"/>
      <c r="O77" s="459"/>
      <c r="FV77" s="441"/>
    </row>
    <row r="78" spans="1:178" x14ac:dyDescent="0.25">
      <c r="A78" s="457">
        <v>60115</v>
      </c>
      <c r="B78" s="391" t="s">
        <v>428</v>
      </c>
      <c r="C78" s="464">
        <v>697.08333333333337</v>
      </c>
      <c r="D78" s="464"/>
      <c r="E78" s="460"/>
      <c r="F78" s="460">
        <v>65.333333333333329</v>
      </c>
      <c r="G78" s="461">
        <v>762.41666666666674</v>
      </c>
      <c r="H78" s="459"/>
      <c r="I78" s="459"/>
      <c r="J78" s="459"/>
      <c r="K78" s="459"/>
      <c r="L78" s="459"/>
      <c r="M78" s="459"/>
      <c r="N78" s="459"/>
      <c r="O78" s="459"/>
      <c r="FV78" s="441"/>
    </row>
    <row r="79" spans="1:178" x14ac:dyDescent="0.25">
      <c r="A79" s="457">
        <v>60116</v>
      </c>
      <c r="B79" s="391" t="s">
        <v>404</v>
      </c>
      <c r="C79" s="464">
        <v>645.33333333333337</v>
      </c>
      <c r="D79" s="464"/>
      <c r="E79" s="460"/>
      <c r="F79" s="460">
        <v>38.916666666666664</v>
      </c>
      <c r="G79" s="461">
        <v>684.25</v>
      </c>
      <c r="H79" s="459"/>
      <c r="I79" s="459"/>
      <c r="J79" s="459"/>
      <c r="K79" s="459"/>
      <c r="L79" s="459"/>
      <c r="M79" s="459"/>
      <c r="N79" s="459"/>
      <c r="O79" s="459"/>
      <c r="FV79" s="441"/>
    </row>
    <row r="80" spans="1:178" x14ac:dyDescent="0.25">
      <c r="A80" s="457">
        <v>60117</v>
      </c>
      <c r="B80" s="391" t="s">
        <v>429</v>
      </c>
      <c r="C80" s="464">
        <v>572.66666666666663</v>
      </c>
      <c r="D80" s="464"/>
      <c r="E80" s="460"/>
      <c r="F80" s="460">
        <v>37.083333333333336</v>
      </c>
      <c r="G80" s="461">
        <v>609.75</v>
      </c>
      <c r="H80" s="459"/>
      <c r="I80" s="459"/>
      <c r="J80" s="459"/>
      <c r="K80" s="459"/>
      <c r="L80" s="459"/>
      <c r="M80" s="459"/>
      <c r="N80" s="459"/>
      <c r="O80" s="459"/>
      <c r="FV80" s="441"/>
    </row>
    <row r="81" spans="1:178" x14ac:dyDescent="0.25">
      <c r="A81" s="457">
        <v>60118</v>
      </c>
      <c r="B81" s="391" t="s">
        <v>430</v>
      </c>
      <c r="C81" s="464">
        <v>502.66666666666669</v>
      </c>
      <c r="D81" s="464"/>
      <c r="E81" s="460"/>
      <c r="F81" s="460">
        <v>29.166666666666668</v>
      </c>
      <c r="G81" s="461">
        <v>531.83333333333337</v>
      </c>
      <c r="H81" s="459"/>
      <c r="I81" s="459"/>
      <c r="J81" s="459"/>
      <c r="K81" s="459"/>
      <c r="L81" s="459"/>
      <c r="M81" s="459"/>
      <c r="N81" s="459"/>
      <c r="O81" s="459"/>
      <c r="FV81" s="441"/>
    </row>
    <row r="82" spans="1:178" x14ac:dyDescent="0.25">
      <c r="A82" s="457">
        <v>60119</v>
      </c>
      <c r="B82" s="391" t="s">
        <v>431</v>
      </c>
      <c r="C82" s="464">
        <v>927.33333333333337</v>
      </c>
      <c r="D82" s="464"/>
      <c r="E82" s="460"/>
      <c r="F82" s="460">
        <v>34.583333333333336</v>
      </c>
      <c r="G82" s="461">
        <v>961.91666666666674</v>
      </c>
      <c r="H82" s="459"/>
      <c r="I82" s="459"/>
      <c r="J82" s="459"/>
      <c r="K82" s="459"/>
      <c r="L82" s="459"/>
      <c r="M82" s="459"/>
      <c r="N82" s="459"/>
      <c r="O82" s="459"/>
      <c r="FV82" s="441"/>
    </row>
    <row r="83" spans="1:178" x14ac:dyDescent="0.25">
      <c r="A83" s="457">
        <v>60120</v>
      </c>
      <c r="B83" s="391" t="s">
        <v>928</v>
      </c>
      <c r="C83" s="464">
        <v>1095</v>
      </c>
      <c r="D83" s="464"/>
      <c r="E83" s="460"/>
      <c r="F83" s="460">
        <v>93</v>
      </c>
      <c r="G83" s="461">
        <v>1188</v>
      </c>
      <c r="H83" s="459"/>
      <c r="I83" s="459"/>
      <c r="J83" s="459"/>
      <c r="K83" s="459"/>
      <c r="L83" s="459"/>
      <c r="M83" s="459"/>
      <c r="N83" s="459"/>
      <c r="O83" s="459"/>
      <c r="FV83" s="441"/>
    </row>
    <row r="84" spans="1:178" x14ac:dyDescent="0.25">
      <c r="A84" s="457">
        <v>0</v>
      </c>
      <c r="B84" s="391" t="s">
        <v>434</v>
      </c>
      <c r="C84" s="464">
        <v>1.1666666666666667</v>
      </c>
      <c r="D84" s="464"/>
      <c r="E84" s="460"/>
      <c r="F84" s="460">
        <v>0.83333333333333337</v>
      </c>
      <c r="G84" s="461">
        <v>2</v>
      </c>
      <c r="J84" s="459"/>
      <c r="K84" s="459"/>
      <c r="L84" s="459"/>
      <c r="M84" s="459"/>
      <c r="N84" s="459"/>
      <c r="O84" s="459"/>
      <c r="FV84" s="441"/>
    </row>
    <row r="85" spans="1:178" x14ac:dyDescent="0.25">
      <c r="A85" s="457">
        <v>0</v>
      </c>
      <c r="B85" s="391" t="s">
        <v>402</v>
      </c>
      <c r="C85" s="464">
        <v>6.916666666666667</v>
      </c>
      <c r="D85" s="464"/>
      <c r="E85" s="460"/>
      <c r="F85" s="460">
        <v>0</v>
      </c>
      <c r="G85" s="461">
        <v>6.916666666666667</v>
      </c>
      <c r="J85" s="459"/>
      <c r="K85" s="459"/>
      <c r="L85" s="459"/>
      <c r="M85" s="459"/>
      <c r="N85" s="459"/>
      <c r="O85" s="459"/>
      <c r="FV85" s="441"/>
    </row>
    <row r="86" spans="1:178" x14ac:dyDescent="0.25">
      <c r="A86" s="457">
        <v>0</v>
      </c>
      <c r="B86" s="391" t="s">
        <v>929</v>
      </c>
      <c r="C86" s="464"/>
      <c r="D86" s="464"/>
      <c r="E86" s="460"/>
      <c r="F86" s="460"/>
      <c r="G86" s="461">
        <v>0</v>
      </c>
      <c r="J86" s="459"/>
      <c r="K86" s="459"/>
      <c r="L86" s="459"/>
      <c r="M86" s="459"/>
      <c r="N86" s="459"/>
      <c r="O86" s="459"/>
      <c r="FV86" s="441"/>
    </row>
    <row r="87" spans="1:178" x14ac:dyDescent="0.25">
      <c r="A87" s="457">
        <v>95043</v>
      </c>
      <c r="B87" s="391" t="s">
        <v>436</v>
      </c>
      <c r="C87" s="464">
        <v>50</v>
      </c>
      <c r="D87" s="464"/>
      <c r="E87" s="460"/>
      <c r="F87" s="460">
        <v>2.6666666666666665</v>
      </c>
      <c r="G87" s="461">
        <v>52.666666666666664</v>
      </c>
      <c r="J87" s="459"/>
      <c r="K87" s="459"/>
      <c r="L87" s="459"/>
      <c r="M87" s="459"/>
      <c r="N87" s="459"/>
      <c r="O87" s="459"/>
      <c r="FV87" s="441"/>
    </row>
    <row r="88" spans="1:178" x14ac:dyDescent="0.25">
      <c r="A88" s="457">
        <v>0</v>
      </c>
      <c r="B88" s="391" t="s">
        <v>437</v>
      </c>
      <c r="C88" s="464"/>
      <c r="D88" s="464"/>
      <c r="E88" s="460"/>
      <c r="F88" s="460"/>
      <c r="G88" s="461">
        <v>0</v>
      </c>
      <c r="J88" s="459"/>
      <c r="K88" s="459"/>
      <c r="L88" s="459"/>
      <c r="M88" s="459"/>
      <c r="N88" s="459"/>
      <c r="O88" s="459"/>
      <c r="FV88" s="441"/>
    </row>
    <row r="89" spans="1:178" x14ac:dyDescent="0.25">
      <c r="A89" s="457">
        <v>0</v>
      </c>
      <c r="B89" s="391" t="s">
        <v>930</v>
      </c>
      <c r="C89" s="464"/>
      <c r="D89" s="464"/>
      <c r="E89" s="460"/>
      <c r="F89" s="460"/>
      <c r="G89" s="461">
        <v>0</v>
      </c>
      <c r="J89" s="459"/>
      <c r="K89" s="459"/>
      <c r="L89" s="459"/>
      <c r="M89" s="459"/>
      <c r="N89" s="459"/>
      <c r="O89" s="459"/>
      <c r="FV89" s="441"/>
    </row>
    <row r="90" spans="1:178" x14ac:dyDescent="0.25">
      <c r="A90" s="457">
        <v>80121</v>
      </c>
      <c r="B90" s="391" t="s">
        <v>441</v>
      </c>
      <c r="C90" s="464">
        <v>86.5</v>
      </c>
      <c r="D90" s="464"/>
      <c r="E90" s="460"/>
      <c r="F90" s="460">
        <v>1.25</v>
      </c>
      <c r="G90" s="461">
        <v>87.75</v>
      </c>
      <c r="J90" s="459"/>
      <c r="K90" s="459"/>
      <c r="L90" s="459"/>
      <c r="M90" s="459"/>
      <c r="N90" s="459"/>
      <c r="O90" s="459"/>
      <c r="FV90" s="441"/>
    </row>
    <row r="91" spans="1:178" x14ac:dyDescent="0.25">
      <c r="A91" s="457">
        <v>0</v>
      </c>
      <c r="B91" s="391" t="s">
        <v>931</v>
      </c>
      <c r="C91" s="464"/>
      <c r="D91" s="464"/>
      <c r="E91" s="460"/>
      <c r="F91" s="460"/>
      <c r="G91" s="461">
        <v>0</v>
      </c>
      <c r="J91" s="459"/>
      <c r="K91" s="459"/>
      <c r="L91" s="459"/>
      <c r="M91" s="459"/>
      <c r="N91" s="459"/>
      <c r="O91" s="459"/>
      <c r="FV91" s="441"/>
    </row>
    <row r="92" spans="1:178" x14ac:dyDescent="0.25">
      <c r="A92" s="457">
        <v>0</v>
      </c>
      <c r="B92" s="391" t="s">
        <v>932</v>
      </c>
      <c r="C92" s="464"/>
      <c r="D92" s="464"/>
      <c r="E92" s="460"/>
      <c r="F92" s="460"/>
      <c r="G92" s="461">
        <v>0</v>
      </c>
      <c r="J92" s="459"/>
      <c r="K92" s="459"/>
      <c r="L92" s="459"/>
      <c r="M92" s="459"/>
      <c r="N92" s="459"/>
      <c r="O92" s="459"/>
      <c r="FV92" s="441"/>
    </row>
    <row r="93" spans="1:178" x14ac:dyDescent="0.25">
      <c r="A93" s="457">
        <v>95119</v>
      </c>
      <c r="B93" s="391" t="s">
        <v>933</v>
      </c>
      <c r="C93" s="464"/>
      <c r="D93" s="464"/>
      <c r="E93" s="460"/>
      <c r="F93" s="460"/>
      <c r="G93" s="461">
        <v>0</v>
      </c>
      <c r="H93" s="459"/>
      <c r="I93" s="459"/>
      <c r="J93" s="459"/>
      <c r="K93" s="459"/>
      <c r="L93" s="459"/>
      <c r="M93" s="459"/>
      <c r="N93" s="459"/>
      <c r="O93" s="459"/>
      <c r="FV93" s="441"/>
    </row>
    <row r="94" spans="1:178" x14ac:dyDescent="0.25">
      <c r="A94" s="457">
        <v>95121</v>
      </c>
      <c r="B94" s="391" t="s">
        <v>934</v>
      </c>
      <c r="C94" s="464">
        <v>0.58333333333333337</v>
      </c>
      <c r="D94" s="464"/>
      <c r="E94" s="460"/>
      <c r="F94" s="460">
        <v>0</v>
      </c>
      <c r="G94" s="461">
        <v>0.58333333333333337</v>
      </c>
      <c r="H94" s="459"/>
      <c r="I94" s="459"/>
      <c r="J94" s="459"/>
      <c r="K94" s="459"/>
      <c r="L94" s="459"/>
      <c r="M94" s="459"/>
      <c r="N94" s="459"/>
      <c r="O94" s="459"/>
      <c r="FV94" s="441"/>
    </row>
    <row r="95" spans="1:178" x14ac:dyDescent="0.25">
      <c r="A95" s="457">
        <v>0</v>
      </c>
      <c r="B95" s="391" t="s">
        <v>451</v>
      </c>
      <c r="C95" s="464"/>
      <c r="D95" s="464"/>
      <c r="E95" s="460"/>
      <c r="F95" s="460"/>
      <c r="G95" s="461">
        <v>0</v>
      </c>
      <c r="H95" s="459"/>
      <c r="I95" s="459"/>
      <c r="J95" s="459"/>
      <c r="K95" s="459"/>
      <c r="L95" s="459"/>
      <c r="M95" s="459"/>
      <c r="N95" s="459"/>
      <c r="O95" s="459"/>
      <c r="FV95" s="441"/>
    </row>
    <row r="96" spans="1:178" x14ac:dyDescent="0.25">
      <c r="A96" s="457">
        <v>0</v>
      </c>
      <c r="B96" s="391" t="s">
        <v>935</v>
      </c>
      <c r="C96" s="464"/>
      <c r="D96" s="464"/>
      <c r="E96" s="460"/>
      <c r="F96" s="460"/>
      <c r="G96" s="461">
        <v>0</v>
      </c>
      <c r="H96" s="459"/>
      <c r="I96" s="459"/>
      <c r="J96" s="459"/>
      <c r="K96" s="459"/>
      <c r="L96" s="459"/>
      <c r="M96" s="459"/>
      <c r="N96" s="459"/>
      <c r="O96" s="459"/>
      <c r="FV96" s="441"/>
    </row>
    <row r="97" spans="1:178" x14ac:dyDescent="0.25">
      <c r="A97" s="457">
        <v>95103</v>
      </c>
      <c r="B97" s="391" t="s">
        <v>453</v>
      </c>
      <c r="C97" s="464">
        <v>2</v>
      </c>
      <c r="D97" s="464"/>
      <c r="E97" s="464"/>
      <c r="F97" s="460">
        <v>0</v>
      </c>
      <c r="G97" s="461">
        <v>2</v>
      </c>
      <c r="H97" s="459"/>
      <c r="I97" s="459"/>
      <c r="J97" s="459"/>
      <c r="K97" s="459"/>
      <c r="L97" s="459"/>
      <c r="M97" s="459"/>
      <c r="N97" s="459"/>
      <c r="O97" s="459"/>
      <c r="FV97" s="441"/>
    </row>
    <row r="98" spans="1:178" x14ac:dyDescent="0.25">
      <c r="A98" s="457">
        <v>0</v>
      </c>
      <c r="B98" s="391" t="s">
        <v>455</v>
      </c>
      <c r="C98" s="464">
        <v>0</v>
      </c>
      <c r="D98" s="464"/>
      <c r="E98" s="460"/>
      <c r="F98" s="460">
        <v>4.583333333333333</v>
      </c>
      <c r="G98" s="461">
        <v>4.583333333333333</v>
      </c>
      <c r="H98" s="459"/>
      <c r="I98" s="459"/>
      <c r="J98" s="459"/>
      <c r="K98" s="459"/>
      <c r="L98" s="459"/>
      <c r="M98" s="459"/>
      <c r="N98" s="459"/>
      <c r="O98" s="459"/>
      <c r="FV98" s="441"/>
    </row>
    <row r="99" spans="1:178" x14ac:dyDescent="0.25">
      <c r="A99" s="457">
        <v>0</v>
      </c>
      <c r="B99" s="391" t="s">
        <v>456</v>
      </c>
      <c r="C99" s="464"/>
      <c r="D99" s="464"/>
      <c r="E99" s="460"/>
      <c r="F99" s="460"/>
      <c r="G99" s="461">
        <v>0</v>
      </c>
      <c r="H99" s="459"/>
      <c r="I99" s="459"/>
      <c r="J99" s="459"/>
      <c r="K99" s="459"/>
      <c r="L99" s="459"/>
      <c r="M99" s="459"/>
      <c r="N99" s="459"/>
      <c r="O99" s="459"/>
      <c r="FV99" s="441"/>
    </row>
    <row r="100" spans="1:178" x14ac:dyDescent="0.25">
      <c r="A100" s="457">
        <v>0</v>
      </c>
      <c r="B100" s="391" t="s">
        <v>936</v>
      </c>
      <c r="C100" s="464"/>
      <c r="D100" s="464"/>
      <c r="E100" s="460"/>
      <c r="F100" s="460"/>
      <c r="G100" s="461">
        <v>0</v>
      </c>
      <c r="H100" s="459"/>
      <c r="I100" s="459"/>
      <c r="J100" s="459"/>
      <c r="K100" s="459"/>
      <c r="L100" s="459"/>
      <c r="M100" s="459"/>
      <c r="N100" s="459"/>
      <c r="O100" s="459"/>
      <c r="FV100" s="441"/>
    </row>
    <row r="101" spans="1:178" x14ac:dyDescent="0.25">
      <c r="A101" s="457">
        <v>65105</v>
      </c>
      <c r="B101" s="391" t="s">
        <v>461</v>
      </c>
      <c r="C101" s="464">
        <v>146.91666666666666</v>
      </c>
      <c r="D101" s="464"/>
      <c r="E101" s="460"/>
      <c r="F101" s="460">
        <v>4</v>
      </c>
      <c r="G101" s="461">
        <v>150.91666666666666</v>
      </c>
      <c r="H101" s="459"/>
      <c r="I101" s="459"/>
      <c r="J101" s="459"/>
      <c r="K101" s="459"/>
      <c r="L101" s="459"/>
      <c r="M101" s="459"/>
      <c r="N101" s="459"/>
      <c r="O101" s="459"/>
      <c r="FV101" s="441"/>
    </row>
    <row r="102" spans="1:178" x14ac:dyDescent="0.25">
      <c r="A102" s="457">
        <v>65106</v>
      </c>
      <c r="B102" s="391" t="s">
        <v>462</v>
      </c>
      <c r="C102" s="464">
        <v>8.5</v>
      </c>
      <c r="D102" s="464"/>
      <c r="E102" s="460"/>
      <c r="F102" s="460">
        <v>0.58333333333333337</v>
      </c>
      <c r="G102" s="461">
        <v>9.0833333333333339</v>
      </c>
      <c r="H102" s="459"/>
      <c r="I102" s="459"/>
      <c r="J102" s="459"/>
      <c r="K102" s="459"/>
      <c r="L102" s="459"/>
      <c r="M102" s="459"/>
      <c r="N102" s="459"/>
      <c r="O102" s="459"/>
      <c r="FV102" s="441"/>
    </row>
    <row r="103" spans="1:178" x14ac:dyDescent="0.25">
      <c r="A103" s="457">
        <v>65109</v>
      </c>
      <c r="B103" s="391" t="s">
        <v>937</v>
      </c>
      <c r="C103" s="464">
        <v>21.5</v>
      </c>
      <c r="D103" s="464"/>
      <c r="E103" s="460"/>
      <c r="F103" s="460">
        <v>10.25</v>
      </c>
      <c r="G103" s="461">
        <v>31.75</v>
      </c>
      <c r="H103" s="459"/>
      <c r="I103" s="459"/>
      <c r="J103" s="459"/>
      <c r="K103" s="459"/>
      <c r="L103" s="459"/>
      <c r="M103" s="459"/>
      <c r="N103" s="459"/>
      <c r="O103" s="459"/>
      <c r="FV103" s="441"/>
    </row>
    <row r="104" spans="1:178" x14ac:dyDescent="0.25">
      <c r="A104" s="457">
        <v>65111</v>
      </c>
      <c r="B104" s="391" t="s">
        <v>938</v>
      </c>
      <c r="C104" s="464">
        <v>75.333333333333329</v>
      </c>
      <c r="D104" s="464"/>
      <c r="E104" s="460"/>
      <c r="F104" s="460">
        <v>4.083333333333333</v>
      </c>
      <c r="G104" s="461">
        <v>79.416666666666657</v>
      </c>
      <c r="H104" s="459"/>
      <c r="I104" s="459"/>
      <c r="J104" s="459"/>
      <c r="K104" s="459"/>
      <c r="L104" s="459"/>
      <c r="M104" s="459"/>
      <c r="N104" s="459"/>
      <c r="O104" s="459"/>
      <c r="FV104" s="441"/>
    </row>
    <row r="105" spans="1:178" x14ac:dyDescent="0.25">
      <c r="A105" s="457">
        <v>65101</v>
      </c>
      <c r="B105" s="391" t="s">
        <v>939</v>
      </c>
      <c r="C105" s="464">
        <v>1604.75</v>
      </c>
      <c r="D105" s="464"/>
      <c r="E105" s="460"/>
      <c r="F105" s="460">
        <v>106.58333333333333</v>
      </c>
      <c r="G105" s="461">
        <v>1711.3333333333333</v>
      </c>
      <c r="H105" s="459"/>
      <c r="I105" s="459"/>
      <c r="J105" s="459"/>
      <c r="K105" s="459"/>
      <c r="L105" s="459"/>
      <c r="M105" s="459"/>
      <c r="N105" s="459"/>
      <c r="O105" s="459"/>
      <c r="FV105" s="441"/>
    </row>
    <row r="106" spans="1:178" x14ac:dyDescent="0.25">
      <c r="A106" s="457">
        <v>65112</v>
      </c>
      <c r="B106" s="391" t="s">
        <v>940</v>
      </c>
      <c r="C106" s="464">
        <v>251.08333333333334</v>
      </c>
      <c r="D106" s="464"/>
      <c r="E106" s="460"/>
      <c r="F106" s="460">
        <v>29</v>
      </c>
      <c r="G106" s="461">
        <v>280.08333333333337</v>
      </c>
      <c r="H106" s="459"/>
      <c r="I106" s="459"/>
      <c r="J106" s="459"/>
      <c r="K106" s="459"/>
      <c r="L106" s="459"/>
      <c r="M106" s="459"/>
      <c r="N106" s="459"/>
      <c r="O106" s="459"/>
      <c r="FV106" s="441"/>
    </row>
    <row r="107" spans="1:178" x14ac:dyDescent="0.25">
      <c r="A107" s="457">
        <v>65107</v>
      </c>
      <c r="B107" s="391" t="s">
        <v>941</v>
      </c>
      <c r="C107" s="464">
        <v>251.66666666666666</v>
      </c>
      <c r="D107" s="464"/>
      <c r="E107" s="460"/>
      <c r="F107" s="460">
        <v>10.083333333333334</v>
      </c>
      <c r="G107" s="461">
        <v>261.75</v>
      </c>
      <c r="H107" s="459"/>
      <c r="I107" s="459"/>
      <c r="J107" s="459"/>
      <c r="K107" s="459"/>
      <c r="L107" s="459"/>
      <c r="M107" s="459"/>
      <c r="N107" s="459"/>
      <c r="O107" s="459"/>
      <c r="FV107" s="441"/>
    </row>
    <row r="108" spans="1:178" x14ac:dyDescent="0.25">
      <c r="A108" s="457">
        <v>65113</v>
      </c>
      <c r="B108" s="391" t="s">
        <v>942</v>
      </c>
      <c r="C108" s="464">
        <v>46</v>
      </c>
      <c r="D108" s="464"/>
      <c r="E108" s="460"/>
      <c r="F108" s="460">
        <v>0.5</v>
      </c>
      <c r="G108" s="461">
        <v>46.5</v>
      </c>
      <c r="H108" s="459"/>
      <c r="I108" s="459"/>
      <c r="J108" s="459"/>
      <c r="K108" s="459"/>
      <c r="L108" s="459"/>
      <c r="M108" s="459"/>
      <c r="N108" s="459"/>
      <c r="O108" s="459"/>
      <c r="FV108" s="441"/>
    </row>
    <row r="109" spans="1:178" x14ac:dyDescent="0.25">
      <c r="A109" s="457">
        <v>65114</v>
      </c>
      <c r="B109" s="391" t="s">
        <v>466</v>
      </c>
      <c r="C109" s="464">
        <v>13.25</v>
      </c>
      <c r="D109" s="464"/>
      <c r="E109" s="460"/>
      <c r="F109" s="460">
        <v>0</v>
      </c>
      <c r="G109" s="461">
        <v>13.25</v>
      </c>
      <c r="H109" s="459"/>
      <c r="I109" s="459"/>
      <c r="J109" s="459"/>
      <c r="K109" s="459"/>
      <c r="L109" s="459"/>
      <c r="M109" s="459"/>
      <c r="N109" s="459"/>
      <c r="O109" s="459"/>
      <c r="FV109" s="441"/>
    </row>
    <row r="110" spans="1:178" x14ac:dyDescent="0.25">
      <c r="A110" s="457">
        <v>65102</v>
      </c>
      <c r="B110" s="391" t="s">
        <v>943</v>
      </c>
      <c r="C110" s="464">
        <v>56.166666666666664</v>
      </c>
      <c r="D110" s="464"/>
      <c r="E110" s="460"/>
      <c r="F110" s="460">
        <v>42.75</v>
      </c>
      <c r="G110" s="461">
        <v>98.916666666666657</v>
      </c>
      <c r="H110" s="459"/>
      <c r="I110" s="459"/>
      <c r="J110" s="459"/>
      <c r="K110" s="459"/>
      <c r="L110" s="459"/>
      <c r="M110" s="459"/>
      <c r="N110" s="459"/>
      <c r="O110" s="459"/>
      <c r="FV110" s="441"/>
    </row>
    <row r="111" spans="1:178" x14ac:dyDescent="0.25">
      <c r="A111" s="457">
        <v>0</v>
      </c>
      <c r="B111" s="391" t="s">
        <v>944</v>
      </c>
      <c r="C111" s="464"/>
      <c r="D111" s="464"/>
      <c r="E111" s="460"/>
      <c r="F111" s="460"/>
      <c r="G111" s="461">
        <v>0</v>
      </c>
      <c r="H111" s="459"/>
      <c r="I111" s="459"/>
      <c r="J111" s="459"/>
      <c r="K111" s="459"/>
      <c r="L111" s="459"/>
      <c r="M111" s="459"/>
      <c r="N111" s="459"/>
      <c r="O111" s="459"/>
      <c r="FV111" s="441"/>
    </row>
    <row r="112" spans="1:178" x14ac:dyDescent="0.25">
      <c r="A112" s="457">
        <v>65104</v>
      </c>
      <c r="B112" s="391" t="s">
        <v>945</v>
      </c>
      <c r="C112" s="464">
        <v>42</v>
      </c>
      <c r="D112" s="464"/>
      <c r="E112" s="460"/>
      <c r="F112" s="460">
        <v>8.8333333333333339</v>
      </c>
      <c r="G112" s="461">
        <v>50.833333333333336</v>
      </c>
      <c r="H112" s="459"/>
      <c r="I112" s="459"/>
      <c r="J112" s="459"/>
      <c r="K112" s="459"/>
      <c r="L112" s="459"/>
      <c r="M112" s="459"/>
      <c r="N112" s="459"/>
      <c r="O112" s="459"/>
      <c r="FV112" s="441"/>
    </row>
    <row r="113" spans="1:178" x14ac:dyDescent="0.25">
      <c r="A113" s="457">
        <v>65108</v>
      </c>
      <c r="B113" s="391" t="s">
        <v>946</v>
      </c>
      <c r="C113" s="464">
        <v>198.25</v>
      </c>
      <c r="D113" s="464"/>
      <c r="E113" s="460"/>
      <c r="F113" s="460">
        <v>1.0833333333333333</v>
      </c>
      <c r="G113" s="461">
        <v>199.33333333333334</v>
      </c>
      <c r="H113" s="459"/>
      <c r="I113" s="459"/>
      <c r="J113" s="459"/>
      <c r="K113" s="459"/>
      <c r="L113" s="459"/>
      <c r="M113" s="459"/>
      <c r="N113" s="459"/>
      <c r="O113" s="459"/>
      <c r="FV113" s="441"/>
    </row>
    <row r="114" spans="1:178" ht="28.5" x14ac:dyDescent="0.25">
      <c r="A114" s="457">
        <v>65116</v>
      </c>
      <c r="B114" s="391" t="s">
        <v>947</v>
      </c>
      <c r="C114" s="464">
        <v>15.666666666666666</v>
      </c>
      <c r="D114" s="464"/>
      <c r="E114" s="460"/>
      <c r="F114" s="460">
        <v>0.25</v>
      </c>
      <c r="G114" s="461">
        <v>15.916666666666666</v>
      </c>
      <c r="H114" s="459"/>
      <c r="I114" s="459"/>
      <c r="J114" s="459"/>
      <c r="K114" s="459"/>
      <c r="L114" s="459"/>
      <c r="M114" s="459"/>
      <c r="N114" s="459"/>
      <c r="O114" s="459"/>
      <c r="FV114" s="441"/>
    </row>
    <row r="115" spans="1:178" x14ac:dyDescent="0.25">
      <c r="A115" s="457">
        <v>65110</v>
      </c>
      <c r="B115" s="391" t="s">
        <v>948</v>
      </c>
      <c r="C115" s="464">
        <v>134.91666666666666</v>
      </c>
      <c r="D115" s="464"/>
      <c r="E115" s="460"/>
      <c r="F115" s="460">
        <v>9.75</v>
      </c>
      <c r="G115" s="461">
        <v>144.66666666666666</v>
      </c>
      <c r="H115" s="459"/>
      <c r="I115" s="459"/>
      <c r="J115" s="459"/>
      <c r="K115" s="459"/>
      <c r="L115" s="459"/>
      <c r="M115" s="459"/>
      <c r="N115" s="459"/>
      <c r="O115" s="459"/>
      <c r="FV115" s="441"/>
    </row>
    <row r="116" spans="1:178" x14ac:dyDescent="0.25">
      <c r="A116" s="457">
        <v>0</v>
      </c>
      <c r="B116" s="391" t="s">
        <v>949</v>
      </c>
      <c r="C116" s="464"/>
      <c r="D116" s="464"/>
      <c r="E116" s="460"/>
      <c r="F116" s="460"/>
      <c r="G116" s="461">
        <v>0</v>
      </c>
      <c r="H116" s="459"/>
      <c r="I116" s="459"/>
      <c r="J116" s="459"/>
      <c r="K116" s="459"/>
      <c r="L116" s="459"/>
      <c r="M116" s="459"/>
      <c r="N116" s="459"/>
      <c r="O116" s="459"/>
      <c r="FV116" s="441"/>
    </row>
    <row r="117" spans="1:178" x14ac:dyDescent="0.25">
      <c r="A117" s="457"/>
      <c r="B117" s="458" t="s">
        <v>950</v>
      </c>
      <c r="C117" s="465">
        <v>37004.749999999985</v>
      </c>
      <c r="D117" s="465"/>
      <c r="E117" s="465">
        <v>0</v>
      </c>
      <c r="F117" s="465">
        <v>2685.2500000000009</v>
      </c>
      <c r="G117" s="465">
        <v>39690</v>
      </c>
      <c r="H117" s="459"/>
      <c r="I117" s="459"/>
      <c r="J117" s="459"/>
      <c r="K117" s="459"/>
      <c r="L117" s="459"/>
      <c r="M117" s="459"/>
      <c r="N117" s="459"/>
      <c r="O117" s="459"/>
      <c r="FV117" s="441"/>
    </row>
    <row r="118" spans="1:178" x14ac:dyDescent="0.25">
      <c r="A118" s="457">
        <v>30502</v>
      </c>
      <c r="B118" s="391" t="s">
        <v>951</v>
      </c>
      <c r="C118" s="1522">
        <v>167.58333333333334</v>
      </c>
      <c r="D118" s="464"/>
      <c r="E118" s="1522">
        <v>6275.583333333333</v>
      </c>
      <c r="F118" s="460">
        <v>84.5</v>
      </c>
      <c r="G118" s="461">
        <v>6527.6666666666661</v>
      </c>
      <c r="H118" s="459"/>
      <c r="I118" s="459"/>
      <c r="J118" s="459"/>
      <c r="K118" s="459"/>
      <c r="L118" s="459"/>
      <c r="M118" s="459"/>
      <c r="N118" s="459"/>
      <c r="O118" s="459"/>
      <c r="FV118" s="441"/>
    </row>
    <row r="119" spans="1:178" x14ac:dyDescent="0.25">
      <c r="A119" s="457">
        <v>30501</v>
      </c>
      <c r="B119" s="391" t="s">
        <v>952</v>
      </c>
      <c r="C119" s="464">
        <v>58.833333333333336</v>
      </c>
      <c r="D119" s="464"/>
      <c r="E119" s="460">
        <v>2585.75</v>
      </c>
      <c r="F119" s="1522">
        <v>1155.3333333333333</v>
      </c>
      <c r="G119" s="461">
        <v>3799.916666666667</v>
      </c>
      <c r="H119" s="459"/>
      <c r="I119" s="459"/>
      <c r="J119" s="459"/>
      <c r="K119" s="459"/>
      <c r="L119" s="459"/>
      <c r="M119" s="459"/>
      <c r="N119" s="459"/>
      <c r="O119" s="459"/>
      <c r="FV119" s="441"/>
    </row>
    <row r="120" spans="1:178" x14ac:dyDescent="0.25">
      <c r="A120" s="457"/>
      <c r="B120" s="458" t="s">
        <v>953</v>
      </c>
      <c r="C120" s="465">
        <v>226.41666666666669</v>
      </c>
      <c r="D120" s="465"/>
      <c r="E120" s="465">
        <v>8861.3333333333321</v>
      </c>
      <c r="F120" s="465">
        <v>1239.8333333333333</v>
      </c>
      <c r="G120" s="465">
        <v>10327.583333333332</v>
      </c>
      <c r="H120" s="459"/>
      <c r="I120" s="459"/>
      <c r="J120" s="459"/>
      <c r="K120" s="459"/>
      <c r="L120" s="459"/>
      <c r="M120" s="459"/>
      <c r="N120" s="459"/>
      <c r="O120" s="459"/>
      <c r="FV120" s="441"/>
    </row>
    <row r="121" spans="1:178" x14ac:dyDescent="0.25">
      <c r="A121" s="457">
        <v>20111</v>
      </c>
      <c r="B121" s="391" t="s">
        <v>954</v>
      </c>
      <c r="C121" s="464"/>
      <c r="D121" s="464"/>
      <c r="E121" s="1522">
        <v>1210.1666666666667</v>
      </c>
      <c r="F121" s="1522">
        <v>565.66666666666663</v>
      </c>
      <c r="G121" s="461">
        <v>1775.8333333333335</v>
      </c>
      <c r="H121" s="459"/>
      <c r="I121" s="459"/>
      <c r="J121" s="459"/>
      <c r="K121" s="459"/>
      <c r="L121" s="459"/>
      <c r="M121" s="459"/>
      <c r="N121" s="459"/>
      <c r="O121" s="459"/>
      <c r="FV121" s="441"/>
    </row>
    <row r="122" spans="1:178" x14ac:dyDescent="0.25">
      <c r="A122" s="457">
        <v>20113</v>
      </c>
      <c r="B122" s="391" t="s">
        <v>955</v>
      </c>
      <c r="C122" s="464"/>
      <c r="D122" s="464"/>
      <c r="E122" s="466">
        <v>923.83333333333337</v>
      </c>
      <c r="F122" s="466">
        <v>482.91666666666669</v>
      </c>
      <c r="G122" s="461">
        <v>1406.75</v>
      </c>
      <c r="H122" s="459"/>
      <c r="I122" s="459"/>
      <c r="J122" s="467"/>
      <c r="K122" s="467"/>
      <c r="L122" s="467"/>
      <c r="M122" s="459"/>
      <c r="N122" s="459"/>
      <c r="O122" s="459"/>
      <c r="FV122" s="441"/>
    </row>
    <row r="123" spans="1:178" x14ac:dyDescent="0.25">
      <c r="A123" s="457">
        <v>20112</v>
      </c>
      <c r="B123" s="391" t="s">
        <v>956</v>
      </c>
      <c r="C123" s="464"/>
      <c r="D123" s="464"/>
      <c r="E123" s="466">
        <v>278.83333333333331</v>
      </c>
      <c r="F123" s="466">
        <v>123.75</v>
      </c>
      <c r="G123" s="461">
        <v>402.58333333333331</v>
      </c>
      <c r="H123" s="459"/>
      <c r="I123" s="459"/>
      <c r="J123" s="459"/>
      <c r="K123" s="459"/>
      <c r="L123" s="459"/>
      <c r="M123" s="459"/>
      <c r="N123" s="459"/>
      <c r="O123" s="459"/>
      <c r="FV123" s="441"/>
    </row>
    <row r="124" spans="1:178" x14ac:dyDescent="0.25">
      <c r="A124" s="457">
        <v>30200</v>
      </c>
      <c r="B124" s="391" t="s">
        <v>957</v>
      </c>
      <c r="C124" s="464"/>
      <c r="D124" s="464"/>
      <c r="E124" s="466">
        <v>1925</v>
      </c>
      <c r="F124" s="466">
        <v>208.58333333333334</v>
      </c>
      <c r="G124" s="461">
        <v>2133.5833333333335</v>
      </c>
      <c r="H124" s="459"/>
      <c r="I124" s="459"/>
      <c r="J124" s="459"/>
      <c r="K124" s="459"/>
      <c r="L124" s="459"/>
      <c r="M124" s="459"/>
      <c r="N124" s="459"/>
      <c r="O124" s="459"/>
      <c r="FV124" s="441"/>
    </row>
    <row r="125" spans="1:178" x14ac:dyDescent="0.25">
      <c r="A125" s="457"/>
      <c r="B125" s="458" t="s">
        <v>958</v>
      </c>
      <c r="C125" s="465">
        <v>0</v>
      </c>
      <c r="D125" s="465"/>
      <c r="E125" s="465">
        <v>4337.8333333333339</v>
      </c>
      <c r="F125" s="465">
        <v>1380.9166666666665</v>
      </c>
      <c r="G125" s="465">
        <v>5718.75</v>
      </c>
      <c r="H125" s="459"/>
      <c r="I125" s="459"/>
      <c r="J125" s="459"/>
      <c r="K125" s="459"/>
      <c r="L125" s="459"/>
      <c r="M125" s="459"/>
      <c r="N125" s="459"/>
      <c r="O125" s="459"/>
      <c r="FV125" s="441"/>
    </row>
    <row r="126" spans="1:178" x14ac:dyDescent="0.25">
      <c r="A126" s="457">
        <v>40103</v>
      </c>
      <c r="B126" s="391" t="s">
        <v>959</v>
      </c>
      <c r="C126" s="464"/>
      <c r="D126" s="464"/>
      <c r="E126" s="1522">
        <v>1013.5833333333334</v>
      </c>
      <c r="F126" s="460">
        <v>641.08333333333337</v>
      </c>
      <c r="G126" s="461">
        <v>1654.6666666666667</v>
      </c>
      <c r="H126" s="459"/>
      <c r="I126" s="459"/>
      <c r="J126" s="459"/>
      <c r="K126" s="459"/>
      <c r="L126" s="459"/>
      <c r="M126" s="459"/>
      <c r="N126" s="459"/>
      <c r="O126" s="459"/>
      <c r="FV126" s="441"/>
    </row>
    <row r="127" spans="1:178" x14ac:dyDescent="0.25">
      <c r="A127" s="457">
        <v>40105</v>
      </c>
      <c r="B127" s="391" t="s">
        <v>960</v>
      </c>
      <c r="C127" s="464"/>
      <c r="D127" s="464"/>
      <c r="E127" s="460">
        <v>6269.416666666667</v>
      </c>
      <c r="F127" s="460">
        <v>2791.5833333333335</v>
      </c>
      <c r="G127" s="461">
        <v>9061</v>
      </c>
      <c r="I127" s="459"/>
      <c r="J127" s="459"/>
      <c r="K127" s="459"/>
      <c r="L127" s="459"/>
      <c r="M127" s="459"/>
      <c r="N127" s="459"/>
      <c r="O127" s="459"/>
      <c r="FV127" s="441"/>
    </row>
    <row r="128" spans="1:178" x14ac:dyDescent="0.25">
      <c r="A128" s="457">
        <v>40107</v>
      </c>
      <c r="B128" s="391" t="s">
        <v>961</v>
      </c>
      <c r="C128" s="464"/>
      <c r="D128" s="464"/>
      <c r="E128" s="460">
        <v>2435</v>
      </c>
      <c r="F128" s="460">
        <v>1276.8333333333333</v>
      </c>
      <c r="G128" s="461">
        <v>3711.833333333333</v>
      </c>
      <c r="H128" s="459"/>
      <c r="I128" s="459"/>
      <c r="J128" s="459"/>
      <c r="K128" s="459"/>
      <c r="L128" s="459"/>
      <c r="M128" s="459"/>
      <c r="N128" s="459"/>
      <c r="O128" s="459"/>
      <c r="FV128" s="441"/>
    </row>
    <row r="129" spans="1:178" x14ac:dyDescent="0.25">
      <c r="A129" s="457">
        <v>40109</v>
      </c>
      <c r="B129" s="391" t="s">
        <v>962</v>
      </c>
      <c r="C129" s="464"/>
      <c r="D129" s="464"/>
      <c r="E129" s="460">
        <v>13733.333333333334</v>
      </c>
      <c r="F129" s="460">
        <v>9815.4166666666661</v>
      </c>
      <c r="G129" s="461">
        <v>23548.75</v>
      </c>
      <c r="I129" s="459"/>
      <c r="J129" s="459"/>
      <c r="K129" s="459"/>
      <c r="L129" s="459"/>
      <c r="M129" s="459"/>
      <c r="N129" s="459"/>
      <c r="O129" s="459"/>
      <c r="FV129" s="441"/>
    </row>
    <row r="130" spans="1:178" x14ac:dyDescent="0.25">
      <c r="A130" s="457">
        <v>40111</v>
      </c>
      <c r="B130" s="391" t="s">
        <v>963</v>
      </c>
      <c r="C130" s="464"/>
      <c r="D130" s="464"/>
      <c r="E130" s="460">
        <v>7606.083333333333</v>
      </c>
      <c r="F130" s="460">
        <v>2775.5833333333335</v>
      </c>
      <c r="G130" s="461">
        <v>10381.666666666666</v>
      </c>
      <c r="I130" s="459"/>
      <c r="J130" s="459"/>
      <c r="K130" s="459"/>
      <c r="L130" s="459"/>
      <c r="M130" s="459"/>
      <c r="N130" s="459"/>
      <c r="O130" s="459"/>
      <c r="FV130" s="441"/>
    </row>
    <row r="131" spans="1:178" x14ac:dyDescent="0.25">
      <c r="A131" s="457">
        <v>40114</v>
      </c>
      <c r="B131" s="391" t="s">
        <v>964</v>
      </c>
      <c r="C131" s="464"/>
      <c r="D131" s="464"/>
      <c r="E131" s="460">
        <v>123</v>
      </c>
      <c r="F131" s="460">
        <v>61</v>
      </c>
      <c r="G131" s="461">
        <v>184</v>
      </c>
      <c r="I131" s="459"/>
      <c r="J131" s="459"/>
      <c r="K131" s="459"/>
      <c r="L131" s="459"/>
      <c r="M131" s="459"/>
      <c r="N131" s="459"/>
      <c r="O131" s="459"/>
      <c r="FV131" s="441"/>
    </row>
    <row r="132" spans="1:178" ht="30" x14ac:dyDescent="0.25">
      <c r="A132" s="457"/>
      <c r="B132" s="458" t="s">
        <v>965</v>
      </c>
      <c r="C132" s="465">
        <v>0</v>
      </c>
      <c r="D132" s="465"/>
      <c r="E132" s="465">
        <v>31180.416666666668</v>
      </c>
      <c r="F132" s="465">
        <v>17361.5</v>
      </c>
      <c r="G132" s="465">
        <v>48541.916666666672</v>
      </c>
      <c r="H132" s="459"/>
      <c r="I132" s="459"/>
      <c r="J132" s="459"/>
      <c r="K132" s="459"/>
      <c r="L132" s="459"/>
      <c r="M132" s="459"/>
      <c r="N132" s="459"/>
      <c r="O132" s="459"/>
      <c r="FV132" s="441"/>
    </row>
    <row r="133" spans="1:178" x14ac:dyDescent="0.25">
      <c r="A133" s="457">
        <v>45121</v>
      </c>
      <c r="B133" s="391" t="s">
        <v>966</v>
      </c>
      <c r="C133" s="464"/>
      <c r="D133" s="464"/>
      <c r="E133" s="460">
        <v>33.333333333333336</v>
      </c>
      <c r="F133" s="460">
        <v>17.333333333333332</v>
      </c>
      <c r="G133" s="461">
        <v>50.666666666666671</v>
      </c>
      <c r="H133" s="459"/>
      <c r="I133" s="459"/>
      <c r="J133" s="459"/>
      <c r="K133" s="459"/>
      <c r="L133" s="459"/>
      <c r="M133" s="459"/>
      <c r="N133" s="459"/>
      <c r="O133" s="459"/>
      <c r="FV133" s="441"/>
    </row>
    <row r="134" spans="1:178" x14ac:dyDescent="0.25">
      <c r="A134" s="457">
        <v>45109</v>
      </c>
      <c r="B134" s="391" t="s">
        <v>967</v>
      </c>
      <c r="C134" s="464"/>
      <c r="D134" s="464"/>
      <c r="E134" s="460">
        <v>62.833333333333336</v>
      </c>
      <c r="F134" s="460">
        <v>22.333333333333332</v>
      </c>
      <c r="G134" s="461">
        <v>85.166666666666671</v>
      </c>
      <c r="H134" s="459"/>
      <c r="I134" s="459"/>
      <c r="J134" s="459"/>
      <c r="K134" s="459"/>
      <c r="L134" s="459"/>
      <c r="M134" s="459"/>
      <c r="N134" s="459"/>
      <c r="O134" s="459"/>
      <c r="FV134" s="441"/>
    </row>
    <row r="135" spans="1:178" x14ac:dyDescent="0.25">
      <c r="A135" s="457">
        <v>45125</v>
      </c>
      <c r="B135" s="391" t="s">
        <v>968</v>
      </c>
      <c r="C135" s="464"/>
      <c r="D135" s="464"/>
      <c r="E135" s="460">
        <v>80.916666666666671</v>
      </c>
      <c r="F135" s="460">
        <v>46.666666666666664</v>
      </c>
      <c r="G135" s="461">
        <v>127.58333333333334</v>
      </c>
      <c r="H135" s="459"/>
      <c r="I135" s="459"/>
      <c r="J135" s="459"/>
      <c r="K135" s="459"/>
      <c r="L135" s="459"/>
      <c r="M135" s="459"/>
      <c r="N135" s="459"/>
      <c r="O135" s="459"/>
      <c r="FV135" s="441"/>
    </row>
    <row r="136" spans="1:178" x14ac:dyDescent="0.25">
      <c r="A136" s="457"/>
      <c r="B136" s="1523" t="s">
        <v>969</v>
      </c>
      <c r="C136" s="464"/>
      <c r="D136" s="464"/>
      <c r="E136" s="460">
        <v>235.83333333333334</v>
      </c>
      <c r="F136" s="460">
        <v>220.75</v>
      </c>
      <c r="G136" s="461">
        <v>456.58333333333337</v>
      </c>
      <c r="H136" s="459"/>
      <c r="I136" s="459"/>
      <c r="J136" s="459"/>
      <c r="K136" s="459"/>
      <c r="L136" s="459"/>
      <c r="M136" s="459"/>
      <c r="N136" s="459"/>
      <c r="O136" s="459"/>
      <c r="FV136" s="441"/>
    </row>
    <row r="137" spans="1:178" x14ac:dyDescent="0.25">
      <c r="A137" s="457">
        <v>45117</v>
      </c>
      <c r="B137" s="391" t="s">
        <v>970</v>
      </c>
      <c r="C137" s="464"/>
      <c r="D137" s="464"/>
      <c r="E137" s="460">
        <v>2086.6666666666665</v>
      </c>
      <c r="F137" s="460">
        <v>849.58333333333337</v>
      </c>
      <c r="G137" s="461">
        <v>2936.25</v>
      </c>
      <c r="H137" s="459"/>
      <c r="I137" s="459"/>
      <c r="J137" s="459"/>
      <c r="K137" s="459"/>
      <c r="L137" s="459"/>
      <c r="M137" s="459"/>
      <c r="N137" s="459"/>
      <c r="O137" s="459"/>
      <c r="FV137" s="441"/>
    </row>
    <row r="138" spans="1:178" x14ac:dyDescent="0.25">
      <c r="A138" s="457">
        <v>45103</v>
      </c>
      <c r="B138" s="391" t="s">
        <v>971</v>
      </c>
      <c r="C138" s="464"/>
      <c r="D138" s="464"/>
      <c r="E138" s="460">
        <v>1606.0833333333333</v>
      </c>
      <c r="F138" s="460">
        <v>623.08333333333337</v>
      </c>
      <c r="G138" s="461">
        <v>2229.1666666666665</v>
      </c>
      <c r="H138" s="459"/>
      <c r="I138" s="459"/>
      <c r="J138" s="459"/>
      <c r="K138" s="459"/>
      <c r="L138" s="459"/>
      <c r="M138" s="459"/>
      <c r="N138" s="459"/>
      <c r="O138" s="459"/>
      <c r="FV138" s="441"/>
    </row>
    <row r="139" spans="1:178" x14ac:dyDescent="0.25">
      <c r="A139" s="457">
        <v>45112</v>
      </c>
      <c r="B139" s="391" t="s">
        <v>972</v>
      </c>
      <c r="C139" s="464"/>
      <c r="D139" s="464"/>
      <c r="E139" s="460">
        <v>596.25</v>
      </c>
      <c r="F139" s="460">
        <v>184.91666666666666</v>
      </c>
      <c r="G139" s="461">
        <v>781.16666666666663</v>
      </c>
      <c r="H139" s="459"/>
      <c r="I139" s="459"/>
      <c r="J139" s="459"/>
      <c r="K139" s="459"/>
      <c r="L139" s="459"/>
      <c r="M139" s="459"/>
      <c r="N139" s="459"/>
      <c r="O139" s="459"/>
      <c r="FV139" s="441"/>
    </row>
    <row r="140" spans="1:178" x14ac:dyDescent="0.25">
      <c r="A140" s="457">
        <v>45107</v>
      </c>
      <c r="B140" s="391" t="s">
        <v>973</v>
      </c>
      <c r="C140" s="464"/>
      <c r="D140" s="464"/>
      <c r="E140" s="460">
        <v>4032</v>
      </c>
      <c r="F140" s="460">
        <v>1552.5</v>
      </c>
      <c r="G140" s="461">
        <v>5584.5</v>
      </c>
      <c r="H140" s="459"/>
      <c r="I140" s="459"/>
      <c r="J140" s="459"/>
      <c r="K140" s="459"/>
      <c r="L140" s="459"/>
      <c r="M140" s="459"/>
      <c r="N140" s="459"/>
      <c r="O140" s="459"/>
      <c r="FV140" s="441"/>
    </row>
    <row r="141" spans="1:178" x14ac:dyDescent="0.25">
      <c r="A141" s="457">
        <v>45111</v>
      </c>
      <c r="B141" s="391" t="s">
        <v>974</v>
      </c>
      <c r="C141" s="464"/>
      <c r="D141" s="464"/>
      <c r="E141" s="460">
        <v>3690.1666666666665</v>
      </c>
      <c r="F141" s="460">
        <v>1289.5833333333333</v>
      </c>
      <c r="G141" s="461">
        <v>4979.75</v>
      </c>
      <c r="H141" s="467"/>
      <c r="I141" s="467"/>
      <c r="J141" s="467"/>
      <c r="K141" s="467"/>
      <c r="L141" s="467"/>
      <c r="M141" s="459"/>
      <c r="N141" s="459"/>
      <c r="O141" s="459"/>
      <c r="FV141" s="441"/>
    </row>
    <row r="142" spans="1:178" x14ac:dyDescent="0.25">
      <c r="A142" s="457">
        <v>45122</v>
      </c>
      <c r="B142" s="391" t="s">
        <v>975</v>
      </c>
      <c r="C142" s="464"/>
      <c r="D142" s="464"/>
      <c r="E142" s="460">
        <v>1255.0833333333333</v>
      </c>
      <c r="F142" s="460">
        <v>322.25</v>
      </c>
      <c r="G142" s="461">
        <v>1577.3333333333333</v>
      </c>
      <c r="H142" s="467"/>
      <c r="I142" s="467"/>
      <c r="J142" s="467"/>
      <c r="K142" s="467"/>
      <c r="L142" s="467"/>
      <c r="M142" s="459"/>
      <c r="N142" s="459"/>
      <c r="O142" s="459"/>
      <c r="FV142" s="441"/>
    </row>
    <row r="143" spans="1:178" x14ac:dyDescent="0.25">
      <c r="A143" s="457">
        <v>45106</v>
      </c>
      <c r="B143" s="391" t="s">
        <v>976</v>
      </c>
      <c r="C143" s="464"/>
      <c r="D143" s="464"/>
      <c r="E143" s="460">
        <v>285.58333333333331</v>
      </c>
      <c r="F143" s="460">
        <v>114.41666666666667</v>
      </c>
      <c r="G143" s="461">
        <v>400</v>
      </c>
      <c r="H143" s="467"/>
      <c r="I143" s="467"/>
      <c r="J143" s="467"/>
      <c r="K143" s="467"/>
      <c r="L143" s="467"/>
      <c r="M143" s="459"/>
      <c r="N143" s="459"/>
      <c r="O143" s="459"/>
      <c r="FV143" s="441"/>
    </row>
    <row r="144" spans="1:178" x14ac:dyDescent="0.25">
      <c r="A144" s="457">
        <v>45120</v>
      </c>
      <c r="B144" s="360" t="s">
        <v>977</v>
      </c>
      <c r="C144" s="464"/>
      <c r="D144" s="464"/>
      <c r="E144" s="460">
        <v>20.75</v>
      </c>
      <c r="F144" s="460">
        <v>7.666666666666667</v>
      </c>
      <c r="G144" s="461">
        <v>28.416666666666668</v>
      </c>
      <c r="H144" s="467"/>
      <c r="I144" s="467"/>
      <c r="J144" s="467"/>
      <c r="K144" s="467"/>
      <c r="L144" s="467"/>
      <c r="M144" s="459"/>
      <c r="N144" s="459"/>
      <c r="O144" s="459"/>
      <c r="FV144" s="441"/>
    </row>
    <row r="145" spans="1:178" x14ac:dyDescent="0.25">
      <c r="A145" s="457">
        <v>45124</v>
      </c>
      <c r="B145" s="391" t="s">
        <v>978</v>
      </c>
      <c r="C145" s="464"/>
      <c r="D145" s="464"/>
      <c r="E145" s="460">
        <v>3682.3333333333335</v>
      </c>
      <c r="F145" s="460">
        <v>889</v>
      </c>
      <c r="G145" s="461">
        <v>4571.3333333333339</v>
      </c>
      <c r="H145" s="467"/>
      <c r="I145" s="467"/>
      <c r="J145" s="467"/>
      <c r="K145" s="467"/>
      <c r="L145" s="467"/>
      <c r="M145" s="459"/>
      <c r="N145" s="459"/>
      <c r="O145" s="459"/>
      <c r="FV145" s="441"/>
    </row>
    <row r="146" spans="1:178" x14ac:dyDescent="0.25">
      <c r="A146" s="457">
        <v>45119</v>
      </c>
      <c r="B146" s="391" t="s">
        <v>979</v>
      </c>
      <c r="C146" s="464"/>
      <c r="D146" s="464"/>
      <c r="E146" s="460">
        <v>335.33333333333331</v>
      </c>
      <c r="F146" s="460">
        <v>131.91666666666666</v>
      </c>
      <c r="G146" s="461">
        <v>467.25</v>
      </c>
      <c r="J146" s="459"/>
      <c r="K146" s="459"/>
      <c r="L146" s="459"/>
      <c r="M146" s="459"/>
      <c r="N146" s="459"/>
      <c r="O146" s="459"/>
      <c r="FV146" s="441"/>
    </row>
    <row r="147" spans="1:178" x14ac:dyDescent="0.25">
      <c r="A147" s="457">
        <v>45101</v>
      </c>
      <c r="B147" s="391" t="s">
        <v>980</v>
      </c>
      <c r="C147" s="464"/>
      <c r="D147" s="464"/>
      <c r="E147" s="460">
        <v>2229.25</v>
      </c>
      <c r="F147" s="460">
        <v>1339.3333333333333</v>
      </c>
      <c r="G147" s="461">
        <v>3568.583333333333</v>
      </c>
      <c r="H147" s="459"/>
      <c r="I147" s="459"/>
      <c r="J147" s="459"/>
      <c r="K147" s="459"/>
      <c r="L147" s="459"/>
      <c r="M147" s="459"/>
      <c r="N147" s="459"/>
      <c r="O147" s="459"/>
      <c r="FV147" s="441"/>
    </row>
    <row r="148" spans="1:178" x14ac:dyDescent="0.25">
      <c r="A148" s="457">
        <v>45116</v>
      </c>
      <c r="B148" s="391" t="s">
        <v>981</v>
      </c>
      <c r="C148" s="464"/>
      <c r="D148" s="464"/>
      <c r="E148" s="460">
        <v>1934.8333333333333</v>
      </c>
      <c r="F148" s="460">
        <v>757</v>
      </c>
      <c r="G148" s="461">
        <v>2691.833333333333</v>
      </c>
      <c r="H148" s="459"/>
      <c r="I148" s="459"/>
      <c r="J148" s="459"/>
      <c r="K148" s="459"/>
      <c r="L148" s="459"/>
      <c r="M148" s="459"/>
      <c r="N148" s="459"/>
      <c r="O148" s="459"/>
      <c r="FV148" s="441"/>
    </row>
    <row r="149" spans="1:178" x14ac:dyDescent="0.25">
      <c r="A149" s="457">
        <v>45102</v>
      </c>
      <c r="B149" s="391" t="s">
        <v>982</v>
      </c>
      <c r="C149" s="464"/>
      <c r="D149" s="464"/>
      <c r="E149" s="460">
        <v>1347.4166666666667</v>
      </c>
      <c r="F149" s="460">
        <v>543.91666666666663</v>
      </c>
      <c r="G149" s="461">
        <v>1891.3333333333335</v>
      </c>
      <c r="H149" s="459"/>
      <c r="I149" s="459"/>
      <c r="J149" s="459"/>
      <c r="K149" s="459"/>
      <c r="L149" s="459"/>
      <c r="M149" s="459"/>
      <c r="N149" s="459"/>
      <c r="O149" s="459"/>
      <c r="FV149" s="441"/>
    </row>
    <row r="150" spans="1:178" x14ac:dyDescent="0.25">
      <c r="A150" s="457">
        <v>45123</v>
      </c>
      <c r="B150" s="391" t="s">
        <v>983</v>
      </c>
      <c r="C150" s="464"/>
      <c r="D150" s="464"/>
      <c r="E150" s="460">
        <v>52.333333333333336</v>
      </c>
      <c r="F150" s="460">
        <v>38.75</v>
      </c>
      <c r="G150" s="461">
        <v>91.083333333333343</v>
      </c>
      <c r="H150" s="459"/>
      <c r="I150" s="459"/>
      <c r="J150" s="459"/>
      <c r="K150" s="459"/>
      <c r="L150" s="459"/>
      <c r="M150" s="459"/>
      <c r="N150" s="459"/>
      <c r="O150" s="459"/>
      <c r="FV150" s="441"/>
    </row>
    <row r="151" spans="1:178" ht="23.25" customHeight="1" x14ac:dyDescent="0.25">
      <c r="A151" s="457">
        <v>45113</v>
      </c>
      <c r="B151" s="391" t="s">
        <v>984</v>
      </c>
      <c r="C151" s="464"/>
      <c r="D151" s="464"/>
      <c r="E151" s="460">
        <v>1400</v>
      </c>
      <c r="F151" s="460">
        <v>373.25</v>
      </c>
      <c r="G151" s="461">
        <v>1773.25</v>
      </c>
      <c r="H151" s="459"/>
      <c r="I151" s="459"/>
      <c r="J151" s="459"/>
      <c r="K151" s="459"/>
      <c r="L151" s="459"/>
      <c r="M151" s="459"/>
      <c r="N151" s="459"/>
      <c r="O151" s="459"/>
      <c r="FV151" s="441"/>
    </row>
    <row r="152" spans="1:178" x14ac:dyDescent="0.25">
      <c r="B152" s="458" t="s">
        <v>985</v>
      </c>
      <c r="C152" s="468"/>
      <c r="D152" s="468"/>
      <c r="E152" s="463">
        <v>24966.999999999996</v>
      </c>
      <c r="F152" s="463">
        <v>9324.25</v>
      </c>
      <c r="G152" s="463">
        <v>34291.249999999993</v>
      </c>
      <c r="H152" s="459"/>
      <c r="I152" s="459"/>
      <c r="J152" s="459"/>
      <c r="K152" s="459"/>
      <c r="L152" s="459"/>
      <c r="M152" s="459"/>
      <c r="N152" s="459"/>
      <c r="O152" s="459"/>
      <c r="FV152" s="441"/>
    </row>
    <row r="153" spans="1:178" ht="16.5" x14ac:dyDescent="0.25">
      <c r="B153" s="469" t="s">
        <v>117</v>
      </c>
      <c r="C153" s="470">
        <v>706215.24999999988</v>
      </c>
      <c r="D153" s="470">
        <v>4921.5</v>
      </c>
      <c r="E153" s="470">
        <v>114062.58333333333</v>
      </c>
      <c r="F153" s="470">
        <v>261337.66666666666</v>
      </c>
      <c r="G153" s="470">
        <v>1086537</v>
      </c>
      <c r="H153" s="459"/>
      <c r="I153" s="459"/>
      <c r="J153" s="459"/>
      <c r="K153" s="459"/>
      <c r="L153" s="459"/>
      <c r="M153" s="459"/>
      <c r="N153" s="459"/>
      <c r="O153" s="459"/>
    </row>
    <row r="154" spans="1:178" ht="15.75" x14ac:dyDescent="0.25">
      <c r="B154" s="2077" t="s">
        <v>986</v>
      </c>
      <c r="C154" s="2078"/>
      <c r="D154" s="2078"/>
      <c r="G154" s="471"/>
      <c r="FV154" s="441"/>
    </row>
    <row r="155" spans="1:178" x14ac:dyDescent="0.25">
      <c r="B155" s="472"/>
      <c r="C155" s="472"/>
      <c r="D155" s="472"/>
      <c r="E155" s="441"/>
      <c r="F155" s="441"/>
      <c r="G155" s="473"/>
    </row>
    <row r="156" spans="1:178" x14ac:dyDescent="0.25">
      <c r="B156" s="474"/>
      <c r="C156" s="475"/>
      <c r="D156" s="475"/>
      <c r="FV156" s="441"/>
    </row>
    <row r="157" spans="1:178" x14ac:dyDescent="0.25">
      <c r="B157" s="472"/>
      <c r="C157" s="472"/>
      <c r="D157" s="472"/>
      <c r="E157" s="441"/>
      <c r="F157" s="441"/>
      <c r="G157" s="441"/>
    </row>
    <row r="158" spans="1:178" x14ac:dyDescent="0.25">
      <c r="B158" s="472"/>
      <c r="C158" s="472"/>
      <c r="D158" s="472"/>
      <c r="E158" s="441"/>
      <c r="F158" s="441"/>
      <c r="G158" s="441"/>
    </row>
    <row r="159" spans="1:178" x14ac:dyDescent="0.25">
      <c r="B159" s="472"/>
      <c r="C159" s="472"/>
      <c r="D159" s="472"/>
      <c r="E159" s="441"/>
      <c r="F159" s="441"/>
      <c r="G159" s="441"/>
    </row>
    <row r="168" spans="2:178" ht="12.75" x14ac:dyDescent="0.25">
      <c r="B168" s="472"/>
      <c r="C168" s="472"/>
      <c r="D168" s="472"/>
      <c r="E168" s="441"/>
      <c r="F168" s="441"/>
      <c r="G168" s="441"/>
      <c r="FV168" s="441"/>
    </row>
    <row r="169" spans="2:178" ht="12.75" x14ac:dyDescent="0.25">
      <c r="B169" s="472"/>
      <c r="C169" s="472"/>
      <c r="D169" s="472"/>
      <c r="E169" s="441"/>
      <c r="F169" s="441"/>
      <c r="G169" s="441"/>
      <c r="FV169" s="441"/>
    </row>
    <row r="170" spans="2:178" ht="12.75" x14ac:dyDescent="0.25">
      <c r="B170" s="472"/>
      <c r="C170" s="472"/>
      <c r="D170" s="472"/>
      <c r="E170" s="441"/>
      <c r="F170" s="441"/>
      <c r="G170" s="441"/>
      <c r="FV170" s="441"/>
    </row>
    <row r="171" spans="2:178" ht="12.75" x14ac:dyDescent="0.25">
      <c r="B171" s="472"/>
      <c r="C171" s="472"/>
      <c r="D171" s="472"/>
      <c r="E171" s="441"/>
      <c r="F171" s="441"/>
      <c r="G171" s="441"/>
      <c r="FV171" s="441"/>
    </row>
    <row r="172" spans="2:178" ht="12.75" x14ac:dyDescent="0.25">
      <c r="B172" s="472"/>
      <c r="C172" s="472"/>
      <c r="D172" s="472"/>
      <c r="E172" s="441"/>
      <c r="F172" s="441"/>
      <c r="G172" s="441"/>
      <c r="FV172" s="441"/>
    </row>
    <row r="173" spans="2:178" ht="12.75" x14ac:dyDescent="0.25">
      <c r="B173" s="472"/>
      <c r="C173" s="472"/>
      <c r="D173" s="472"/>
      <c r="E173" s="441"/>
      <c r="F173" s="441"/>
      <c r="G173" s="441"/>
      <c r="FV173" s="441"/>
    </row>
    <row r="174" spans="2:178" ht="12.75" x14ac:dyDescent="0.25">
      <c r="B174" s="472"/>
      <c r="C174" s="472"/>
      <c r="D174" s="472"/>
      <c r="E174" s="441"/>
      <c r="F174" s="441"/>
      <c r="G174" s="441"/>
      <c r="FV174" s="441"/>
    </row>
    <row r="175" spans="2:178" ht="12.75" x14ac:dyDescent="0.25">
      <c r="B175" s="472"/>
      <c r="C175" s="472"/>
      <c r="D175" s="472"/>
      <c r="E175" s="441"/>
      <c r="F175" s="441"/>
      <c r="G175" s="441"/>
      <c r="FV175" s="441"/>
    </row>
    <row r="176" spans="2:178" ht="12.75" x14ac:dyDescent="0.25">
      <c r="B176" s="472"/>
      <c r="C176" s="472"/>
      <c r="D176" s="472"/>
      <c r="E176" s="441"/>
      <c r="F176" s="441"/>
      <c r="G176" s="441"/>
      <c r="FV176" s="441"/>
    </row>
    <row r="177" spans="2:178" ht="12.75" x14ac:dyDescent="0.25">
      <c r="B177" s="472"/>
      <c r="C177" s="472"/>
      <c r="D177" s="472"/>
      <c r="E177" s="441"/>
      <c r="F177" s="441"/>
      <c r="G177" s="441"/>
      <c r="FV177" s="441"/>
    </row>
    <row r="178" spans="2:178" ht="12.75" x14ac:dyDescent="0.25">
      <c r="B178" s="472"/>
      <c r="C178" s="472"/>
      <c r="D178" s="472"/>
      <c r="E178" s="441"/>
      <c r="F178" s="441"/>
      <c r="G178" s="441"/>
      <c r="FV178" s="441"/>
    </row>
    <row r="179" spans="2:178" ht="12.75" x14ac:dyDescent="0.25">
      <c r="B179" s="472"/>
      <c r="C179" s="472"/>
      <c r="D179" s="472"/>
      <c r="E179" s="441"/>
      <c r="F179" s="441"/>
      <c r="G179" s="441"/>
      <c r="FV179" s="441"/>
    </row>
    <row r="180" spans="2:178" ht="12.75" x14ac:dyDescent="0.25">
      <c r="B180" s="472"/>
      <c r="C180" s="472"/>
      <c r="D180" s="472"/>
      <c r="E180" s="441"/>
      <c r="F180" s="441"/>
      <c r="G180" s="441"/>
      <c r="FV180" s="441"/>
    </row>
    <row r="181" spans="2:178" ht="12.75" x14ac:dyDescent="0.25">
      <c r="B181" s="472"/>
      <c r="C181" s="472"/>
      <c r="D181" s="472"/>
      <c r="E181" s="441"/>
      <c r="F181" s="441"/>
      <c r="G181" s="441"/>
      <c r="FV181" s="441"/>
    </row>
    <row r="182" spans="2:178" ht="12.75" x14ac:dyDescent="0.25">
      <c r="B182" s="472"/>
      <c r="C182" s="472"/>
      <c r="D182" s="472"/>
      <c r="E182" s="441"/>
      <c r="F182" s="441"/>
      <c r="G182" s="441"/>
      <c r="FV182" s="441"/>
    </row>
    <row r="183" spans="2:178" ht="12.75" x14ac:dyDescent="0.25">
      <c r="B183" s="472"/>
      <c r="C183" s="472"/>
      <c r="D183" s="472"/>
      <c r="E183" s="441"/>
      <c r="F183" s="441"/>
      <c r="G183" s="441"/>
      <c r="FV183" s="441"/>
    </row>
    <row r="184" spans="2:178" ht="12.75" x14ac:dyDescent="0.25">
      <c r="B184" s="472"/>
      <c r="C184" s="472"/>
      <c r="D184" s="472"/>
      <c r="E184" s="441"/>
      <c r="F184" s="441"/>
      <c r="G184" s="441"/>
      <c r="FV184" s="441"/>
    </row>
    <row r="185" spans="2:178" ht="12.75" x14ac:dyDescent="0.25">
      <c r="B185" s="472"/>
      <c r="C185" s="472"/>
      <c r="D185" s="472"/>
      <c r="E185" s="441"/>
      <c r="F185" s="441"/>
      <c r="G185" s="441"/>
      <c r="FV185" s="441"/>
    </row>
    <row r="186" spans="2:178" ht="12.75" x14ac:dyDescent="0.25">
      <c r="B186" s="472"/>
      <c r="C186" s="472"/>
      <c r="D186" s="472"/>
      <c r="E186" s="441"/>
      <c r="F186" s="441"/>
      <c r="G186" s="441"/>
      <c r="FV186" s="441"/>
    </row>
    <row r="187" spans="2:178" ht="12.75" x14ac:dyDescent="0.25">
      <c r="B187" s="472"/>
      <c r="C187" s="472"/>
      <c r="D187" s="472"/>
      <c r="E187" s="441"/>
      <c r="F187" s="441"/>
      <c r="G187" s="441"/>
      <c r="FV187" s="441"/>
    </row>
    <row r="188" spans="2:178" ht="12.75" x14ac:dyDescent="0.25">
      <c r="B188" s="472"/>
      <c r="C188" s="472"/>
      <c r="D188" s="472"/>
      <c r="E188" s="441"/>
      <c r="F188" s="441"/>
      <c r="G188" s="441"/>
      <c r="FV188" s="441"/>
    </row>
    <row r="189" spans="2:178" ht="12.75" x14ac:dyDescent="0.25">
      <c r="B189" s="472"/>
      <c r="C189" s="472"/>
      <c r="D189" s="472"/>
      <c r="E189" s="441"/>
      <c r="F189" s="441"/>
      <c r="G189" s="441"/>
      <c r="FV189" s="441"/>
    </row>
    <row r="190" spans="2:178" ht="12.75" x14ac:dyDescent="0.25">
      <c r="B190" s="472"/>
      <c r="C190" s="472"/>
      <c r="D190" s="472"/>
      <c r="E190" s="441"/>
      <c r="F190" s="441"/>
      <c r="G190" s="441"/>
      <c r="FV190" s="441"/>
    </row>
    <row r="191" spans="2:178" ht="12.75" x14ac:dyDescent="0.25">
      <c r="B191" s="472"/>
      <c r="C191" s="472"/>
      <c r="D191" s="472"/>
      <c r="E191" s="441"/>
      <c r="F191" s="441"/>
      <c r="G191" s="441"/>
      <c r="FV191" s="441"/>
    </row>
    <row r="192" spans="2:178" ht="12.75" x14ac:dyDescent="0.25">
      <c r="B192" s="472"/>
      <c r="C192" s="472"/>
      <c r="D192" s="472"/>
      <c r="E192" s="441"/>
      <c r="F192" s="441"/>
      <c r="G192" s="441"/>
      <c r="FV192" s="441"/>
    </row>
    <row r="193" spans="2:178" ht="12.75" x14ac:dyDescent="0.25">
      <c r="B193" s="472"/>
      <c r="C193" s="472"/>
      <c r="D193" s="472"/>
      <c r="E193" s="441"/>
      <c r="F193" s="441"/>
      <c r="G193" s="441"/>
      <c r="FV193" s="441"/>
    </row>
    <row r="194" spans="2:178" ht="12.75" x14ac:dyDescent="0.25">
      <c r="B194" s="472"/>
      <c r="C194" s="472"/>
      <c r="D194" s="472"/>
      <c r="E194" s="441"/>
      <c r="F194" s="441"/>
      <c r="G194" s="441"/>
      <c r="FV194" s="441"/>
    </row>
    <row r="195" spans="2:178" ht="12.75" x14ac:dyDescent="0.25">
      <c r="B195" s="472"/>
      <c r="C195" s="472"/>
      <c r="D195" s="472"/>
      <c r="E195" s="441"/>
      <c r="F195" s="441"/>
      <c r="G195" s="441"/>
      <c r="FV195" s="441"/>
    </row>
    <row r="196" spans="2:178" ht="12.75" x14ac:dyDescent="0.25">
      <c r="B196" s="472"/>
      <c r="C196" s="472"/>
      <c r="D196" s="472"/>
      <c r="E196" s="441"/>
      <c r="F196" s="441"/>
      <c r="G196" s="441"/>
      <c r="FV196" s="441"/>
    </row>
    <row r="197" spans="2:178" ht="12.75" x14ac:dyDescent="0.25">
      <c r="B197" s="472"/>
      <c r="C197" s="472"/>
      <c r="D197" s="472"/>
      <c r="E197" s="441"/>
      <c r="F197" s="441"/>
      <c r="G197" s="441"/>
      <c r="FV197" s="441"/>
    </row>
    <row r="198" spans="2:178" ht="12.75" x14ac:dyDescent="0.25">
      <c r="B198" s="472"/>
      <c r="C198" s="472"/>
      <c r="D198" s="472"/>
      <c r="E198" s="441"/>
      <c r="F198" s="441"/>
      <c r="G198" s="441"/>
      <c r="FV198" s="441"/>
    </row>
    <row r="199" spans="2:178" ht="12.75" x14ac:dyDescent="0.25">
      <c r="B199" s="472"/>
      <c r="C199" s="472"/>
      <c r="D199" s="472"/>
      <c r="E199" s="441"/>
      <c r="F199" s="441"/>
      <c r="G199" s="441"/>
      <c r="FV199" s="441"/>
    </row>
    <row r="200" spans="2:178" ht="12.75" x14ac:dyDescent="0.25">
      <c r="B200" s="472"/>
      <c r="C200" s="472"/>
      <c r="D200" s="472"/>
      <c r="E200" s="441"/>
      <c r="F200" s="441"/>
      <c r="G200" s="441"/>
      <c r="FV200" s="441"/>
    </row>
    <row r="201" spans="2:178" ht="12.75" x14ac:dyDescent="0.25">
      <c r="B201" s="472"/>
      <c r="C201" s="472"/>
      <c r="D201" s="472"/>
      <c r="E201" s="441"/>
      <c r="F201" s="441"/>
      <c r="G201" s="441"/>
      <c r="FV201" s="441"/>
    </row>
    <row r="202" spans="2:178" ht="12.75" x14ac:dyDescent="0.25">
      <c r="B202" s="472"/>
      <c r="C202" s="472"/>
      <c r="D202" s="472"/>
      <c r="E202" s="441"/>
      <c r="F202" s="441"/>
      <c r="G202" s="441"/>
      <c r="FV202" s="441"/>
    </row>
    <row r="203" spans="2:178" ht="12.75" x14ac:dyDescent="0.25">
      <c r="B203" s="472"/>
      <c r="C203" s="472"/>
      <c r="D203" s="472"/>
      <c r="E203" s="441"/>
      <c r="F203" s="441"/>
      <c r="G203" s="441"/>
      <c r="FV203" s="441"/>
    </row>
    <row r="204" spans="2:178" ht="12.75" x14ac:dyDescent="0.25">
      <c r="B204" s="472"/>
      <c r="C204" s="472"/>
      <c r="D204" s="472"/>
      <c r="E204" s="441"/>
      <c r="F204" s="441"/>
      <c r="G204" s="441"/>
      <c r="FV204" s="441"/>
    </row>
    <row r="205" spans="2:178" ht="12.75" x14ac:dyDescent="0.25">
      <c r="B205" s="472"/>
      <c r="C205" s="472"/>
      <c r="D205" s="472"/>
      <c r="E205" s="441"/>
      <c r="F205" s="441"/>
      <c r="G205" s="441"/>
      <c r="FV205" s="441"/>
    </row>
    <row r="206" spans="2:178" ht="12.75" x14ac:dyDescent="0.25">
      <c r="B206" s="472"/>
      <c r="C206" s="472"/>
      <c r="D206" s="472"/>
      <c r="E206" s="441"/>
      <c r="F206" s="441"/>
      <c r="G206" s="441"/>
      <c r="FV206" s="441"/>
    </row>
    <row r="207" spans="2:178" ht="12.75" x14ac:dyDescent="0.25">
      <c r="B207" s="472"/>
      <c r="C207" s="472"/>
      <c r="D207" s="472"/>
      <c r="E207" s="441"/>
      <c r="F207" s="441"/>
      <c r="G207" s="441"/>
      <c r="FV207" s="441"/>
    </row>
    <row r="208" spans="2:178" ht="12.75" x14ac:dyDescent="0.25">
      <c r="B208" s="472"/>
      <c r="C208" s="472"/>
      <c r="D208" s="472"/>
      <c r="E208" s="441"/>
      <c r="F208" s="441"/>
      <c r="G208" s="441"/>
      <c r="FV208" s="441"/>
    </row>
    <row r="209" spans="2:178" ht="12.75" x14ac:dyDescent="0.25">
      <c r="B209" s="472"/>
      <c r="C209" s="472"/>
      <c r="D209" s="472"/>
      <c r="E209" s="441"/>
      <c r="F209" s="441"/>
      <c r="G209" s="441"/>
      <c r="FV209" s="441"/>
    </row>
    <row r="210" spans="2:178" ht="12.75" x14ac:dyDescent="0.25">
      <c r="B210" s="472"/>
      <c r="C210" s="472"/>
      <c r="D210" s="472"/>
      <c r="E210" s="441"/>
      <c r="F210" s="441"/>
      <c r="G210" s="441"/>
      <c r="FV210" s="441"/>
    </row>
    <row r="211" spans="2:178" ht="12.75" x14ac:dyDescent="0.25">
      <c r="B211" s="472"/>
      <c r="C211" s="472"/>
      <c r="D211" s="472"/>
      <c r="E211" s="441"/>
      <c r="F211" s="441"/>
      <c r="G211" s="441"/>
      <c r="FV211" s="441"/>
    </row>
    <row r="212" spans="2:178" ht="12.75" x14ac:dyDescent="0.25">
      <c r="B212" s="472"/>
      <c r="C212" s="472"/>
      <c r="D212" s="472"/>
      <c r="E212" s="441"/>
      <c r="F212" s="441"/>
      <c r="G212" s="441"/>
      <c r="FV212" s="441"/>
    </row>
    <row r="213" spans="2:178" ht="12.75" x14ac:dyDescent="0.25">
      <c r="B213" s="472"/>
      <c r="C213" s="472"/>
      <c r="D213" s="472"/>
      <c r="E213" s="441"/>
      <c r="F213" s="441"/>
      <c r="G213" s="441"/>
      <c r="FV213" s="441"/>
    </row>
    <row r="214" spans="2:178" ht="12.75" x14ac:dyDescent="0.25">
      <c r="B214" s="472"/>
      <c r="C214" s="472"/>
      <c r="D214" s="472"/>
      <c r="E214" s="441"/>
      <c r="F214" s="441"/>
      <c r="G214" s="441"/>
      <c r="FV214" s="441"/>
    </row>
    <row r="215" spans="2:178" ht="12.75" x14ac:dyDescent="0.25">
      <c r="B215" s="472"/>
      <c r="C215" s="472"/>
      <c r="D215" s="472"/>
      <c r="E215" s="441"/>
      <c r="F215" s="441"/>
      <c r="G215" s="441"/>
      <c r="FV215" s="441"/>
    </row>
    <row r="216" spans="2:178" ht="12.75" x14ac:dyDescent="0.25">
      <c r="B216" s="472"/>
      <c r="C216" s="472"/>
      <c r="D216" s="472"/>
      <c r="E216" s="441"/>
      <c r="F216" s="441"/>
      <c r="G216" s="441"/>
      <c r="FV216" s="441"/>
    </row>
    <row r="217" spans="2:178" ht="12.75" x14ac:dyDescent="0.25">
      <c r="B217" s="472"/>
      <c r="C217" s="472"/>
      <c r="D217" s="472"/>
      <c r="E217" s="441"/>
      <c r="F217" s="441"/>
      <c r="G217" s="441"/>
      <c r="FV217" s="441"/>
    </row>
    <row r="218" spans="2:178" ht="12.75" x14ac:dyDescent="0.25">
      <c r="B218" s="472"/>
      <c r="C218" s="472"/>
      <c r="D218" s="472"/>
      <c r="E218" s="441"/>
      <c r="F218" s="441"/>
      <c r="G218" s="441"/>
      <c r="FV218" s="441"/>
    </row>
    <row r="219" spans="2:178" ht="12.75" x14ac:dyDescent="0.25">
      <c r="B219" s="472"/>
      <c r="C219" s="472"/>
      <c r="D219" s="472"/>
      <c r="E219" s="441"/>
      <c r="F219" s="441"/>
      <c r="G219" s="441"/>
      <c r="FV219" s="441"/>
    </row>
    <row r="220" spans="2:178" ht="12.75" x14ac:dyDescent="0.25">
      <c r="B220" s="472"/>
      <c r="C220" s="472"/>
      <c r="D220" s="472"/>
      <c r="E220" s="441"/>
      <c r="F220" s="441"/>
      <c r="G220" s="441"/>
      <c r="FV220" s="441"/>
    </row>
    <row r="221" spans="2:178" ht="12.75" x14ac:dyDescent="0.25">
      <c r="B221" s="472"/>
      <c r="C221" s="472"/>
      <c r="D221" s="472"/>
      <c r="E221" s="441"/>
      <c r="F221" s="441"/>
      <c r="G221" s="441"/>
      <c r="FV221" s="441"/>
    </row>
    <row r="222" spans="2:178" ht="12.75" x14ac:dyDescent="0.25">
      <c r="B222" s="472"/>
      <c r="C222" s="472"/>
      <c r="D222" s="472"/>
      <c r="E222" s="441"/>
      <c r="F222" s="441"/>
      <c r="G222" s="441"/>
      <c r="FV222" s="441"/>
    </row>
    <row r="223" spans="2:178" ht="12.75" x14ac:dyDescent="0.25">
      <c r="B223" s="472"/>
      <c r="C223" s="472"/>
      <c r="D223" s="472"/>
      <c r="E223" s="441"/>
      <c r="F223" s="441"/>
      <c r="G223" s="441"/>
      <c r="FV223" s="441"/>
    </row>
    <row r="224" spans="2:178" ht="12.75" x14ac:dyDescent="0.25">
      <c r="B224" s="472"/>
      <c r="C224" s="472"/>
      <c r="D224" s="472"/>
      <c r="E224" s="441"/>
      <c r="F224" s="441"/>
      <c r="G224" s="441"/>
      <c r="FV224" s="441"/>
    </row>
    <row r="225" spans="2:178" ht="12.75" x14ac:dyDescent="0.25">
      <c r="B225" s="472"/>
      <c r="C225" s="472"/>
      <c r="D225" s="472"/>
      <c r="E225" s="441"/>
      <c r="F225" s="441"/>
      <c r="G225" s="441"/>
      <c r="FV225" s="441"/>
    </row>
    <row r="226" spans="2:178" ht="12.75" x14ac:dyDescent="0.25">
      <c r="B226" s="472"/>
      <c r="C226" s="472"/>
      <c r="D226" s="472"/>
      <c r="E226" s="441"/>
      <c r="F226" s="441"/>
      <c r="G226" s="441"/>
      <c r="FV226" s="441"/>
    </row>
    <row r="227" spans="2:178" ht="12.75" x14ac:dyDescent="0.25">
      <c r="B227" s="472"/>
      <c r="C227" s="472"/>
      <c r="D227" s="472"/>
      <c r="E227" s="441"/>
      <c r="F227" s="441"/>
      <c r="G227" s="441"/>
      <c r="FV227" s="441"/>
    </row>
    <row r="228" spans="2:178" ht="12.75" x14ac:dyDescent="0.25">
      <c r="B228" s="472"/>
      <c r="C228" s="472"/>
      <c r="D228" s="472"/>
      <c r="E228" s="441"/>
      <c r="F228" s="441"/>
      <c r="G228" s="441"/>
      <c r="FV228" s="441"/>
    </row>
    <row r="229" spans="2:178" ht="12.75" x14ac:dyDescent="0.25">
      <c r="B229" s="472"/>
      <c r="C229" s="472"/>
      <c r="D229" s="472"/>
      <c r="E229" s="441"/>
      <c r="F229" s="441"/>
      <c r="G229" s="441"/>
      <c r="FV229" s="441"/>
    </row>
    <row r="230" spans="2:178" ht="12.75" x14ac:dyDescent="0.25">
      <c r="B230" s="472"/>
      <c r="C230" s="472"/>
      <c r="D230" s="472"/>
      <c r="E230" s="441"/>
      <c r="F230" s="441"/>
      <c r="G230" s="441"/>
      <c r="FV230" s="441"/>
    </row>
    <row r="231" spans="2:178" ht="12.75" x14ac:dyDescent="0.25">
      <c r="B231" s="472"/>
      <c r="C231" s="472"/>
      <c r="D231" s="472"/>
      <c r="E231" s="441"/>
      <c r="F231" s="441"/>
      <c r="G231" s="441"/>
      <c r="FV231" s="441"/>
    </row>
    <row r="232" spans="2:178" ht="12.75" x14ac:dyDescent="0.25">
      <c r="B232" s="472"/>
      <c r="C232" s="472"/>
      <c r="D232" s="472"/>
      <c r="E232" s="441"/>
      <c r="F232" s="441"/>
      <c r="G232" s="441"/>
      <c r="FV232" s="441"/>
    </row>
    <row r="233" spans="2:178" ht="12.75" x14ac:dyDescent="0.25">
      <c r="B233" s="472"/>
      <c r="C233" s="472"/>
      <c r="D233" s="472"/>
      <c r="E233" s="441"/>
      <c r="F233" s="441"/>
      <c r="G233" s="441"/>
      <c r="FV233" s="441"/>
    </row>
    <row r="234" spans="2:178" ht="12.75" x14ac:dyDescent="0.25">
      <c r="B234" s="472"/>
      <c r="C234" s="472"/>
      <c r="D234" s="472"/>
      <c r="E234" s="441"/>
      <c r="F234" s="441"/>
      <c r="G234" s="441"/>
      <c r="FV234" s="441"/>
    </row>
    <row r="235" spans="2:178" ht="12.75" x14ac:dyDescent="0.25">
      <c r="B235" s="472"/>
      <c r="C235" s="472"/>
      <c r="D235" s="472"/>
      <c r="E235" s="441"/>
      <c r="F235" s="441"/>
      <c r="G235" s="441"/>
      <c r="FV235" s="441"/>
    </row>
    <row r="236" spans="2:178" ht="12.75" x14ac:dyDescent="0.25">
      <c r="B236" s="472"/>
      <c r="C236" s="472"/>
      <c r="D236" s="472"/>
      <c r="E236" s="441"/>
      <c r="F236" s="441"/>
      <c r="G236" s="441"/>
      <c r="FV236" s="441"/>
    </row>
    <row r="237" spans="2:178" ht="12.75" x14ac:dyDescent="0.25">
      <c r="B237" s="472"/>
      <c r="C237" s="472"/>
      <c r="D237" s="472"/>
      <c r="E237" s="441"/>
      <c r="F237" s="441"/>
      <c r="G237" s="441"/>
      <c r="FV237" s="441"/>
    </row>
    <row r="238" spans="2:178" ht="12.75" x14ac:dyDescent="0.25">
      <c r="B238" s="472"/>
      <c r="C238" s="472"/>
      <c r="D238" s="472"/>
      <c r="E238" s="441"/>
      <c r="F238" s="441"/>
      <c r="G238" s="441"/>
      <c r="FV238" s="441"/>
    </row>
    <row r="239" spans="2:178" ht="12.75" x14ac:dyDescent="0.25">
      <c r="B239" s="472"/>
      <c r="C239" s="472"/>
      <c r="D239" s="472"/>
      <c r="E239" s="441"/>
      <c r="F239" s="441"/>
      <c r="G239" s="441"/>
      <c r="FV239" s="441"/>
    </row>
    <row r="240" spans="2:178" ht="12.75" x14ac:dyDescent="0.25">
      <c r="B240" s="472"/>
      <c r="C240" s="472"/>
      <c r="D240" s="472"/>
      <c r="E240" s="441"/>
      <c r="F240" s="441"/>
      <c r="G240" s="441"/>
      <c r="FV240" s="441"/>
    </row>
    <row r="241" spans="2:178" ht="12.75" x14ac:dyDescent="0.25">
      <c r="B241" s="472"/>
      <c r="C241" s="472"/>
      <c r="D241" s="472"/>
      <c r="E241" s="441"/>
      <c r="F241" s="441"/>
      <c r="G241" s="441"/>
      <c r="FV241" s="441"/>
    </row>
    <row r="242" spans="2:178" ht="12.75" x14ac:dyDescent="0.25">
      <c r="B242" s="472"/>
      <c r="C242" s="472"/>
      <c r="D242" s="472"/>
      <c r="E242" s="441"/>
      <c r="F242" s="441"/>
      <c r="G242" s="441"/>
      <c r="FV242" s="441"/>
    </row>
    <row r="243" spans="2:178" ht="12.75" x14ac:dyDescent="0.25">
      <c r="B243" s="472"/>
      <c r="C243" s="472"/>
      <c r="D243" s="472"/>
      <c r="E243" s="441"/>
      <c r="F243" s="441"/>
      <c r="G243" s="441"/>
      <c r="FV243" s="441"/>
    </row>
    <row r="244" spans="2:178" ht="12.75" x14ac:dyDescent="0.25">
      <c r="B244" s="472"/>
      <c r="C244" s="472"/>
      <c r="D244" s="472"/>
      <c r="E244" s="441"/>
      <c r="F244" s="441"/>
      <c r="G244" s="441"/>
      <c r="FV244" s="441"/>
    </row>
    <row r="245" spans="2:178" ht="12.75" x14ac:dyDescent="0.25">
      <c r="B245" s="472"/>
      <c r="C245" s="472"/>
      <c r="D245" s="472"/>
      <c r="E245" s="441"/>
      <c r="F245" s="441"/>
      <c r="G245" s="441"/>
      <c r="FV245" s="441"/>
    </row>
    <row r="246" spans="2:178" ht="12.75" x14ac:dyDescent="0.25">
      <c r="B246" s="472"/>
      <c r="C246" s="472"/>
      <c r="D246" s="472"/>
      <c r="E246" s="441"/>
      <c r="F246" s="441"/>
      <c r="G246" s="441"/>
      <c r="FV246" s="441"/>
    </row>
    <row r="247" spans="2:178" ht="12.75" x14ac:dyDescent="0.25">
      <c r="B247" s="472"/>
      <c r="C247" s="472"/>
      <c r="D247" s="472"/>
      <c r="E247" s="441"/>
      <c r="F247" s="441"/>
      <c r="G247" s="441"/>
      <c r="FV247" s="441"/>
    </row>
    <row r="248" spans="2:178" ht="12.75" x14ac:dyDescent="0.25">
      <c r="B248" s="472"/>
      <c r="C248" s="472"/>
      <c r="D248" s="472"/>
      <c r="E248" s="441"/>
      <c r="F248" s="441"/>
      <c r="G248" s="441"/>
      <c r="FV248" s="441"/>
    </row>
    <row r="249" spans="2:178" ht="12.75" x14ac:dyDescent="0.25">
      <c r="B249" s="472"/>
      <c r="C249" s="472"/>
      <c r="D249" s="472"/>
      <c r="E249" s="441"/>
      <c r="F249" s="441"/>
      <c r="G249" s="441"/>
      <c r="FV249" s="441"/>
    </row>
    <row r="250" spans="2:178" ht="12.75" x14ac:dyDescent="0.25">
      <c r="B250" s="472"/>
      <c r="C250" s="472"/>
      <c r="D250" s="472"/>
      <c r="E250" s="441"/>
      <c r="F250" s="441"/>
      <c r="G250" s="441"/>
      <c r="FV250" s="441"/>
    </row>
    <row r="251" spans="2:178" ht="12.75" x14ac:dyDescent="0.25">
      <c r="B251" s="472"/>
      <c r="C251" s="472"/>
      <c r="D251" s="472"/>
      <c r="E251" s="441"/>
      <c r="F251" s="441"/>
      <c r="G251" s="441"/>
      <c r="FV251" s="441"/>
    </row>
    <row r="252" spans="2:178" ht="12.75" x14ac:dyDescent="0.25">
      <c r="B252" s="472"/>
      <c r="C252" s="472"/>
      <c r="D252" s="472"/>
      <c r="E252" s="441"/>
      <c r="F252" s="441"/>
      <c r="G252" s="441"/>
      <c r="FV252" s="441"/>
    </row>
    <row r="253" spans="2:178" ht="12.75" x14ac:dyDescent="0.25">
      <c r="B253" s="472"/>
      <c r="C253" s="472"/>
      <c r="D253" s="472"/>
      <c r="E253" s="441"/>
      <c r="F253" s="441"/>
      <c r="G253" s="441"/>
      <c r="FV253" s="441"/>
    </row>
    <row r="254" spans="2:178" ht="12.75" x14ac:dyDescent="0.25">
      <c r="B254" s="472"/>
      <c r="C254" s="472"/>
      <c r="D254" s="472"/>
      <c r="E254" s="441"/>
      <c r="F254" s="441"/>
      <c r="G254" s="441"/>
      <c r="FV254" s="441"/>
    </row>
    <row r="255" spans="2:178" ht="12.75" x14ac:dyDescent="0.25">
      <c r="B255" s="472"/>
      <c r="C255" s="472"/>
      <c r="D255" s="472"/>
      <c r="E255" s="441"/>
      <c r="F255" s="441"/>
      <c r="G255" s="441"/>
      <c r="FV255" s="441"/>
    </row>
    <row r="256" spans="2:178" ht="12.75" x14ac:dyDescent="0.25">
      <c r="B256" s="472"/>
      <c r="C256" s="472"/>
      <c r="D256" s="472"/>
      <c r="E256" s="441"/>
      <c r="F256" s="441"/>
      <c r="G256" s="441"/>
      <c r="FV256" s="441"/>
    </row>
    <row r="257" spans="2:178" ht="12.75" x14ac:dyDescent="0.25">
      <c r="B257" s="472"/>
      <c r="C257" s="472"/>
      <c r="D257" s="472"/>
      <c r="E257" s="441"/>
      <c r="F257" s="441"/>
      <c r="G257" s="441"/>
      <c r="FV257" s="441"/>
    </row>
    <row r="258" spans="2:178" ht="12.75" x14ac:dyDescent="0.25">
      <c r="B258" s="472"/>
      <c r="C258" s="472"/>
      <c r="D258" s="472"/>
      <c r="E258" s="441"/>
      <c r="F258" s="441"/>
      <c r="G258" s="441"/>
      <c r="FV258" s="441"/>
    </row>
    <row r="259" spans="2:178" ht="12.75" x14ac:dyDescent="0.25">
      <c r="B259" s="472"/>
      <c r="C259" s="472"/>
      <c r="D259" s="472"/>
      <c r="E259" s="441"/>
      <c r="F259" s="441"/>
      <c r="G259" s="441"/>
      <c r="FV259" s="441"/>
    </row>
    <row r="260" spans="2:178" ht="12.75" x14ac:dyDescent="0.25">
      <c r="B260" s="472"/>
      <c r="C260" s="472"/>
      <c r="D260" s="472"/>
      <c r="E260" s="441"/>
      <c r="F260" s="441"/>
      <c r="G260" s="441"/>
      <c r="FV260" s="441"/>
    </row>
    <row r="261" spans="2:178" ht="12.75" x14ac:dyDescent="0.25">
      <c r="B261" s="472"/>
      <c r="C261" s="472"/>
      <c r="D261" s="472"/>
      <c r="E261" s="441"/>
      <c r="F261" s="441"/>
      <c r="G261" s="441"/>
      <c r="FV261" s="441"/>
    </row>
    <row r="262" spans="2:178" ht="12.75" x14ac:dyDescent="0.25">
      <c r="B262" s="472"/>
      <c r="C262" s="472"/>
      <c r="D262" s="472"/>
      <c r="E262" s="441"/>
      <c r="F262" s="441"/>
      <c r="G262" s="441"/>
      <c r="FV262" s="441"/>
    </row>
    <row r="263" spans="2:178" ht="12.75" x14ac:dyDescent="0.25">
      <c r="B263" s="472"/>
      <c r="C263" s="472"/>
      <c r="D263" s="472"/>
      <c r="E263" s="441"/>
      <c r="F263" s="441"/>
      <c r="G263" s="441"/>
      <c r="FV263" s="441"/>
    </row>
    <row r="264" spans="2:178" ht="12.75" x14ac:dyDescent="0.25">
      <c r="B264" s="472"/>
      <c r="C264" s="472"/>
      <c r="D264" s="472"/>
      <c r="E264" s="441"/>
      <c r="F264" s="441"/>
      <c r="G264" s="441"/>
      <c r="FV264" s="441"/>
    </row>
    <row r="265" spans="2:178" ht="12.75" x14ac:dyDescent="0.25">
      <c r="B265" s="472"/>
      <c r="C265" s="472"/>
      <c r="D265" s="472"/>
      <c r="E265" s="441"/>
      <c r="F265" s="441"/>
      <c r="G265" s="441"/>
      <c r="FV265" s="441"/>
    </row>
    <row r="266" spans="2:178" ht="12.75" x14ac:dyDescent="0.25">
      <c r="B266" s="472"/>
      <c r="C266" s="472"/>
      <c r="D266" s="472"/>
      <c r="E266" s="441"/>
      <c r="F266" s="441"/>
      <c r="G266" s="441"/>
      <c r="FV266" s="441"/>
    </row>
    <row r="267" spans="2:178" ht="12.75" x14ac:dyDescent="0.25">
      <c r="B267" s="472"/>
      <c r="C267" s="472"/>
      <c r="D267" s="472"/>
      <c r="E267" s="441"/>
      <c r="F267" s="441"/>
      <c r="G267" s="441"/>
      <c r="FV267" s="441"/>
    </row>
    <row r="268" spans="2:178" ht="12.75" x14ac:dyDescent="0.25">
      <c r="B268" s="472"/>
      <c r="C268" s="472"/>
      <c r="D268" s="472"/>
      <c r="E268" s="441"/>
      <c r="F268" s="441"/>
      <c r="G268" s="441"/>
      <c r="FV268" s="441"/>
    </row>
    <row r="269" spans="2:178" ht="12.75" x14ac:dyDescent="0.25">
      <c r="B269" s="472"/>
      <c r="C269" s="472"/>
      <c r="D269" s="472"/>
      <c r="E269" s="441"/>
      <c r="F269" s="441"/>
      <c r="G269" s="441"/>
      <c r="FV269" s="441"/>
    </row>
    <row r="270" spans="2:178" ht="12.75" x14ac:dyDescent="0.25">
      <c r="B270" s="472"/>
      <c r="C270" s="472"/>
      <c r="D270" s="472"/>
      <c r="E270" s="441"/>
      <c r="F270" s="441"/>
      <c r="G270" s="441"/>
      <c r="FV270" s="441"/>
    </row>
    <row r="271" spans="2:178" ht="12.75" x14ac:dyDescent="0.25">
      <c r="B271" s="472"/>
      <c r="C271" s="472"/>
      <c r="D271" s="472"/>
      <c r="E271" s="441"/>
      <c r="F271" s="441"/>
      <c r="G271" s="441"/>
      <c r="FV271" s="441"/>
    </row>
    <row r="272" spans="2:178" ht="12.75" x14ac:dyDescent="0.25">
      <c r="B272" s="472"/>
      <c r="C272" s="472"/>
      <c r="D272" s="472"/>
      <c r="E272" s="441"/>
      <c r="F272" s="441"/>
      <c r="G272" s="441"/>
      <c r="FV272" s="441"/>
    </row>
    <row r="273" spans="2:178" ht="12.75" x14ac:dyDescent="0.25">
      <c r="B273" s="472"/>
      <c r="C273" s="472"/>
      <c r="D273" s="472"/>
      <c r="E273" s="441"/>
      <c r="F273" s="441"/>
      <c r="G273" s="441"/>
      <c r="FV273" s="441"/>
    </row>
    <row r="274" spans="2:178" ht="12.75" x14ac:dyDescent="0.25">
      <c r="B274" s="472"/>
      <c r="C274" s="472"/>
      <c r="D274" s="472"/>
      <c r="E274" s="441"/>
      <c r="F274" s="441"/>
      <c r="G274" s="441"/>
      <c r="FV274" s="441"/>
    </row>
    <row r="275" spans="2:178" ht="12.75" x14ac:dyDescent="0.25">
      <c r="B275" s="472"/>
      <c r="C275" s="472"/>
      <c r="D275" s="472"/>
      <c r="E275" s="441"/>
      <c r="F275" s="441"/>
      <c r="G275" s="441"/>
      <c r="FV275" s="441"/>
    </row>
    <row r="276" spans="2:178" ht="12.75" x14ac:dyDescent="0.25">
      <c r="B276" s="472"/>
      <c r="C276" s="472"/>
      <c r="D276" s="472"/>
      <c r="E276" s="441"/>
      <c r="F276" s="441"/>
      <c r="G276" s="441"/>
      <c r="FV276" s="441"/>
    </row>
    <row r="277" spans="2:178" ht="12.75" x14ac:dyDescent="0.25">
      <c r="B277" s="472"/>
      <c r="C277" s="472"/>
      <c r="D277" s="472"/>
      <c r="E277" s="441"/>
      <c r="F277" s="441"/>
      <c r="G277" s="441"/>
      <c r="FV277" s="441"/>
    </row>
    <row r="278" spans="2:178" ht="12.75" x14ac:dyDescent="0.25">
      <c r="B278" s="472"/>
      <c r="C278" s="472"/>
      <c r="D278" s="472"/>
      <c r="E278" s="441"/>
      <c r="F278" s="441"/>
      <c r="G278" s="441"/>
      <c r="FV278" s="441"/>
    </row>
    <row r="279" spans="2:178" ht="12.75" x14ac:dyDescent="0.25">
      <c r="B279" s="472"/>
      <c r="C279" s="472"/>
      <c r="D279" s="472"/>
      <c r="E279" s="441"/>
      <c r="F279" s="441"/>
      <c r="G279" s="441"/>
      <c r="FV279" s="441"/>
    </row>
    <row r="280" spans="2:178" ht="12.75" x14ac:dyDescent="0.25">
      <c r="B280" s="472"/>
      <c r="C280" s="472"/>
      <c r="D280" s="472"/>
      <c r="E280" s="441"/>
      <c r="F280" s="441"/>
      <c r="G280" s="441"/>
      <c r="FV280" s="441"/>
    </row>
    <row r="281" spans="2:178" ht="12.75" x14ac:dyDescent="0.25">
      <c r="B281" s="472"/>
      <c r="C281" s="472"/>
      <c r="D281" s="472"/>
      <c r="E281" s="441"/>
      <c r="F281" s="441"/>
      <c r="G281" s="441"/>
      <c r="FV281" s="441"/>
    </row>
    <row r="282" spans="2:178" ht="12.75" x14ac:dyDescent="0.25">
      <c r="B282" s="472"/>
      <c r="C282" s="472"/>
      <c r="D282" s="472"/>
      <c r="E282" s="441"/>
      <c r="F282" s="441"/>
      <c r="G282" s="441"/>
      <c r="FV282" s="441"/>
    </row>
    <row r="283" spans="2:178" ht="12.75" x14ac:dyDescent="0.25">
      <c r="B283" s="472"/>
      <c r="C283" s="472"/>
      <c r="D283" s="472"/>
      <c r="E283" s="441"/>
      <c r="F283" s="441"/>
      <c r="G283" s="441"/>
      <c r="FV283" s="441"/>
    </row>
    <row r="284" spans="2:178" ht="12.75" x14ac:dyDescent="0.25">
      <c r="B284" s="472"/>
      <c r="C284" s="472"/>
      <c r="D284" s="472"/>
      <c r="E284" s="441"/>
      <c r="F284" s="441"/>
      <c r="G284" s="441"/>
      <c r="FV284" s="441"/>
    </row>
    <row r="285" spans="2:178" ht="12.75" x14ac:dyDescent="0.25">
      <c r="B285" s="472"/>
      <c r="C285" s="472"/>
      <c r="D285" s="472"/>
      <c r="E285" s="441"/>
      <c r="F285" s="441"/>
      <c r="G285" s="441"/>
      <c r="FV285" s="441"/>
    </row>
    <row r="286" spans="2:178" ht="12.75" x14ac:dyDescent="0.25">
      <c r="B286" s="472"/>
      <c r="C286" s="472"/>
      <c r="D286" s="472"/>
      <c r="E286" s="441"/>
      <c r="F286" s="441"/>
      <c r="G286" s="441"/>
      <c r="FV286" s="441"/>
    </row>
    <row r="287" spans="2:178" ht="12.75" x14ac:dyDescent="0.25">
      <c r="B287" s="472"/>
      <c r="C287" s="472"/>
      <c r="D287" s="472"/>
      <c r="E287" s="441"/>
      <c r="F287" s="441"/>
      <c r="G287" s="441"/>
      <c r="FV287" s="441"/>
    </row>
    <row r="288" spans="2:178" ht="12.75" x14ac:dyDescent="0.25">
      <c r="B288" s="472"/>
      <c r="C288" s="472"/>
      <c r="D288" s="472"/>
      <c r="E288" s="441"/>
      <c r="F288" s="441"/>
      <c r="G288" s="441"/>
      <c r="FV288" s="441"/>
    </row>
    <row r="289" spans="2:178" ht="12.75" x14ac:dyDescent="0.25">
      <c r="B289" s="472"/>
      <c r="C289" s="472"/>
      <c r="D289" s="472"/>
      <c r="E289" s="441"/>
      <c r="F289" s="441"/>
      <c r="G289" s="441"/>
      <c r="FV289" s="441"/>
    </row>
    <row r="290" spans="2:178" ht="12.75" x14ac:dyDescent="0.25">
      <c r="B290" s="472"/>
      <c r="C290" s="472"/>
      <c r="D290" s="472"/>
      <c r="E290" s="441"/>
      <c r="F290" s="441"/>
      <c r="G290" s="441"/>
      <c r="FV290" s="441"/>
    </row>
    <row r="291" spans="2:178" ht="12.75" x14ac:dyDescent="0.25">
      <c r="B291" s="472"/>
      <c r="C291" s="472"/>
      <c r="D291" s="472"/>
      <c r="E291" s="441"/>
      <c r="F291" s="441"/>
      <c r="G291" s="441"/>
      <c r="FV291" s="441"/>
    </row>
    <row r="292" spans="2:178" ht="12.75" x14ac:dyDescent="0.25">
      <c r="B292" s="472"/>
      <c r="C292" s="472"/>
      <c r="D292" s="472"/>
      <c r="E292" s="441"/>
      <c r="F292" s="441"/>
      <c r="G292" s="441"/>
      <c r="FV292" s="441"/>
    </row>
    <row r="293" spans="2:178" ht="12.75" x14ac:dyDescent="0.25">
      <c r="B293" s="472"/>
      <c r="C293" s="472"/>
      <c r="D293" s="472"/>
      <c r="E293" s="441"/>
      <c r="F293" s="441"/>
      <c r="G293" s="441"/>
      <c r="FV293" s="441"/>
    </row>
    <row r="294" spans="2:178" ht="12.75" x14ac:dyDescent="0.25">
      <c r="B294" s="472"/>
      <c r="C294" s="472"/>
      <c r="D294" s="472"/>
      <c r="E294" s="441"/>
      <c r="F294" s="441"/>
      <c r="G294" s="441"/>
      <c r="FV294" s="441"/>
    </row>
    <row r="295" spans="2:178" ht="12.75" x14ac:dyDescent="0.25">
      <c r="B295" s="472"/>
      <c r="C295" s="472"/>
      <c r="D295" s="472"/>
      <c r="E295" s="441"/>
      <c r="F295" s="441"/>
      <c r="G295" s="441"/>
      <c r="FV295" s="441"/>
    </row>
    <row r="296" spans="2:178" ht="12.75" x14ac:dyDescent="0.25">
      <c r="B296" s="472"/>
      <c r="C296" s="472"/>
      <c r="D296" s="472"/>
      <c r="E296" s="441"/>
      <c r="F296" s="441"/>
      <c r="G296" s="441"/>
      <c r="FV296" s="441"/>
    </row>
    <row r="297" spans="2:178" ht="12.75" x14ac:dyDescent="0.25">
      <c r="B297" s="472"/>
      <c r="C297" s="472"/>
      <c r="D297" s="472"/>
      <c r="E297" s="441"/>
      <c r="F297" s="441"/>
      <c r="G297" s="441"/>
      <c r="FV297" s="441"/>
    </row>
    <row r="298" spans="2:178" ht="12.75" x14ac:dyDescent="0.25">
      <c r="B298" s="472"/>
      <c r="C298" s="472"/>
      <c r="D298" s="472"/>
      <c r="E298" s="441"/>
      <c r="F298" s="441"/>
      <c r="G298" s="441"/>
      <c r="FV298" s="441"/>
    </row>
    <row r="299" spans="2:178" ht="12.75" x14ac:dyDescent="0.25">
      <c r="B299" s="472"/>
      <c r="C299" s="472"/>
      <c r="D299" s="472"/>
      <c r="E299" s="441"/>
      <c r="F299" s="441"/>
      <c r="G299" s="441"/>
      <c r="FV299" s="441"/>
    </row>
    <row r="300" spans="2:178" ht="12.75" x14ac:dyDescent="0.25">
      <c r="B300" s="472"/>
      <c r="C300" s="472"/>
      <c r="D300" s="472"/>
      <c r="E300" s="441"/>
      <c r="F300" s="441"/>
      <c r="G300" s="441"/>
      <c r="FV300" s="441"/>
    </row>
    <row r="301" spans="2:178" ht="12.75" x14ac:dyDescent="0.25">
      <c r="B301" s="472"/>
      <c r="C301" s="472"/>
      <c r="D301" s="472"/>
      <c r="E301" s="441"/>
      <c r="F301" s="441"/>
      <c r="G301" s="441"/>
      <c r="FV301" s="441"/>
    </row>
    <row r="302" spans="2:178" ht="12.75" x14ac:dyDescent="0.25">
      <c r="B302" s="472"/>
      <c r="C302" s="472"/>
      <c r="D302" s="472"/>
      <c r="E302" s="441"/>
      <c r="F302" s="441"/>
      <c r="G302" s="441"/>
      <c r="FV302" s="441"/>
    </row>
    <row r="303" spans="2:178" ht="12.75" x14ac:dyDescent="0.25">
      <c r="B303" s="472"/>
      <c r="C303" s="472"/>
      <c r="D303" s="472"/>
      <c r="E303" s="441"/>
      <c r="F303" s="441"/>
      <c r="G303" s="441"/>
      <c r="FV303" s="441"/>
    </row>
    <row r="304" spans="2:178" ht="12.75" x14ac:dyDescent="0.25">
      <c r="B304" s="472"/>
      <c r="C304" s="472"/>
      <c r="D304" s="472"/>
      <c r="E304" s="441"/>
      <c r="F304" s="441"/>
      <c r="G304" s="441"/>
      <c r="FV304" s="441"/>
    </row>
    <row r="305" spans="2:178" ht="12.75" x14ac:dyDescent="0.25">
      <c r="B305" s="472"/>
      <c r="C305" s="472"/>
      <c r="D305" s="472"/>
      <c r="E305" s="441"/>
      <c r="F305" s="441"/>
      <c r="G305" s="441"/>
      <c r="FV305" s="441"/>
    </row>
    <row r="306" spans="2:178" ht="12.75" x14ac:dyDescent="0.25">
      <c r="B306" s="472"/>
      <c r="C306" s="472"/>
      <c r="D306" s="472"/>
      <c r="E306" s="441"/>
      <c r="F306" s="441"/>
      <c r="G306" s="441"/>
      <c r="FV306" s="441"/>
    </row>
    <row r="307" spans="2:178" ht="12.75" x14ac:dyDescent="0.25">
      <c r="B307" s="472"/>
      <c r="C307" s="472"/>
      <c r="D307" s="472"/>
      <c r="E307" s="441"/>
      <c r="F307" s="441"/>
      <c r="G307" s="441"/>
      <c r="FV307" s="441"/>
    </row>
    <row r="308" spans="2:178" ht="12.75" x14ac:dyDescent="0.25">
      <c r="B308" s="472"/>
      <c r="C308" s="472"/>
      <c r="D308" s="472"/>
      <c r="E308" s="441"/>
      <c r="F308" s="441"/>
      <c r="G308" s="441"/>
      <c r="FV308" s="441"/>
    </row>
    <row r="309" spans="2:178" ht="12.75" x14ac:dyDescent="0.25">
      <c r="B309" s="472"/>
      <c r="C309" s="472"/>
      <c r="D309" s="472"/>
      <c r="E309" s="441"/>
      <c r="F309" s="441"/>
      <c r="G309" s="441"/>
      <c r="FV309" s="441"/>
    </row>
    <row r="310" spans="2:178" ht="12.75" x14ac:dyDescent="0.25">
      <c r="B310" s="472"/>
      <c r="C310" s="472"/>
      <c r="D310" s="472"/>
      <c r="E310" s="441"/>
      <c r="F310" s="441"/>
      <c r="G310" s="441"/>
      <c r="FV310" s="441"/>
    </row>
    <row r="311" spans="2:178" ht="12.75" x14ac:dyDescent="0.25">
      <c r="B311" s="472"/>
      <c r="C311" s="472"/>
      <c r="D311" s="472"/>
      <c r="E311" s="441"/>
      <c r="F311" s="441"/>
      <c r="G311" s="441"/>
      <c r="FV311" s="441"/>
    </row>
    <row r="312" spans="2:178" ht="12.75" x14ac:dyDescent="0.25">
      <c r="B312" s="472"/>
      <c r="C312" s="472"/>
      <c r="D312" s="472"/>
      <c r="E312" s="441"/>
      <c r="F312" s="441"/>
      <c r="G312" s="441"/>
      <c r="FV312" s="441"/>
    </row>
    <row r="313" spans="2:178" ht="12.75" x14ac:dyDescent="0.25">
      <c r="B313" s="472"/>
      <c r="C313" s="472"/>
      <c r="D313" s="472"/>
      <c r="E313" s="441"/>
      <c r="F313" s="441"/>
      <c r="G313" s="441"/>
      <c r="FV313" s="441"/>
    </row>
    <row r="314" spans="2:178" ht="12.75" x14ac:dyDescent="0.25">
      <c r="B314" s="472"/>
      <c r="C314" s="472"/>
      <c r="D314" s="472"/>
      <c r="E314" s="441"/>
      <c r="F314" s="441"/>
      <c r="G314" s="441"/>
      <c r="FV314" s="441"/>
    </row>
    <row r="315" spans="2:178" ht="12.75" x14ac:dyDescent="0.25">
      <c r="B315" s="472"/>
      <c r="C315" s="472"/>
      <c r="D315" s="472"/>
      <c r="E315" s="441"/>
      <c r="F315" s="441"/>
      <c r="G315" s="441"/>
      <c r="FV315" s="441"/>
    </row>
    <row r="316" spans="2:178" ht="12.75" x14ac:dyDescent="0.25">
      <c r="B316" s="472"/>
      <c r="C316" s="472"/>
      <c r="D316" s="472"/>
      <c r="E316" s="441"/>
      <c r="F316" s="441"/>
      <c r="G316" s="441"/>
      <c r="FV316" s="441"/>
    </row>
    <row r="317" spans="2:178" ht="12.75" x14ac:dyDescent="0.25">
      <c r="B317" s="472"/>
      <c r="C317" s="472"/>
      <c r="D317" s="472"/>
      <c r="E317" s="441"/>
      <c r="F317" s="441"/>
      <c r="G317" s="441"/>
      <c r="FV317" s="441"/>
    </row>
    <row r="318" spans="2:178" ht="12.75" x14ac:dyDescent="0.25">
      <c r="B318" s="472"/>
      <c r="C318" s="472"/>
      <c r="D318" s="472"/>
      <c r="E318" s="441"/>
      <c r="F318" s="441"/>
      <c r="G318" s="441"/>
      <c r="FV318" s="441"/>
    </row>
    <row r="319" spans="2:178" ht="12.75" x14ac:dyDescent="0.25">
      <c r="B319" s="472"/>
      <c r="C319" s="472"/>
      <c r="D319" s="472"/>
      <c r="E319" s="441"/>
      <c r="F319" s="441"/>
      <c r="G319" s="441"/>
      <c r="FV319" s="441"/>
    </row>
    <row r="320" spans="2:178" ht="12.75" x14ac:dyDescent="0.25">
      <c r="B320" s="472"/>
      <c r="C320" s="472"/>
      <c r="D320" s="472"/>
      <c r="E320" s="441"/>
      <c r="F320" s="441"/>
      <c r="G320" s="441"/>
      <c r="FV320" s="441"/>
    </row>
    <row r="321" spans="2:178" ht="12.75" x14ac:dyDescent="0.25">
      <c r="B321" s="472"/>
      <c r="C321" s="472"/>
      <c r="D321" s="472"/>
      <c r="E321" s="441"/>
      <c r="F321" s="441"/>
      <c r="G321" s="441"/>
      <c r="FV321" s="441"/>
    </row>
    <row r="322" spans="2:178" ht="12.75" x14ac:dyDescent="0.25">
      <c r="B322" s="472"/>
      <c r="C322" s="472"/>
      <c r="D322" s="472"/>
      <c r="E322" s="441"/>
      <c r="F322" s="441"/>
      <c r="G322" s="441"/>
      <c r="FV322" s="441"/>
    </row>
    <row r="323" spans="2:178" ht="12.75" x14ac:dyDescent="0.25">
      <c r="B323" s="472"/>
      <c r="C323" s="472"/>
      <c r="D323" s="472"/>
      <c r="E323" s="441"/>
      <c r="F323" s="441"/>
      <c r="G323" s="441"/>
      <c r="FV323" s="441"/>
    </row>
    <row r="324" spans="2:178" ht="12.75" x14ac:dyDescent="0.25">
      <c r="B324" s="472"/>
      <c r="C324" s="472"/>
      <c r="D324" s="472"/>
      <c r="E324" s="441"/>
      <c r="F324" s="441"/>
      <c r="G324" s="441"/>
      <c r="FV324" s="441"/>
    </row>
    <row r="325" spans="2:178" ht="12.75" x14ac:dyDescent="0.25">
      <c r="B325" s="472"/>
      <c r="C325" s="472"/>
      <c r="D325" s="472"/>
      <c r="E325" s="441"/>
      <c r="F325" s="441"/>
      <c r="G325" s="441"/>
      <c r="FV325" s="441"/>
    </row>
    <row r="326" spans="2:178" ht="12.75" x14ac:dyDescent="0.25">
      <c r="B326" s="472"/>
      <c r="C326" s="472"/>
      <c r="D326" s="472"/>
      <c r="E326" s="441"/>
      <c r="F326" s="441"/>
      <c r="G326" s="441"/>
      <c r="FV326" s="441"/>
    </row>
    <row r="327" spans="2:178" ht="12.75" x14ac:dyDescent="0.25">
      <c r="B327" s="472"/>
      <c r="C327" s="472"/>
      <c r="D327" s="472"/>
      <c r="E327" s="441"/>
      <c r="F327" s="441"/>
      <c r="G327" s="441"/>
      <c r="FV327" s="441"/>
    </row>
  </sheetData>
  <mergeCells count="4">
    <mergeCell ref="B2:G2"/>
    <mergeCell ref="B3:G3"/>
    <mergeCell ref="B4:G4"/>
    <mergeCell ref="B154:D154"/>
  </mergeCells>
  <hyperlinks>
    <hyperlink ref="I2" location="'Indice Total'!A137" display="Volver"/>
  </hyperlinks>
  <pageMargins left="0.7" right="0.7" top="0.75" bottom="0.75" header="0.3" footer="0.3"/>
  <pageSetup paperSize="14"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2:O18"/>
  <sheetViews>
    <sheetView showGridLines="0" zoomScale="90" zoomScaleNormal="90" workbookViewId="0"/>
  </sheetViews>
  <sheetFormatPr baseColWidth="10" defaultRowHeight="14.25" x14ac:dyDescent="0.2"/>
  <cols>
    <col min="1" max="1" width="22.140625" style="350" customWidth="1"/>
    <col min="2" max="2" width="68.140625" style="350" customWidth="1"/>
    <col min="3" max="13" width="9.5703125" style="350" customWidth="1"/>
    <col min="14" max="14" width="11.28515625" style="350" customWidth="1"/>
    <col min="15" max="16384" width="11.42578125" style="350"/>
  </cols>
  <sheetData>
    <row r="2" spans="2:15" ht="15" x14ac:dyDescent="0.25">
      <c r="B2" s="2033" t="s">
        <v>987</v>
      </c>
      <c r="C2" s="2050"/>
      <c r="D2" s="2050"/>
      <c r="E2" s="2050"/>
      <c r="F2" s="2050"/>
      <c r="G2" s="2050"/>
      <c r="H2" s="2050"/>
      <c r="I2" s="2050"/>
      <c r="J2" s="2050"/>
      <c r="K2" s="2050"/>
      <c r="L2" s="2050"/>
      <c r="M2" s="2050"/>
      <c r="O2" s="3" t="s">
        <v>1</v>
      </c>
    </row>
    <row r="3" spans="2:15" ht="19.5" customHeight="1" x14ac:dyDescent="0.25">
      <c r="B3" s="2079" t="s">
        <v>988</v>
      </c>
      <c r="C3" s="2080"/>
      <c r="D3" s="2080"/>
      <c r="E3" s="2080"/>
      <c r="F3" s="2080"/>
      <c r="G3" s="2080"/>
      <c r="H3" s="2080"/>
      <c r="I3" s="2080"/>
      <c r="J3" s="2080"/>
      <c r="K3" s="2080"/>
      <c r="L3" s="2080"/>
      <c r="M3" s="2080"/>
    </row>
    <row r="4" spans="2:15" ht="18" customHeight="1" x14ac:dyDescent="0.25">
      <c r="B4" s="2079">
        <v>2019</v>
      </c>
      <c r="C4" s="2080"/>
      <c r="D4" s="2080"/>
      <c r="E4" s="2080"/>
      <c r="F4" s="2080"/>
      <c r="G4" s="2080"/>
      <c r="H4" s="2080"/>
      <c r="I4" s="2080"/>
      <c r="J4" s="2080"/>
      <c r="K4" s="2080"/>
      <c r="L4" s="2080"/>
      <c r="M4" s="2080"/>
    </row>
    <row r="5" spans="2:15" ht="15" x14ac:dyDescent="0.2">
      <c r="B5" s="453"/>
      <c r="C5" s="454"/>
      <c r="D5" s="394"/>
      <c r="E5" s="394"/>
      <c r="F5" s="394"/>
      <c r="G5" s="394"/>
    </row>
    <row r="6" spans="2:15" ht="42.75" customHeight="1" x14ac:dyDescent="0.2">
      <c r="B6" s="2081" t="s">
        <v>878</v>
      </c>
      <c r="C6" s="2082" t="s">
        <v>989</v>
      </c>
      <c r="D6" s="2082"/>
      <c r="E6" s="2082" t="s">
        <v>990</v>
      </c>
      <c r="F6" s="2082"/>
      <c r="G6" s="2082" t="s">
        <v>991</v>
      </c>
      <c r="H6" s="2082"/>
      <c r="I6" s="2082" t="s">
        <v>992</v>
      </c>
      <c r="J6" s="2082"/>
      <c r="K6" s="2082" t="s">
        <v>160</v>
      </c>
      <c r="L6" s="2082"/>
      <c r="M6" s="2082"/>
      <c r="N6" s="2083"/>
    </row>
    <row r="7" spans="2:15" ht="20.100000000000001" customHeight="1" x14ac:dyDescent="0.2">
      <c r="B7" s="2081"/>
      <c r="C7" s="1680" t="s">
        <v>834</v>
      </c>
      <c r="D7" s="1681" t="s">
        <v>833</v>
      </c>
      <c r="E7" s="1681" t="s">
        <v>834</v>
      </c>
      <c r="F7" s="1681" t="s">
        <v>833</v>
      </c>
      <c r="G7" s="1681" t="s">
        <v>834</v>
      </c>
      <c r="H7" s="1681" t="s">
        <v>833</v>
      </c>
      <c r="I7" s="1681" t="s">
        <v>834</v>
      </c>
      <c r="J7" s="1681" t="s">
        <v>833</v>
      </c>
      <c r="K7" s="1681" t="s">
        <v>834</v>
      </c>
      <c r="L7" s="1681" t="s">
        <v>833</v>
      </c>
      <c r="M7" s="1681" t="s">
        <v>993</v>
      </c>
      <c r="N7" s="1682" t="s">
        <v>735</v>
      </c>
    </row>
    <row r="8" spans="2:15" ht="17.100000000000001" customHeight="1" x14ac:dyDescent="0.2">
      <c r="B8" s="360" t="s">
        <v>879</v>
      </c>
      <c r="C8" s="1675">
        <v>80709</v>
      </c>
      <c r="D8" s="1675">
        <v>122947</v>
      </c>
      <c r="E8" s="1675">
        <v>1516</v>
      </c>
      <c r="F8" s="1675">
        <v>2471</v>
      </c>
      <c r="G8" s="1675">
        <v>14146</v>
      </c>
      <c r="H8" s="1675">
        <v>35623</v>
      </c>
      <c r="I8" s="1675"/>
      <c r="J8" s="1675">
        <v>2</v>
      </c>
      <c r="K8" s="480">
        <v>96371</v>
      </c>
      <c r="L8" s="480">
        <v>161043</v>
      </c>
      <c r="M8" s="480">
        <v>32</v>
      </c>
      <c r="N8" s="489">
        <v>257446</v>
      </c>
    </row>
    <row r="9" spans="2:15" ht="17.100000000000001" customHeight="1" x14ac:dyDescent="0.25">
      <c r="B9" s="360" t="s">
        <v>880</v>
      </c>
      <c r="C9" s="423">
        <v>290969</v>
      </c>
      <c r="D9" s="423">
        <v>387013</v>
      </c>
      <c r="E9" s="423"/>
      <c r="F9" s="423"/>
      <c r="G9" s="423"/>
      <c r="H9" s="1675"/>
      <c r="I9" s="423">
        <v>17</v>
      </c>
      <c r="J9" s="423">
        <v>36</v>
      </c>
      <c r="K9" s="480">
        <v>290986</v>
      </c>
      <c r="L9" s="480">
        <v>387049</v>
      </c>
      <c r="M9" s="1676">
        <v>60</v>
      </c>
      <c r="N9" s="489">
        <v>678095</v>
      </c>
    </row>
    <row r="10" spans="2:15" ht="17.100000000000001" customHeight="1" x14ac:dyDescent="0.25">
      <c r="B10" s="360" t="s">
        <v>881</v>
      </c>
      <c r="C10" s="423"/>
      <c r="D10" s="423"/>
      <c r="E10" s="423"/>
      <c r="F10" s="423"/>
      <c r="G10" s="423"/>
      <c r="H10" s="423"/>
      <c r="I10" s="423">
        <v>2426</v>
      </c>
      <c r="J10" s="423">
        <v>2893</v>
      </c>
      <c r="K10" s="480">
        <v>2426</v>
      </c>
      <c r="L10" s="480">
        <v>2893</v>
      </c>
      <c r="M10" s="1676"/>
      <c r="N10" s="489">
        <v>5319</v>
      </c>
    </row>
    <row r="11" spans="2:15" ht="17.100000000000001" customHeight="1" x14ac:dyDescent="0.25">
      <c r="B11" s="391" t="s">
        <v>882</v>
      </c>
      <c r="C11" s="423"/>
      <c r="D11" s="423"/>
      <c r="E11" s="423"/>
      <c r="F11" s="423"/>
      <c r="G11" s="423"/>
      <c r="H11" s="423"/>
      <c r="I11" s="423"/>
      <c r="J11" s="423"/>
      <c r="K11" s="480">
        <v>0</v>
      </c>
      <c r="L11" s="480">
        <v>0</v>
      </c>
      <c r="M11" s="1677">
        <v>7107</v>
      </c>
      <c r="N11" s="1678">
        <v>7107</v>
      </c>
    </row>
    <row r="12" spans="2:15" ht="17.100000000000001" customHeight="1" x14ac:dyDescent="0.25">
      <c r="B12" s="360" t="s">
        <v>883</v>
      </c>
      <c r="C12" s="423">
        <v>19147.968984868225</v>
      </c>
      <c r="D12" s="423">
        <v>20542.031015131779</v>
      </c>
      <c r="E12" s="423"/>
      <c r="F12" s="423"/>
      <c r="G12" s="423"/>
      <c r="H12" s="423"/>
      <c r="I12" s="423"/>
      <c r="J12" s="423"/>
      <c r="K12" s="480">
        <v>19147.968984868225</v>
      </c>
      <c r="L12" s="480">
        <v>20542.031015131779</v>
      </c>
      <c r="M12" s="1676"/>
      <c r="N12" s="489">
        <v>39690</v>
      </c>
    </row>
    <row r="13" spans="2:15" ht="17.100000000000001" customHeight="1" x14ac:dyDescent="0.25">
      <c r="B13" s="360" t="s">
        <v>884</v>
      </c>
      <c r="C13" s="423">
        <v>103</v>
      </c>
      <c r="D13" s="423">
        <v>148</v>
      </c>
      <c r="E13" s="423"/>
      <c r="F13" s="423"/>
      <c r="G13" s="423">
        <v>1665</v>
      </c>
      <c r="H13" s="423">
        <v>8412</v>
      </c>
      <c r="I13" s="423"/>
      <c r="J13" s="423"/>
      <c r="K13" s="480">
        <v>1768</v>
      </c>
      <c r="L13" s="480">
        <v>8560</v>
      </c>
      <c r="M13" s="1676"/>
      <c r="N13" s="489">
        <v>10328</v>
      </c>
    </row>
    <row r="14" spans="2:15" ht="17.100000000000001" customHeight="1" x14ac:dyDescent="0.25">
      <c r="B14" s="360" t="s">
        <v>885</v>
      </c>
      <c r="C14" s="423">
        <v>5</v>
      </c>
      <c r="D14" s="423">
        <v>2</v>
      </c>
      <c r="E14" s="423"/>
      <c r="F14" s="423"/>
      <c r="G14" s="423">
        <v>1898</v>
      </c>
      <c r="H14" s="423">
        <v>3816</v>
      </c>
      <c r="I14" s="423"/>
      <c r="J14" s="423"/>
      <c r="K14" s="480">
        <v>1903</v>
      </c>
      <c r="L14" s="480">
        <v>3818</v>
      </c>
      <c r="M14" s="1676"/>
      <c r="N14" s="489">
        <v>5721</v>
      </c>
    </row>
    <row r="15" spans="2:15" ht="17.100000000000001" customHeight="1" x14ac:dyDescent="0.25">
      <c r="B15" s="360" t="s">
        <v>886</v>
      </c>
      <c r="C15" s="423"/>
      <c r="D15" s="423"/>
      <c r="E15" s="423"/>
      <c r="F15" s="423"/>
      <c r="G15" s="423">
        <v>12929</v>
      </c>
      <c r="H15" s="423">
        <v>35613</v>
      </c>
      <c r="I15" s="423"/>
      <c r="J15" s="423"/>
      <c r="K15" s="480">
        <v>12929</v>
      </c>
      <c r="L15" s="480">
        <v>35613</v>
      </c>
      <c r="M15" s="1676"/>
      <c r="N15" s="489">
        <v>48542</v>
      </c>
    </row>
    <row r="16" spans="2:15" ht="17.100000000000001" customHeight="1" x14ac:dyDescent="0.25">
      <c r="B16" s="360" t="s">
        <v>887</v>
      </c>
      <c r="C16" s="423"/>
      <c r="D16" s="423"/>
      <c r="E16" s="423"/>
      <c r="F16" s="423"/>
      <c r="G16" s="423">
        <v>7144</v>
      </c>
      <c r="H16" s="423">
        <v>27147</v>
      </c>
      <c r="I16" s="423"/>
      <c r="J16" s="423"/>
      <c r="K16" s="480">
        <v>7144</v>
      </c>
      <c r="L16" s="480">
        <v>27147</v>
      </c>
      <c r="M16" s="1676"/>
      <c r="N16" s="489">
        <v>34291</v>
      </c>
    </row>
    <row r="17" spans="2:14" ht="17.100000000000001" customHeight="1" x14ac:dyDescent="0.25">
      <c r="B17" s="369" t="s">
        <v>117</v>
      </c>
      <c r="C17" s="1679">
        <v>390933.9689848682</v>
      </c>
      <c r="D17" s="1679">
        <v>530652.03101513174</v>
      </c>
      <c r="E17" s="1679">
        <v>1516</v>
      </c>
      <c r="F17" s="1679">
        <v>2471</v>
      </c>
      <c r="G17" s="1679">
        <v>37782</v>
      </c>
      <c r="H17" s="1679">
        <v>110611</v>
      </c>
      <c r="I17" s="1679">
        <v>2443</v>
      </c>
      <c r="J17" s="1679">
        <v>2931</v>
      </c>
      <c r="K17" s="1679">
        <v>432674.9689848682</v>
      </c>
      <c r="L17" s="1679">
        <v>646665.03101513174</v>
      </c>
      <c r="M17" s="1679">
        <v>7199</v>
      </c>
      <c r="N17" s="1679">
        <v>1086539</v>
      </c>
    </row>
    <row r="18" spans="2:14" x14ac:dyDescent="0.2">
      <c r="B18" s="476"/>
    </row>
  </sheetData>
  <mergeCells count="9">
    <mergeCell ref="B2:M2"/>
    <mergeCell ref="B3:M3"/>
    <mergeCell ref="B4:M4"/>
    <mergeCell ref="B6:B7"/>
    <mergeCell ref="C6:D6"/>
    <mergeCell ref="E6:F6"/>
    <mergeCell ref="G6:H6"/>
    <mergeCell ref="I6:J6"/>
    <mergeCell ref="K6:N6"/>
  </mergeCells>
  <hyperlinks>
    <hyperlink ref="O2" location="'Indice Total'!A137" display="Volver"/>
  </hyperlinks>
  <pageMargins left="0.7" right="0.7" top="0.75" bottom="0.75" header="0.3" footer="0.3"/>
  <pageSetup paperSize="14"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2:P46"/>
  <sheetViews>
    <sheetView showGridLines="0" zoomScale="90" zoomScaleNormal="90" workbookViewId="0"/>
  </sheetViews>
  <sheetFormatPr baseColWidth="10" defaultRowHeight="14.25" x14ac:dyDescent="0.2"/>
  <cols>
    <col min="1" max="1" width="21" style="350" customWidth="1"/>
    <col min="2" max="2" width="71.5703125" style="350" customWidth="1"/>
    <col min="3" max="8" width="17.140625" style="350" customWidth="1"/>
    <col min="9" max="9" width="11.42578125" style="350"/>
    <col min="10" max="10" width="9.7109375" style="362" customWidth="1"/>
    <col min="11" max="11" width="7" style="350" customWidth="1"/>
    <col min="12" max="12" width="5.42578125" style="350" customWidth="1"/>
    <col min="13" max="13" width="8.5703125" style="350" customWidth="1"/>
    <col min="14" max="14" width="7.28515625" style="350" customWidth="1"/>
    <col min="15" max="15" width="6.5703125" style="350" customWidth="1"/>
    <col min="16" max="16384" width="11.42578125" style="350"/>
  </cols>
  <sheetData>
    <row r="2" spans="2:13" ht="18" x14ac:dyDescent="0.25">
      <c r="B2" s="2073" t="s">
        <v>994</v>
      </c>
      <c r="C2" s="2075"/>
      <c r="D2" s="2075"/>
      <c r="E2" s="2075"/>
      <c r="F2" s="2075"/>
      <c r="G2" s="2075"/>
      <c r="J2" s="3" t="s">
        <v>1</v>
      </c>
    </row>
    <row r="4" spans="2:13" ht="15.75" x14ac:dyDescent="0.25">
      <c r="B4" s="2084" t="s">
        <v>995</v>
      </c>
      <c r="C4" s="2080"/>
      <c r="D4" s="2080"/>
      <c r="E4" s="2080"/>
      <c r="F4" s="2080"/>
      <c r="G4" s="2080"/>
      <c r="H4" s="2080"/>
    </row>
    <row r="5" spans="2:13" ht="15" customHeight="1" x14ac:dyDescent="0.25">
      <c r="B5" s="2084">
        <v>2019</v>
      </c>
      <c r="C5" s="2080"/>
      <c r="D5" s="2080"/>
      <c r="E5" s="2080"/>
      <c r="F5" s="2080"/>
      <c r="G5" s="2080"/>
      <c r="H5" s="2080"/>
    </row>
    <row r="6" spans="2:13" ht="25.5" customHeight="1" x14ac:dyDescent="0.25">
      <c r="B6" s="477" t="s">
        <v>878</v>
      </c>
      <c r="C6" s="478" t="s">
        <v>2513</v>
      </c>
      <c r="D6" s="478" t="s">
        <v>996</v>
      </c>
      <c r="E6" s="478" t="s">
        <v>997</v>
      </c>
      <c r="F6" s="478" t="s">
        <v>998</v>
      </c>
      <c r="G6" s="1683" t="s">
        <v>999</v>
      </c>
      <c r="H6" s="1684" t="s">
        <v>117</v>
      </c>
    </row>
    <row r="7" spans="2:13" ht="17.100000000000001" customHeight="1" x14ac:dyDescent="0.2">
      <c r="B7" s="360" t="s">
        <v>879</v>
      </c>
      <c r="C7" s="423">
        <v>62739</v>
      </c>
      <c r="D7" s="423">
        <v>186296</v>
      </c>
      <c r="E7" s="423">
        <v>6159</v>
      </c>
      <c r="F7" s="423">
        <v>69</v>
      </c>
      <c r="G7" s="423">
        <v>2183</v>
      </c>
      <c r="H7" s="369">
        <f t="shared" ref="H7:H8" si="0">SUM(C7:G7)</f>
        <v>257446</v>
      </c>
      <c r="I7" s="362"/>
    </row>
    <row r="8" spans="2:13" ht="17.100000000000001" customHeight="1" x14ac:dyDescent="0.2">
      <c r="B8" s="360" t="s">
        <v>880</v>
      </c>
      <c r="C8" s="423">
        <v>86138</v>
      </c>
      <c r="D8" s="423">
        <v>575092</v>
      </c>
      <c r="E8" s="423">
        <v>3160</v>
      </c>
      <c r="F8" s="423">
        <v>355</v>
      </c>
      <c r="G8" s="423">
        <v>13350</v>
      </c>
      <c r="H8" s="369">
        <f t="shared" si="0"/>
        <v>678095</v>
      </c>
      <c r="I8" s="362"/>
    </row>
    <row r="9" spans="2:13" ht="17.100000000000001" customHeight="1" x14ac:dyDescent="0.2">
      <c r="B9" s="360" t="s">
        <v>881</v>
      </c>
      <c r="C9" s="423">
        <v>495</v>
      </c>
      <c r="D9" s="423">
        <v>4793</v>
      </c>
      <c r="E9" s="423">
        <v>25</v>
      </c>
      <c r="F9" s="423">
        <v>2</v>
      </c>
      <c r="G9" s="423">
        <v>4</v>
      </c>
      <c r="H9" s="369">
        <f>SUM(C9:G9)</f>
        <v>5319</v>
      </c>
      <c r="I9" s="362"/>
      <c r="K9" s="362"/>
      <c r="L9" s="362"/>
      <c r="M9" s="362"/>
    </row>
    <row r="10" spans="2:13" ht="17.100000000000001" customHeight="1" x14ac:dyDescent="0.25">
      <c r="B10" s="391" t="s">
        <v>2512</v>
      </c>
      <c r="C10" s="423">
        <v>924</v>
      </c>
      <c r="D10" s="423">
        <v>6041</v>
      </c>
      <c r="E10" s="423">
        <v>100</v>
      </c>
      <c r="F10" s="423">
        <v>4</v>
      </c>
      <c r="G10" s="423">
        <v>38</v>
      </c>
      <c r="H10" s="361">
        <f>SUM(C10:G10)</f>
        <v>7107</v>
      </c>
      <c r="I10" s="362"/>
    </row>
    <row r="11" spans="2:13" ht="17.100000000000001" customHeight="1" x14ac:dyDescent="0.2">
      <c r="B11" s="360" t="s">
        <v>883</v>
      </c>
      <c r="C11" s="423">
        <v>1095</v>
      </c>
      <c r="D11" s="423">
        <v>37755</v>
      </c>
      <c r="E11" s="423">
        <v>368</v>
      </c>
      <c r="F11" s="423">
        <v>63</v>
      </c>
      <c r="G11" s="423">
        <v>409</v>
      </c>
      <c r="H11" s="369">
        <f t="shared" ref="H11" si="1">SUM(C11:G11)</f>
        <v>39690</v>
      </c>
      <c r="I11" s="362"/>
    </row>
    <row r="12" spans="2:13" ht="17.100000000000001" customHeight="1" x14ac:dyDescent="0.2">
      <c r="B12" s="360" t="s">
        <v>884</v>
      </c>
      <c r="C12" s="423">
        <v>6734</v>
      </c>
      <c r="D12" s="423">
        <v>3353</v>
      </c>
      <c r="E12" s="423">
        <v>225</v>
      </c>
      <c r="F12" s="423">
        <v>13</v>
      </c>
      <c r="G12" s="423">
        <v>3</v>
      </c>
      <c r="H12" s="369">
        <f>SUM(C12:G12)</f>
        <v>10328</v>
      </c>
      <c r="I12" s="362"/>
    </row>
    <row r="13" spans="2:13" ht="17.100000000000001" customHeight="1" x14ac:dyDescent="0.2">
      <c r="B13" s="360" t="s">
        <v>885</v>
      </c>
      <c r="C13" s="423">
        <v>1903</v>
      </c>
      <c r="D13" s="423">
        <v>3725</v>
      </c>
      <c r="E13" s="423">
        <v>93</v>
      </c>
      <c r="F13" s="423">
        <v>0</v>
      </c>
      <c r="G13" s="423">
        <v>0</v>
      </c>
      <c r="H13" s="369">
        <f>SUM(C13:G13)</f>
        <v>5721</v>
      </c>
      <c r="I13" s="362"/>
    </row>
    <row r="14" spans="2:13" ht="17.100000000000001" customHeight="1" x14ac:dyDescent="0.2">
      <c r="B14" s="360" t="s">
        <v>886</v>
      </c>
      <c r="C14" s="423">
        <v>22238</v>
      </c>
      <c r="D14" s="423">
        <v>24708</v>
      </c>
      <c r="E14" s="423">
        <v>1547</v>
      </c>
      <c r="F14" s="423">
        <v>11</v>
      </c>
      <c r="G14" s="423">
        <v>38</v>
      </c>
      <c r="H14" s="369">
        <f>SUM(C14:G14)</f>
        <v>48542</v>
      </c>
      <c r="I14" s="362"/>
    </row>
    <row r="15" spans="2:13" ht="17.100000000000001" customHeight="1" x14ac:dyDescent="0.2">
      <c r="B15" s="360" t="s">
        <v>887</v>
      </c>
      <c r="C15" s="423">
        <v>20042</v>
      </c>
      <c r="D15" s="423">
        <v>12862</v>
      </c>
      <c r="E15" s="423">
        <v>1318</v>
      </c>
      <c r="F15" s="423">
        <v>9</v>
      </c>
      <c r="G15" s="423">
        <v>60</v>
      </c>
      <c r="H15" s="369">
        <f>SUM(C15:G15)</f>
        <v>34291</v>
      </c>
      <c r="I15" s="362"/>
    </row>
    <row r="16" spans="2:13" ht="17.100000000000001" customHeight="1" x14ac:dyDescent="0.2">
      <c r="B16" s="369" t="s">
        <v>117</v>
      </c>
      <c r="C16" s="369">
        <f t="shared" ref="C16:H16" si="2">SUM(C7:C15)</f>
        <v>202308</v>
      </c>
      <c r="D16" s="369">
        <f t="shared" si="2"/>
        <v>854625</v>
      </c>
      <c r="E16" s="369">
        <f t="shared" si="2"/>
        <v>12995</v>
      </c>
      <c r="F16" s="369">
        <f t="shared" si="2"/>
        <v>526</v>
      </c>
      <c r="G16" s="369">
        <f t="shared" si="2"/>
        <v>16085</v>
      </c>
      <c r="H16" s="369">
        <f t="shared" si="2"/>
        <v>1086539</v>
      </c>
      <c r="I16" s="362"/>
    </row>
    <row r="17" spans="2:16" x14ac:dyDescent="0.2">
      <c r="B17" s="1685" t="s">
        <v>1000</v>
      </c>
      <c r="H17" s="362"/>
    </row>
    <row r="18" spans="2:16" x14ac:dyDescent="0.2">
      <c r="H18" s="362"/>
    </row>
    <row r="19" spans="2:16" ht="18" x14ac:dyDescent="0.25">
      <c r="B19" s="2073" t="s">
        <v>1001</v>
      </c>
      <c r="C19" s="2075"/>
      <c r="D19" s="2075"/>
      <c r="E19" s="2075"/>
      <c r="F19" s="2075"/>
      <c r="G19" s="2075"/>
      <c r="J19" s="3" t="s">
        <v>1</v>
      </c>
    </row>
    <row r="21" spans="2:16" ht="15.75" x14ac:dyDescent="0.25">
      <c r="B21" s="2084" t="s">
        <v>1002</v>
      </c>
      <c r="C21" s="2080"/>
      <c r="D21" s="2080"/>
      <c r="E21" s="2080"/>
      <c r="F21" s="2080"/>
      <c r="G21" s="2080"/>
    </row>
    <row r="22" spans="2:16" ht="15.75" x14ac:dyDescent="0.25">
      <c r="B22" s="2084">
        <v>2019</v>
      </c>
      <c r="C22" s="2080"/>
      <c r="D22" s="2080"/>
      <c r="E22" s="2080"/>
      <c r="F22" s="2080"/>
      <c r="G22" s="2080"/>
    </row>
    <row r="23" spans="2:16" ht="31.5" x14ac:dyDescent="0.2">
      <c r="B23" s="477" t="s">
        <v>878</v>
      </c>
      <c r="C23" s="477" t="s">
        <v>989</v>
      </c>
      <c r="D23" s="340" t="s">
        <v>990</v>
      </c>
      <c r="E23" s="365" t="s">
        <v>991</v>
      </c>
      <c r="F23" s="365" t="s">
        <v>992</v>
      </c>
      <c r="G23" s="340" t="s">
        <v>160</v>
      </c>
    </row>
    <row r="24" spans="2:16" ht="17.100000000000001" customHeight="1" x14ac:dyDescent="0.2">
      <c r="B24" s="360" t="s">
        <v>879</v>
      </c>
      <c r="C24" s="423">
        <v>150046.91666666666</v>
      </c>
      <c r="D24" s="423">
        <v>774.08333333333337</v>
      </c>
      <c r="E24" s="479">
        <v>42545.916666666664</v>
      </c>
      <c r="F24" s="480">
        <v>1</v>
      </c>
      <c r="G24" s="481">
        <v>193367.91666666666</v>
      </c>
      <c r="H24" s="482"/>
    </row>
    <row r="25" spans="2:16" ht="17.100000000000001" customHeight="1" x14ac:dyDescent="0.2">
      <c r="B25" s="360" t="s">
        <v>880</v>
      </c>
      <c r="C25" s="423">
        <v>486522.91666666669</v>
      </c>
      <c r="D25" s="483"/>
      <c r="E25" s="423"/>
      <c r="F25" s="423">
        <v>35</v>
      </c>
      <c r="G25" s="481">
        <v>486557.91666666669</v>
      </c>
      <c r="H25" s="482"/>
    </row>
    <row r="26" spans="2:16" ht="17.100000000000001" customHeight="1" x14ac:dyDescent="0.2">
      <c r="B26" s="360" t="s">
        <v>881</v>
      </c>
      <c r="C26" s="483"/>
      <c r="D26" s="423"/>
      <c r="E26" s="423"/>
      <c r="F26" s="423">
        <v>4461.833333333333</v>
      </c>
      <c r="G26" s="481">
        <v>4461.833333333333</v>
      </c>
      <c r="H26" s="482"/>
    </row>
    <row r="27" spans="2:16" ht="17.100000000000001" customHeight="1" x14ac:dyDescent="0.2">
      <c r="B27" s="391" t="s">
        <v>2512</v>
      </c>
      <c r="C27" s="423"/>
      <c r="D27" s="423"/>
      <c r="E27" s="423"/>
      <c r="F27" s="423"/>
      <c r="G27" s="484" t="s">
        <v>1003</v>
      </c>
      <c r="H27" s="482"/>
    </row>
    <row r="28" spans="2:16" ht="17.100000000000001" customHeight="1" x14ac:dyDescent="0.2">
      <c r="B28" s="360" t="s">
        <v>883</v>
      </c>
      <c r="C28" s="423">
        <v>32447.457611832608</v>
      </c>
      <c r="D28" s="423"/>
      <c r="E28" s="423"/>
      <c r="F28" s="423"/>
      <c r="G28" s="481">
        <v>32447.457611832608</v>
      </c>
      <c r="H28" s="482"/>
    </row>
    <row r="29" spans="2:16" ht="17.100000000000001" customHeight="1" x14ac:dyDescent="0.2">
      <c r="B29" s="360" t="s">
        <v>884</v>
      </c>
      <c r="C29" s="423">
        <v>209.66666666666666</v>
      </c>
      <c r="D29" s="423"/>
      <c r="E29" s="423">
        <v>8739.75</v>
      </c>
      <c r="F29" s="423"/>
      <c r="G29" s="481">
        <v>8949.4166666666661</v>
      </c>
      <c r="H29" s="482"/>
    </row>
    <row r="30" spans="2:16" ht="17.100000000000001" customHeight="1" x14ac:dyDescent="0.2">
      <c r="B30" s="360" t="s">
        <v>885</v>
      </c>
      <c r="C30" s="423">
        <v>2.5714285714285716</v>
      </c>
      <c r="D30" s="423"/>
      <c r="E30" s="423">
        <v>4321.5</v>
      </c>
      <c r="F30" s="423"/>
      <c r="G30" s="481">
        <v>4324.0714285714284</v>
      </c>
      <c r="H30" s="482"/>
    </row>
    <row r="31" spans="2:16" ht="17.100000000000001" customHeight="1" x14ac:dyDescent="0.2">
      <c r="B31" s="360" t="s">
        <v>886</v>
      </c>
      <c r="C31" s="423"/>
      <c r="D31" s="423"/>
      <c r="E31" s="423">
        <v>32783.439393939392</v>
      </c>
      <c r="F31" s="423"/>
      <c r="G31" s="481">
        <v>32783.439393939392</v>
      </c>
      <c r="H31" s="482"/>
    </row>
    <row r="32" spans="2:16" ht="17.100000000000001" customHeight="1" x14ac:dyDescent="0.2">
      <c r="B32" s="360" t="s">
        <v>887</v>
      </c>
      <c r="C32" s="423"/>
      <c r="D32" s="423"/>
      <c r="E32" s="423">
        <v>27592.833333333332</v>
      </c>
      <c r="F32" s="423"/>
      <c r="G32" s="481">
        <v>27592.833333333332</v>
      </c>
      <c r="H32" s="482"/>
      <c r="K32" s="362"/>
      <c r="L32" s="362"/>
      <c r="M32" s="362"/>
      <c r="N32" s="362"/>
      <c r="O32" s="362"/>
      <c r="P32" s="362"/>
    </row>
    <row r="33" spans="2:16" ht="17.100000000000001" customHeight="1" x14ac:dyDescent="0.2">
      <c r="B33" s="369" t="s">
        <v>117</v>
      </c>
      <c r="C33" s="369">
        <v>669229.52904040413</v>
      </c>
      <c r="D33" s="369">
        <v>774.08333333333337</v>
      </c>
      <c r="E33" s="369">
        <v>115983.43939393938</v>
      </c>
      <c r="F33" s="369">
        <v>4497.833333333333</v>
      </c>
      <c r="G33" s="369">
        <v>790484.88510101021</v>
      </c>
      <c r="H33" s="482"/>
      <c r="K33" s="362"/>
      <c r="L33" s="362"/>
      <c r="M33" s="362"/>
      <c r="N33" s="362"/>
      <c r="O33" s="362"/>
      <c r="P33" s="362"/>
    </row>
    <row r="34" spans="2:16" x14ac:dyDescent="0.2">
      <c r="B34" s="1685" t="s">
        <v>1004</v>
      </c>
      <c r="K34" s="362"/>
      <c r="L34" s="362"/>
      <c r="M34" s="362"/>
      <c r="N34" s="362"/>
      <c r="O34" s="362"/>
      <c r="P34" s="362"/>
    </row>
    <row r="35" spans="2:16" x14ac:dyDescent="0.2">
      <c r="K35" s="362"/>
      <c r="L35" s="362"/>
      <c r="M35" s="362"/>
      <c r="N35" s="362"/>
      <c r="O35" s="362"/>
      <c r="P35" s="362"/>
    </row>
    <row r="36" spans="2:16" x14ac:dyDescent="0.2">
      <c r="K36" s="362"/>
      <c r="L36" s="362"/>
      <c r="M36" s="362"/>
      <c r="N36" s="362"/>
      <c r="O36" s="362"/>
      <c r="P36" s="362"/>
    </row>
    <row r="37" spans="2:16" x14ac:dyDescent="0.2">
      <c r="K37" s="362"/>
      <c r="L37" s="362"/>
      <c r="M37" s="362"/>
      <c r="N37" s="362"/>
      <c r="O37" s="362"/>
      <c r="P37" s="362"/>
    </row>
    <row r="38" spans="2:16" x14ac:dyDescent="0.2">
      <c r="B38" s="362"/>
      <c r="C38" s="362"/>
      <c r="D38" s="362"/>
      <c r="E38" s="362"/>
      <c r="G38" s="362"/>
      <c r="H38" s="362"/>
      <c r="K38" s="362"/>
      <c r="L38" s="362"/>
      <c r="M38" s="362"/>
      <c r="N38" s="362"/>
      <c r="O38" s="362"/>
      <c r="P38" s="362"/>
    </row>
    <row r="39" spans="2:16" x14ac:dyDescent="0.2">
      <c r="B39" s="362"/>
      <c r="C39" s="362"/>
      <c r="D39" s="362"/>
      <c r="E39" s="362"/>
      <c r="F39" s="362"/>
      <c r="G39" s="362"/>
      <c r="H39" s="362"/>
      <c r="K39" s="362"/>
      <c r="L39" s="362"/>
      <c r="M39" s="362"/>
      <c r="N39" s="362"/>
      <c r="O39" s="362"/>
      <c r="P39" s="362"/>
    </row>
    <row r="40" spans="2:16" x14ac:dyDescent="0.2">
      <c r="B40" s="362"/>
      <c r="C40" s="362"/>
      <c r="D40" s="362"/>
      <c r="E40" s="362"/>
      <c r="G40" s="362"/>
      <c r="H40" s="362"/>
      <c r="K40" s="362"/>
      <c r="L40" s="362"/>
      <c r="M40" s="362"/>
      <c r="N40" s="362"/>
      <c r="O40" s="362"/>
      <c r="P40" s="362"/>
    </row>
    <row r="41" spans="2:16" x14ac:dyDescent="0.2">
      <c r="C41" s="362"/>
      <c r="D41" s="362"/>
      <c r="E41" s="362"/>
      <c r="F41" s="362"/>
      <c r="G41" s="362"/>
      <c r="H41" s="362"/>
      <c r="K41" s="362"/>
    </row>
    <row r="42" spans="2:16" x14ac:dyDescent="0.2">
      <c r="B42" s="362"/>
      <c r="D42" s="362"/>
      <c r="E42" s="362"/>
      <c r="F42" s="362"/>
      <c r="G42" s="362"/>
      <c r="H42" s="362"/>
    </row>
    <row r="43" spans="2:16" x14ac:dyDescent="0.2">
      <c r="B43" s="362"/>
      <c r="C43" s="362"/>
      <c r="D43" s="362"/>
      <c r="E43" s="362"/>
      <c r="F43" s="362"/>
      <c r="G43" s="362"/>
      <c r="H43" s="362"/>
    </row>
    <row r="44" spans="2:16" x14ac:dyDescent="0.2">
      <c r="B44" s="362"/>
      <c r="C44" s="362"/>
      <c r="D44" s="362"/>
      <c r="E44" s="362"/>
      <c r="F44" s="362"/>
      <c r="G44" s="362"/>
      <c r="H44" s="362"/>
    </row>
    <row r="45" spans="2:16" x14ac:dyDescent="0.2">
      <c r="B45" s="362"/>
      <c r="D45" s="362"/>
      <c r="E45" s="362"/>
      <c r="G45" s="362"/>
      <c r="H45" s="362"/>
    </row>
    <row r="46" spans="2:16" x14ac:dyDescent="0.2">
      <c r="C46" s="362"/>
      <c r="D46" s="362"/>
      <c r="E46" s="362"/>
      <c r="G46" s="362"/>
      <c r="H46" s="362"/>
    </row>
  </sheetData>
  <mergeCells count="6">
    <mergeCell ref="B22:G22"/>
    <mergeCell ref="B2:G2"/>
    <mergeCell ref="B4:H4"/>
    <mergeCell ref="B5:H5"/>
    <mergeCell ref="B19:G19"/>
    <mergeCell ref="B21:G21"/>
  </mergeCells>
  <hyperlinks>
    <hyperlink ref="J2" location="'Indice Total'!A137" display="Volver"/>
    <hyperlink ref="J19" location="'Indice Total'!A137" display="Volver"/>
  </hyperlinks>
  <pageMargins left="0.7" right="0.7" top="0.75" bottom="0.75" header="0.3" footer="0.3"/>
  <pageSetup paperSize="14"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V28"/>
  <sheetViews>
    <sheetView showGridLines="0" zoomScale="90" zoomScaleNormal="90" workbookViewId="0"/>
  </sheetViews>
  <sheetFormatPr baseColWidth="10" defaultColWidth="11.42578125" defaultRowHeight="12.75" x14ac:dyDescent="0.2"/>
  <cols>
    <col min="1" max="1" width="23.7109375" style="241" customWidth="1"/>
    <col min="2" max="2" width="41.7109375" style="241" customWidth="1"/>
    <col min="3" max="7" width="14.85546875" style="241" customWidth="1"/>
    <col min="8" max="8" width="12.28515625" style="241" bestFit="1" customWidth="1"/>
    <col min="9" max="16384" width="11.42578125" style="241"/>
  </cols>
  <sheetData>
    <row r="1" spans="2:22" ht="42.95" customHeight="1" x14ac:dyDescent="0.2"/>
    <row r="2" spans="2:22" ht="18" x14ac:dyDescent="0.2">
      <c r="B2" s="1778" t="s">
        <v>1604</v>
      </c>
      <c r="C2" s="1816"/>
      <c r="D2" s="1816"/>
      <c r="E2" s="1816"/>
      <c r="F2" s="1816"/>
      <c r="G2" s="1816"/>
      <c r="H2" s="3" t="s">
        <v>1</v>
      </c>
      <c r="J2" s="269"/>
      <c r="K2" s="829"/>
      <c r="L2" s="829"/>
      <c r="M2" s="830"/>
    </row>
    <row r="3" spans="2:22" ht="36" customHeight="1" x14ac:dyDescent="0.2">
      <c r="B3" s="1761" t="s">
        <v>1605</v>
      </c>
      <c r="C3" s="1817"/>
      <c r="D3" s="1817"/>
      <c r="E3" s="1817"/>
      <c r="F3" s="1817"/>
      <c r="G3" s="1817"/>
      <c r="J3" s="831"/>
      <c r="K3" s="832"/>
      <c r="L3" s="832"/>
      <c r="N3" s="830"/>
    </row>
    <row r="4" spans="2:22" ht="19.149999999999999" customHeight="1" thickBot="1" x14ac:dyDescent="0.25">
      <c r="B4" s="1818" t="s">
        <v>1522</v>
      </c>
      <c r="C4" s="1819"/>
      <c r="D4" s="1819"/>
      <c r="E4" s="1819"/>
      <c r="F4" s="1819"/>
      <c r="G4" s="1819"/>
      <c r="J4" s="831"/>
      <c r="K4" s="832"/>
      <c r="L4" s="832"/>
      <c r="N4" s="830"/>
    </row>
    <row r="5" spans="2:22" x14ac:dyDescent="0.2">
      <c r="B5" s="833"/>
      <c r="C5" s="833"/>
      <c r="D5" s="834"/>
      <c r="E5" s="833"/>
      <c r="F5" s="833"/>
      <c r="G5" s="833"/>
      <c r="J5" s="831"/>
      <c r="K5" s="832"/>
      <c r="L5" s="832"/>
      <c r="N5" s="830"/>
    </row>
    <row r="6" spans="2:22" ht="25.5" customHeight="1" x14ac:dyDescent="0.2">
      <c r="B6" s="710" t="s">
        <v>1523</v>
      </c>
      <c r="C6" s="835">
        <v>2015</v>
      </c>
      <c r="D6" s="835">
        <v>2016</v>
      </c>
      <c r="E6" s="835">
        <v>2017</v>
      </c>
      <c r="F6" s="835">
        <v>2018</v>
      </c>
      <c r="G6" s="835">
        <v>2019</v>
      </c>
      <c r="J6" s="831"/>
      <c r="K6" s="832"/>
      <c r="L6" s="832"/>
      <c r="N6" s="830"/>
      <c r="O6" s="269"/>
      <c r="P6" s="269"/>
      <c r="Q6" s="269"/>
      <c r="R6" s="269"/>
      <c r="S6" s="269"/>
      <c r="T6" s="269"/>
      <c r="U6" s="269"/>
      <c r="V6" s="269"/>
    </row>
    <row r="7" spans="2:22" ht="18" customHeight="1" x14ac:dyDescent="0.2">
      <c r="B7" s="780" t="s">
        <v>1536</v>
      </c>
      <c r="C7" s="836"/>
      <c r="D7" s="836"/>
      <c r="E7" s="836"/>
      <c r="F7" s="836"/>
      <c r="G7" s="836"/>
      <c r="J7" s="831"/>
      <c r="K7" s="832"/>
      <c r="L7" s="832"/>
      <c r="N7" s="830"/>
      <c r="O7" s="269"/>
      <c r="P7" s="269"/>
      <c r="Q7" s="269"/>
      <c r="R7" s="269"/>
      <c r="S7" s="269"/>
      <c r="T7" s="269"/>
      <c r="U7" s="269"/>
      <c r="V7" s="269"/>
    </row>
    <row r="8" spans="2:22" ht="18" customHeight="1" x14ac:dyDescent="0.2">
      <c r="B8" s="837" t="s">
        <v>1606</v>
      </c>
      <c r="C8" s="716">
        <v>53488</v>
      </c>
      <c r="D8" s="716">
        <v>61095.083333333336</v>
      </c>
      <c r="E8" s="716">
        <v>65553.5</v>
      </c>
      <c r="F8" s="716">
        <v>70567.666666666672</v>
      </c>
      <c r="G8" s="716">
        <v>70112.916666666672</v>
      </c>
      <c r="H8" s="838"/>
      <c r="J8" s="831"/>
      <c r="K8" s="832"/>
      <c r="L8" s="832"/>
      <c r="N8" s="830"/>
      <c r="O8" s="269"/>
      <c r="P8" s="269"/>
      <c r="Q8" s="269"/>
      <c r="R8" s="269"/>
      <c r="S8" s="269"/>
      <c r="T8" s="269"/>
      <c r="U8" s="269"/>
      <c r="V8" s="269"/>
    </row>
    <row r="9" spans="2:22" ht="18" customHeight="1" x14ac:dyDescent="0.2">
      <c r="B9" s="837" t="s">
        <v>1526</v>
      </c>
      <c r="C9" s="716">
        <v>77740</v>
      </c>
      <c r="D9" s="797">
        <v>81828.5</v>
      </c>
      <c r="E9" s="797">
        <v>84057.333333333328</v>
      </c>
      <c r="F9" s="797">
        <v>82693.75</v>
      </c>
      <c r="G9" s="797">
        <v>80008.916666666672</v>
      </c>
      <c r="H9" s="838"/>
      <c r="I9" s="839"/>
      <c r="J9" s="839"/>
      <c r="K9" s="839"/>
    </row>
    <row r="10" spans="2:22" ht="18" customHeight="1" x14ac:dyDescent="0.2">
      <c r="B10" s="837" t="s">
        <v>956</v>
      </c>
      <c r="C10" s="716">
        <v>16125</v>
      </c>
      <c r="D10" s="716">
        <v>16262.333333333334</v>
      </c>
      <c r="E10" s="716">
        <v>15833.5</v>
      </c>
      <c r="F10" s="716">
        <v>15938.583333333334</v>
      </c>
      <c r="G10" s="716">
        <v>15105.166666666666</v>
      </c>
      <c r="H10" s="840"/>
      <c r="I10" s="841"/>
      <c r="J10" s="841"/>
      <c r="K10" s="841"/>
      <c r="L10" s="842"/>
    </row>
    <row r="11" spans="2:22" ht="18" customHeight="1" x14ac:dyDescent="0.25">
      <c r="B11" s="265" t="s">
        <v>1527</v>
      </c>
      <c r="C11" s="719">
        <v>147353</v>
      </c>
      <c r="D11" s="719">
        <v>159185.91666666669</v>
      </c>
      <c r="E11" s="719">
        <v>165444.33333333331</v>
      </c>
      <c r="F11" s="719">
        <v>169200.00000000003</v>
      </c>
      <c r="G11" s="719">
        <v>165227</v>
      </c>
      <c r="H11" s="840"/>
      <c r="I11" s="841"/>
      <c r="J11" s="841"/>
      <c r="K11" s="841"/>
      <c r="L11" s="842"/>
    </row>
    <row r="12" spans="2:22" ht="18" customHeight="1" x14ac:dyDescent="0.2">
      <c r="B12" s="837" t="s">
        <v>1607</v>
      </c>
      <c r="C12" s="716">
        <v>347159.25</v>
      </c>
      <c r="D12" s="716">
        <v>359671.75</v>
      </c>
      <c r="E12" s="716">
        <v>336565.75</v>
      </c>
      <c r="F12" s="716">
        <v>344763.58333333302</v>
      </c>
      <c r="G12" s="716">
        <v>628907.83333333337</v>
      </c>
      <c r="H12" s="840"/>
      <c r="I12" s="843"/>
      <c r="J12" s="844"/>
      <c r="K12" s="845"/>
      <c r="L12" s="845"/>
      <c r="M12" s="842"/>
    </row>
    <row r="13" spans="2:22" ht="18" customHeight="1" x14ac:dyDescent="0.2">
      <c r="B13" s="837" t="s">
        <v>1608</v>
      </c>
      <c r="C13" s="716">
        <v>5</v>
      </c>
      <c r="D13" s="716">
        <v>5</v>
      </c>
      <c r="E13" s="716">
        <v>5</v>
      </c>
      <c r="F13" s="716">
        <v>5</v>
      </c>
      <c r="G13" s="716">
        <v>5</v>
      </c>
      <c r="H13" s="846"/>
      <c r="I13" s="847"/>
      <c r="J13" s="848"/>
      <c r="K13" s="842"/>
      <c r="L13" s="842"/>
    </row>
    <row r="14" spans="2:22" ht="18" customHeight="1" x14ac:dyDescent="0.2">
      <c r="B14" s="849" t="s">
        <v>117</v>
      </c>
      <c r="C14" s="778">
        <v>494517.25</v>
      </c>
      <c r="D14" s="778">
        <v>518862.66666666669</v>
      </c>
      <c r="E14" s="778">
        <v>502015.08333333331</v>
      </c>
      <c r="F14" s="778">
        <v>513968.58333333302</v>
      </c>
      <c r="G14" s="778">
        <v>794139.83333333337</v>
      </c>
      <c r="H14" s="850"/>
      <c r="I14" s="847"/>
      <c r="J14" s="848"/>
      <c r="K14" s="842"/>
      <c r="L14" s="842"/>
    </row>
    <row r="15" spans="2:22" ht="33.75" customHeight="1" x14ac:dyDescent="0.2">
      <c r="B15" s="793"/>
      <c r="C15" s="793"/>
      <c r="D15" s="793"/>
      <c r="E15" s="793"/>
      <c r="F15" s="793"/>
      <c r="G15" s="793"/>
      <c r="H15" s="842"/>
      <c r="I15" s="842"/>
      <c r="J15" s="842"/>
      <c r="K15" s="842"/>
      <c r="L15" s="842"/>
    </row>
    <row r="16" spans="2:22" x14ac:dyDescent="0.2">
      <c r="C16" s="851"/>
      <c r="D16" s="808"/>
      <c r="E16" s="808"/>
      <c r="F16" s="808"/>
      <c r="G16" s="808"/>
      <c r="H16" s="842"/>
      <c r="I16" s="842"/>
      <c r="J16" s="842"/>
      <c r="K16" s="842"/>
      <c r="L16" s="842"/>
    </row>
    <row r="17" spans="2:12" x14ac:dyDescent="0.2">
      <c r="B17" s="755"/>
      <c r="D17" s="852"/>
      <c r="E17" s="852"/>
      <c r="F17" s="852"/>
      <c r="G17" s="852"/>
      <c r="H17" s="842"/>
      <c r="I17" s="842"/>
      <c r="J17" s="842"/>
      <c r="K17" s="842"/>
      <c r="L17" s="842"/>
    </row>
    <row r="18" spans="2:12" x14ac:dyDescent="0.2">
      <c r="C18" s="779"/>
      <c r="D18" s="779"/>
      <c r="E18" s="779"/>
      <c r="F18" s="779"/>
      <c r="G18" s="779"/>
      <c r="H18" s="842"/>
      <c r="I18" s="842"/>
      <c r="J18" s="842"/>
      <c r="K18" s="842"/>
      <c r="L18" s="842"/>
    </row>
    <row r="19" spans="2:12" x14ac:dyDescent="0.2">
      <c r="C19" s="779"/>
      <c r="D19" s="779"/>
      <c r="E19" s="779"/>
      <c r="F19" s="779"/>
      <c r="G19" s="779"/>
      <c r="H19" s="842"/>
      <c r="I19" s="842"/>
      <c r="J19" s="842"/>
      <c r="K19" s="842"/>
      <c r="L19" s="842"/>
    </row>
    <row r="20" spans="2:12" x14ac:dyDescent="0.2">
      <c r="C20" s="779"/>
      <c r="D20" s="779"/>
      <c r="E20" s="779"/>
      <c r="F20" s="779"/>
      <c r="G20" s="779"/>
      <c r="H20" s="842"/>
      <c r="I20" s="842"/>
      <c r="J20" s="842"/>
      <c r="K20" s="842"/>
      <c r="L20" s="842"/>
    </row>
    <row r="21" spans="2:12" x14ac:dyDescent="0.2">
      <c r="C21" s="779"/>
      <c r="D21" s="779"/>
      <c r="E21" s="779"/>
      <c r="F21" s="779"/>
      <c r="G21" s="779"/>
      <c r="H21" s="842"/>
      <c r="I21" s="842"/>
      <c r="J21" s="842"/>
      <c r="K21" s="842"/>
      <c r="L21" s="842"/>
    </row>
    <row r="22" spans="2:12" x14ac:dyDescent="0.2">
      <c r="C22" s="779"/>
      <c r="D22" s="779"/>
      <c r="E22" s="779"/>
      <c r="F22" s="779"/>
      <c r="G22" s="779"/>
      <c r="H22" s="853"/>
      <c r="I22" s="842"/>
      <c r="J22" s="842"/>
      <c r="K22" s="842"/>
      <c r="L22" s="842"/>
    </row>
    <row r="23" spans="2:12" x14ac:dyDescent="0.2">
      <c r="C23" s="779"/>
      <c r="D23" s="779"/>
      <c r="E23" s="779"/>
      <c r="F23" s="779"/>
      <c r="G23" s="779"/>
      <c r="H23" s="842"/>
      <c r="I23" s="842"/>
      <c r="J23" s="842"/>
      <c r="K23" s="842"/>
      <c r="L23" s="842"/>
    </row>
    <row r="24" spans="2:12" x14ac:dyDescent="0.2">
      <c r="C24" s="779"/>
      <c r="D24" s="779"/>
      <c r="E24" s="779"/>
      <c r="F24" s="779"/>
      <c r="H24" s="842"/>
      <c r="I24" s="842"/>
      <c r="J24" s="842"/>
      <c r="K24" s="842"/>
      <c r="L24" s="842"/>
    </row>
    <row r="25" spans="2:12" x14ac:dyDescent="0.2">
      <c r="H25" s="842"/>
      <c r="I25" s="842"/>
      <c r="J25" s="842"/>
      <c r="K25" s="842"/>
      <c r="L25" s="842"/>
    </row>
    <row r="26" spans="2:12" x14ac:dyDescent="0.2">
      <c r="H26" s="842"/>
      <c r="I26" s="842"/>
      <c r="J26" s="842"/>
      <c r="K26" s="842"/>
      <c r="L26" s="842"/>
    </row>
    <row r="27" spans="2:12" x14ac:dyDescent="0.2">
      <c r="H27" s="842"/>
      <c r="I27" s="842"/>
      <c r="J27" s="842"/>
      <c r="K27" s="842"/>
      <c r="L27" s="842"/>
    </row>
    <row r="28" spans="2:12" x14ac:dyDescent="0.2">
      <c r="H28" s="842"/>
      <c r="I28" s="842"/>
      <c r="J28" s="842"/>
      <c r="K28" s="842"/>
      <c r="L28" s="842"/>
    </row>
  </sheetData>
  <mergeCells count="3">
    <mergeCell ref="B2:G2"/>
    <mergeCell ref="B3:G3"/>
    <mergeCell ref="B4:G4"/>
  </mergeCells>
  <hyperlinks>
    <hyperlink ref="H2" location="'Indice Total'!A6" display="Volver"/>
  </hyperlinks>
  <pageMargins left="0.70866141732283472" right="0.70866141732283472" top="0.74803149606299213" bottom="0.74803149606299213" header="0.31496062992125984" footer="0.31496062992125984"/>
  <pageSetup scale="86"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2:M31"/>
  <sheetViews>
    <sheetView showGridLines="0" zoomScale="90" zoomScaleNormal="90" workbookViewId="0"/>
  </sheetViews>
  <sheetFormatPr baseColWidth="10" defaultRowHeight="14.25" x14ac:dyDescent="0.2"/>
  <cols>
    <col min="1" max="1" width="21.140625" style="350" customWidth="1"/>
    <col min="2" max="2" width="54.42578125" style="350" customWidth="1"/>
    <col min="3" max="3" width="12.85546875" style="350" customWidth="1"/>
    <col min="4" max="4" width="12.7109375" style="350" customWidth="1"/>
    <col min="5" max="5" width="12.5703125" style="350" customWidth="1"/>
    <col min="6" max="6" width="12.28515625" style="350" customWidth="1"/>
    <col min="7" max="8" width="11.42578125" style="350"/>
    <col min="9" max="9" width="10.85546875" style="350" customWidth="1"/>
    <col min="10" max="10" width="9.140625" style="350" customWidth="1"/>
    <col min="11" max="16384" width="11.42578125" style="350"/>
  </cols>
  <sheetData>
    <row r="2" spans="2:13" ht="18" x14ac:dyDescent="0.25">
      <c r="B2" s="2073" t="s">
        <v>1005</v>
      </c>
      <c r="C2" s="2075"/>
      <c r="D2" s="2075"/>
      <c r="E2" s="2075"/>
      <c r="F2" s="2075"/>
      <c r="G2" s="2075"/>
      <c r="H2" s="3" t="s">
        <v>1</v>
      </c>
    </row>
    <row r="3" spans="2:13" ht="21.75" customHeight="1" x14ac:dyDescent="0.25">
      <c r="B3" s="2045" t="s">
        <v>1006</v>
      </c>
      <c r="C3" s="2085"/>
      <c r="D3" s="2085"/>
      <c r="E3" s="2085"/>
      <c r="F3" s="2085"/>
      <c r="G3" s="2085"/>
    </row>
    <row r="4" spans="2:13" ht="21.75" customHeight="1" thickBot="1" x14ac:dyDescent="0.3">
      <c r="B4" s="2086">
        <v>2019</v>
      </c>
      <c r="C4" s="2086"/>
      <c r="D4" s="2086"/>
      <c r="E4" s="2086"/>
      <c r="F4" s="2086"/>
      <c r="G4" s="2086"/>
    </row>
    <row r="5" spans="2:13" x14ac:dyDescent="0.2">
      <c r="B5" s="1531"/>
      <c r="C5" s="1531"/>
      <c r="D5" s="1531"/>
      <c r="E5" s="1531"/>
      <c r="F5" s="1531"/>
      <c r="G5" s="1531"/>
    </row>
    <row r="6" spans="2:13" ht="21.75" customHeight="1" x14ac:dyDescent="0.25">
      <c r="B6" s="477" t="s">
        <v>878</v>
      </c>
      <c r="C6" s="1684" t="s">
        <v>1007</v>
      </c>
      <c r="D6" s="1684" t="s">
        <v>1008</v>
      </c>
      <c r="E6" s="1684" t="s">
        <v>1009</v>
      </c>
      <c r="F6" s="1684" t="s">
        <v>1010</v>
      </c>
      <c r="G6" s="1684" t="s">
        <v>117</v>
      </c>
      <c r="J6" s="362"/>
      <c r="K6" s="362"/>
      <c r="L6" s="362"/>
      <c r="M6" s="485"/>
    </row>
    <row r="7" spans="2:13" ht="18" customHeight="1" x14ac:dyDescent="0.25">
      <c r="B7" s="360" t="s">
        <v>879</v>
      </c>
      <c r="C7" s="423">
        <v>222497</v>
      </c>
      <c r="D7" s="423">
        <v>144853</v>
      </c>
      <c r="E7" s="423">
        <v>78035</v>
      </c>
      <c r="F7" s="423">
        <v>127535</v>
      </c>
      <c r="G7" s="369">
        <f>SUM(C7:F7)</f>
        <v>572920</v>
      </c>
      <c r="H7" s="362"/>
      <c r="I7" s="362"/>
      <c r="J7" s="362"/>
      <c r="K7" s="362"/>
      <c r="L7" s="362"/>
      <c r="M7" s="485"/>
    </row>
    <row r="8" spans="2:13" ht="18" customHeight="1" x14ac:dyDescent="0.25">
      <c r="B8" s="360" t="s">
        <v>1011</v>
      </c>
      <c r="C8" s="423">
        <v>2830</v>
      </c>
      <c r="D8" s="423">
        <v>551</v>
      </c>
      <c r="E8" s="423">
        <v>5389</v>
      </c>
      <c r="F8" s="423">
        <v>11590</v>
      </c>
      <c r="G8" s="369">
        <f>SUM(C8:F8)</f>
        <v>20360</v>
      </c>
      <c r="H8" s="362"/>
      <c r="I8" s="362"/>
      <c r="J8" s="362"/>
      <c r="K8" s="362"/>
      <c r="L8" s="362"/>
      <c r="M8" s="485"/>
    </row>
    <row r="9" spans="2:13" ht="18" customHeight="1" x14ac:dyDescent="0.25">
      <c r="B9" s="360" t="s">
        <v>880</v>
      </c>
      <c r="C9" s="423">
        <v>75840</v>
      </c>
      <c r="D9" s="423">
        <v>234929</v>
      </c>
      <c r="E9" s="423">
        <v>354234</v>
      </c>
      <c r="F9" s="423">
        <v>577163</v>
      </c>
      <c r="G9" s="369">
        <f t="shared" ref="G9:G17" si="0">SUM(C9:F9)</f>
        <v>1242166</v>
      </c>
      <c r="H9" s="362"/>
      <c r="I9" s="362"/>
      <c r="J9" s="362"/>
      <c r="K9" s="362"/>
      <c r="L9" s="362"/>
      <c r="M9" s="485"/>
    </row>
    <row r="10" spans="2:13" ht="18" customHeight="1" x14ac:dyDescent="0.25">
      <c r="B10" s="360" t="s">
        <v>881</v>
      </c>
      <c r="C10" s="423">
        <v>3310</v>
      </c>
      <c r="D10" s="423">
        <v>6171</v>
      </c>
      <c r="E10" s="423"/>
      <c r="F10" s="423"/>
      <c r="G10" s="369">
        <f t="shared" si="0"/>
        <v>9481</v>
      </c>
      <c r="H10" s="362"/>
      <c r="I10" s="362"/>
      <c r="J10" s="362"/>
      <c r="K10" s="362"/>
      <c r="L10" s="362"/>
      <c r="M10" s="485"/>
    </row>
    <row r="11" spans="2:13" ht="26.25" customHeight="1" x14ac:dyDescent="0.25">
      <c r="B11" s="1686" t="s">
        <v>882</v>
      </c>
      <c r="C11" s="423">
        <v>469</v>
      </c>
      <c r="D11" s="423">
        <v>1276</v>
      </c>
      <c r="E11" s="423">
        <v>15196</v>
      </c>
      <c r="F11" s="423">
        <v>75251</v>
      </c>
      <c r="G11" s="361">
        <f t="shared" si="0"/>
        <v>92192</v>
      </c>
      <c r="H11" s="362"/>
      <c r="I11" s="362"/>
      <c r="J11" s="362"/>
      <c r="K11" s="362"/>
      <c r="L11" s="362"/>
      <c r="M11" s="485"/>
    </row>
    <row r="12" spans="2:13" ht="18" customHeight="1" x14ac:dyDescent="0.25">
      <c r="B12" s="360" t="s">
        <v>883</v>
      </c>
      <c r="C12" s="423">
        <v>671</v>
      </c>
      <c r="D12" s="423">
        <v>3378</v>
      </c>
      <c r="E12" s="423">
        <v>39135</v>
      </c>
      <c r="F12" s="423">
        <v>85311</v>
      </c>
      <c r="G12" s="369">
        <f t="shared" si="0"/>
        <v>128495</v>
      </c>
      <c r="H12" s="362"/>
      <c r="I12" s="362"/>
      <c r="J12" s="362"/>
      <c r="K12" s="362"/>
      <c r="L12" s="362"/>
      <c r="M12" s="485"/>
    </row>
    <row r="13" spans="2:13" ht="18" customHeight="1" x14ac:dyDescent="0.25">
      <c r="B13" s="360" t="s">
        <v>884</v>
      </c>
      <c r="C13" s="423">
        <v>563</v>
      </c>
      <c r="D13" s="423">
        <v>2285</v>
      </c>
      <c r="E13" s="423">
        <v>6443</v>
      </c>
      <c r="F13" s="423">
        <v>52975</v>
      </c>
      <c r="G13" s="369">
        <f t="shared" si="0"/>
        <v>62266</v>
      </c>
      <c r="H13" s="362"/>
      <c r="I13" s="362"/>
      <c r="J13" s="362"/>
      <c r="K13" s="362"/>
      <c r="L13" s="362"/>
      <c r="M13" s="485"/>
    </row>
    <row r="14" spans="2:13" ht="18" customHeight="1" x14ac:dyDescent="0.25">
      <c r="B14" s="360" t="s">
        <v>885</v>
      </c>
      <c r="C14" s="423">
        <v>3453</v>
      </c>
      <c r="D14" s="423">
        <v>729</v>
      </c>
      <c r="E14" s="423">
        <v>1012</v>
      </c>
      <c r="F14" s="423">
        <v>2033</v>
      </c>
      <c r="G14" s="369">
        <f t="shared" si="0"/>
        <v>7227</v>
      </c>
      <c r="H14" s="362"/>
      <c r="I14" s="362"/>
      <c r="J14" s="362"/>
      <c r="K14" s="362"/>
      <c r="L14" s="362"/>
      <c r="M14" s="485"/>
    </row>
    <row r="15" spans="2:13" ht="18" customHeight="1" x14ac:dyDescent="0.25">
      <c r="B15" s="360" t="s">
        <v>886</v>
      </c>
      <c r="C15" s="423">
        <v>35411</v>
      </c>
      <c r="D15" s="423">
        <v>1627</v>
      </c>
      <c r="E15" s="423">
        <v>1274</v>
      </c>
      <c r="F15" s="423">
        <v>2594</v>
      </c>
      <c r="G15" s="369">
        <f t="shared" si="0"/>
        <v>40906</v>
      </c>
      <c r="H15" s="362"/>
      <c r="I15" s="362"/>
      <c r="J15" s="362"/>
      <c r="K15" s="362"/>
      <c r="L15" s="362"/>
      <c r="M15" s="485"/>
    </row>
    <row r="16" spans="2:13" ht="18" customHeight="1" x14ac:dyDescent="0.25">
      <c r="B16" s="360" t="s">
        <v>887</v>
      </c>
      <c r="C16" s="423">
        <v>19097</v>
      </c>
      <c r="D16" s="423">
        <v>4454</v>
      </c>
      <c r="E16" s="423">
        <v>4141</v>
      </c>
      <c r="F16" s="423">
        <v>4692</v>
      </c>
      <c r="G16" s="369">
        <f t="shared" si="0"/>
        <v>32384</v>
      </c>
      <c r="I16" s="362"/>
      <c r="J16" s="362"/>
      <c r="K16" s="362"/>
      <c r="L16" s="362"/>
      <c r="M16" s="485"/>
    </row>
    <row r="17" spans="2:13" ht="23.25" customHeight="1" x14ac:dyDescent="0.25">
      <c r="B17" s="369" t="s">
        <v>117</v>
      </c>
      <c r="C17" s="369">
        <f>SUM(C7:C16)</f>
        <v>364141</v>
      </c>
      <c r="D17" s="369">
        <f>SUM(D7:D16)</f>
        <v>400253</v>
      </c>
      <c r="E17" s="369">
        <f>SUM(E7:E16)</f>
        <v>504859</v>
      </c>
      <c r="F17" s="369">
        <f>SUM(F7:F16)</f>
        <v>939144</v>
      </c>
      <c r="G17" s="369">
        <f t="shared" si="0"/>
        <v>2208397</v>
      </c>
      <c r="I17" s="362"/>
      <c r="J17" s="362"/>
      <c r="K17" s="362"/>
      <c r="L17" s="362"/>
      <c r="M17" s="485"/>
    </row>
    <row r="18" spans="2:13" ht="15.75" x14ac:dyDescent="0.25">
      <c r="B18" s="486"/>
      <c r="C18" s="486"/>
      <c r="D18" s="486"/>
      <c r="E18" s="486"/>
      <c r="F18" s="486"/>
      <c r="G18" s="486"/>
      <c r="J18" s="362"/>
      <c r="K18" s="362"/>
      <c r="L18" s="362"/>
      <c r="M18" s="485"/>
    </row>
    <row r="19" spans="2:13" ht="15.75" x14ac:dyDescent="0.25">
      <c r="B19" s="486"/>
      <c r="C19" s="486"/>
      <c r="D19" s="486"/>
      <c r="E19" s="486"/>
      <c r="F19" s="486"/>
      <c r="G19" s="486"/>
      <c r="J19" s="362"/>
      <c r="K19" s="362"/>
      <c r="L19" s="362"/>
      <c r="M19" s="485"/>
    </row>
    <row r="20" spans="2:13" ht="15.75" x14ac:dyDescent="0.25">
      <c r="B20" s="486"/>
      <c r="C20" s="486"/>
      <c r="D20" s="486"/>
      <c r="E20" s="486"/>
      <c r="F20" s="486"/>
      <c r="G20" s="486"/>
      <c r="H20" s="362"/>
      <c r="I20" s="362"/>
      <c r="J20" s="362"/>
      <c r="K20" s="362"/>
      <c r="L20" s="362"/>
      <c r="M20" s="485"/>
    </row>
    <row r="21" spans="2:13" x14ac:dyDescent="0.2">
      <c r="C21" s="362"/>
      <c r="D21" s="362"/>
      <c r="E21" s="362"/>
      <c r="F21" s="362"/>
      <c r="G21" s="362"/>
    </row>
    <row r="22" spans="2:13" x14ac:dyDescent="0.2">
      <c r="C22" s="362"/>
      <c r="E22" s="362"/>
      <c r="F22" s="362"/>
      <c r="G22" s="362"/>
    </row>
    <row r="23" spans="2:13" x14ac:dyDescent="0.2">
      <c r="C23" s="362"/>
      <c r="D23" s="362"/>
      <c r="E23" s="362"/>
      <c r="F23" s="362"/>
      <c r="G23" s="362"/>
    </row>
    <row r="24" spans="2:13" x14ac:dyDescent="0.2">
      <c r="C24" s="362"/>
      <c r="D24" s="362"/>
      <c r="G24" s="362"/>
    </row>
    <row r="25" spans="2:13" x14ac:dyDescent="0.2">
      <c r="E25" s="362"/>
      <c r="F25" s="362"/>
      <c r="G25" s="362"/>
    </row>
    <row r="26" spans="2:13" x14ac:dyDescent="0.2">
      <c r="D26" s="362"/>
      <c r="E26" s="362"/>
      <c r="F26" s="362"/>
      <c r="G26" s="362"/>
    </row>
    <row r="27" spans="2:13" x14ac:dyDescent="0.2">
      <c r="D27" s="362"/>
      <c r="E27" s="362"/>
      <c r="F27" s="362"/>
      <c r="G27" s="362"/>
    </row>
    <row r="28" spans="2:13" x14ac:dyDescent="0.2">
      <c r="C28" s="362"/>
      <c r="E28" s="362"/>
      <c r="F28" s="362"/>
      <c r="G28" s="362"/>
    </row>
    <row r="29" spans="2:13" x14ac:dyDescent="0.2">
      <c r="C29" s="362"/>
      <c r="D29" s="362"/>
      <c r="E29" s="362"/>
      <c r="F29" s="362"/>
      <c r="G29" s="362"/>
    </row>
    <row r="30" spans="2:13" x14ac:dyDescent="0.2">
      <c r="C30" s="362"/>
      <c r="D30" s="362"/>
      <c r="E30" s="362"/>
      <c r="F30" s="362"/>
      <c r="G30" s="362"/>
    </row>
    <row r="31" spans="2:13" x14ac:dyDescent="0.2">
      <c r="C31" s="362"/>
      <c r="D31" s="362"/>
      <c r="E31" s="362"/>
      <c r="F31" s="362"/>
      <c r="G31" s="362"/>
    </row>
  </sheetData>
  <mergeCells count="3">
    <mergeCell ref="B2:G2"/>
    <mergeCell ref="B3:G3"/>
    <mergeCell ref="B4:G4"/>
  </mergeCells>
  <hyperlinks>
    <hyperlink ref="H2" location="'Indice Total'!A137" display="Volver"/>
  </hyperlinks>
  <pageMargins left="0.70866141732283472" right="0.70866141732283472" top="0.74803149606299213" bottom="0.74803149606299213" header="0.31496062992125984" footer="0.31496062992125984"/>
  <pageSetup paperSize="14" scale="75" orientation="landscape"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2:GP329"/>
  <sheetViews>
    <sheetView showGridLines="0" zoomScale="90" zoomScaleNormal="90" workbookViewId="0"/>
  </sheetViews>
  <sheetFormatPr baseColWidth="10" defaultColWidth="10.28515625" defaultRowHeight="15" x14ac:dyDescent="0.25"/>
  <cols>
    <col min="1" max="1" width="21" style="441" customWidth="1"/>
    <col min="2" max="2" width="54.140625" style="453" customWidth="1"/>
    <col min="3" max="4" width="20.140625" style="454" customWidth="1"/>
    <col min="5" max="5" width="20.5703125" style="394" bestFit="1" customWidth="1"/>
    <col min="6" max="6" width="20" style="394" customWidth="1"/>
    <col min="7" max="7" width="18.7109375" style="394" customWidth="1"/>
    <col min="8" max="8" width="15" style="441" customWidth="1"/>
    <col min="9" max="9" width="18.28515625" style="441" customWidth="1"/>
    <col min="10" max="197" width="10.28515625" style="441"/>
    <col min="198" max="198" width="0" style="394" hidden="1" customWidth="1"/>
    <col min="199" max="16384" width="10.28515625" style="441"/>
  </cols>
  <sheetData>
    <row r="2" spans="2:198" ht="18" x14ac:dyDescent="0.25">
      <c r="B2" s="2087" t="s">
        <v>1012</v>
      </c>
      <c r="C2" s="2087"/>
      <c r="D2" s="2087"/>
      <c r="E2" s="2087"/>
      <c r="F2" s="2087"/>
      <c r="G2" s="2087"/>
      <c r="H2" s="3" t="s">
        <v>1</v>
      </c>
    </row>
    <row r="3" spans="2:198" ht="15.75" customHeight="1" x14ac:dyDescent="0.25">
      <c r="B3" s="2088" t="s">
        <v>1013</v>
      </c>
      <c r="C3" s="2088"/>
      <c r="D3" s="2088"/>
      <c r="E3" s="2088"/>
      <c r="F3" s="2088"/>
      <c r="G3" s="2088"/>
    </row>
    <row r="4" spans="2:198" x14ac:dyDescent="0.25">
      <c r="B4" s="2089" t="s">
        <v>732</v>
      </c>
      <c r="C4" s="2089"/>
      <c r="D4" s="2089"/>
      <c r="E4" s="2089"/>
      <c r="F4" s="2089"/>
      <c r="G4" s="2089"/>
    </row>
    <row r="5" spans="2:198" ht="15.75" x14ac:dyDescent="0.25">
      <c r="B5" s="2090" t="s">
        <v>154</v>
      </c>
      <c r="C5" s="2090"/>
      <c r="D5" s="2090"/>
      <c r="E5" s="2090"/>
      <c r="F5" s="2090"/>
      <c r="G5" s="2090"/>
      <c r="GP5" s="441"/>
    </row>
    <row r="6" spans="2:198" x14ac:dyDescent="0.25">
      <c r="H6" s="394"/>
      <c r="I6" s="394"/>
      <c r="GP6" s="441"/>
    </row>
    <row r="7" spans="2:198" ht="47.25" x14ac:dyDescent="0.25">
      <c r="B7" s="477" t="s">
        <v>878</v>
      </c>
      <c r="C7" s="477" t="s">
        <v>892</v>
      </c>
      <c r="D7" s="340" t="s">
        <v>893</v>
      </c>
      <c r="E7" s="340" t="s">
        <v>120</v>
      </c>
      <c r="F7" s="340" t="s">
        <v>894</v>
      </c>
      <c r="G7" s="340" t="s">
        <v>160</v>
      </c>
      <c r="GP7" s="441"/>
    </row>
    <row r="8" spans="2:198" x14ac:dyDescent="0.25">
      <c r="B8" s="458" t="s">
        <v>895</v>
      </c>
      <c r="C8" s="487">
        <v>10670114</v>
      </c>
      <c r="D8" s="487"/>
      <c r="E8" s="487">
        <v>5385746</v>
      </c>
      <c r="F8" s="487">
        <v>4816631</v>
      </c>
      <c r="G8" s="487">
        <v>20872491</v>
      </c>
      <c r="GP8" s="441"/>
    </row>
    <row r="9" spans="2:198" x14ac:dyDescent="0.25">
      <c r="B9" s="391" t="s">
        <v>691</v>
      </c>
      <c r="C9" s="446">
        <v>2904456</v>
      </c>
      <c r="D9" s="446"/>
      <c r="E9" s="446"/>
      <c r="F9" s="446">
        <v>995304</v>
      </c>
      <c r="G9" s="488">
        <v>3899760</v>
      </c>
      <c r="GP9" s="441"/>
    </row>
    <row r="10" spans="2:198" x14ac:dyDescent="0.25">
      <c r="B10" s="391" t="s">
        <v>688</v>
      </c>
      <c r="C10" s="446">
        <v>16054617</v>
      </c>
      <c r="D10" s="446">
        <v>37</v>
      </c>
      <c r="E10" s="446"/>
      <c r="F10" s="446">
        <v>6308785</v>
      </c>
      <c r="G10" s="488">
        <v>22363439</v>
      </c>
      <c r="GP10" s="441"/>
    </row>
    <row r="11" spans="2:198" x14ac:dyDescent="0.25">
      <c r="B11" s="391" t="s">
        <v>690</v>
      </c>
      <c r="C11" s="446"/>
      <c r="D11" s="446"/>
      <c r="E11" s="446"/>
      <c r="F11" s="446"/>
      <c r="G11" s="488">
        <v>0</v>
      </c>
      <c r="GP11" s="441"/>
    </row>
    <row r="12" spans="2:198" x14ac:dyDescent="0.25">
      <c r="B12" s="391" t="s">
        <v>896</v>
      </c>
      <c r="C12" s="446">
        <v>2977647</v>
      </c>
      <c r="D12" s="446"/>
      <c r="E12" s="446"/>
      <c r="F12" s="446">
        <v>909621</v>
      </c>
      <c r="G12" s="488">
        <v>3887268</v>
      </c>
      <c r="GP12" s="441"/>
    </row>
    <row r="13" spans="2:198" x14ac:dyDescent="0.25">
      <c r="B13" s="391" t="s">
        <v>689</v>
      </c>
      <c r="C13" s="446">
        <v>7229282</v>
      </c>
      <c r="D13" s="446">
        <v>1008</v>
      </c>
      <c r="E13" s="446"/>
      <c r="F13" s="446">
        <v>1553164</v>
      </c>
      <c r="G13" s="488">
        <v>8783454</v>
      </c>
      <c r="GP13" s="441"/>
    </row>
    <row r="14" spans="2:198" x14ac:dyDescent="0.25">
      <c r="B14" s="462" t="s">
        <v>693</v>
      </c>
      <c r="C14" s="489">
        <v>29166002</v>
      </c>
      <c r="D14" s="489">
        <v>1045</v>
      </c>
      <c r="E14" s="489">
        <v>0</v>
      </c>
      <c r="F14" s="489">
        <v>9766874</v>
      </c>
      <c r="G14" s="489">
        <v>38933921</v>
      </c>
      <c r="GP14" s="441"/>
    </row>
    <row r="15" spans="2:198" x14ac:dyDescent="0.25">
      <c r="B15" s="462" t="s">
        <v>881</v>
      </c>
      <c r="C15" s="489"/>
      <c r="D15" s="489">
        <v>502024</v>
      </c>
      <c r="E15" s="489"/>
      <c r="F15" s="489">
        <v>6756</v>
      </c>
      <c r="G15" s="488">
        <v>508780</v>
      </c>
      <c r="GP15" s="441"/>
    </row>
    <row r="16" spans="2:198" ht="30" x14ac:dyDescent="0.25">
      <c r="B16" s="462" t="s">
        <v>882</v>
      </c>
      <c r="C16" s="489">
        <v>210609</v>
      </c>
      <c r="D16" s="489"/>
      <c r="E16" s="489">
        <v>1438</v>
      </c>
      <c r="F16" s="489">
        <v>52927</v>
      </c>
      <c r="G16" s="489">
        <v>264974</v>
      </c>
      <c r="GP16" s="441"/>
    </row>
    <row r="17" spans="2:198" x14ac:dyDescent="0.25">
      <c r="B17" s="391" t="s">
        <v>897</v>
      </c>
      <c r="C17" s="444">
        <v>242</v>
      </c>
      <c r="D17" s="444"/>
      <c r="E17" s="446"/>
      <c r="F17" s="446">
        <v>9</v>
      </c>
      <c r="G17" s="488">
        <v>251</v>
      </c>
      <c r="H17" s="394"/>
      <c r="I17" s="394"/>
      <c r="J17" s="394"/>
      <c r="K17" s="394"/>
      <c r="L17" s="394"/>
      <c r="M17" s="394"/>
      <c r="N17" s="394"/>
      <c r="O17" s="394"/>
      <c r="P17" s="394"/>
      <c r="GP17" s="441"/>
    </row>
    <row r="18" spans="2:198" x14ac:dyDescent="0.25">
      <c r="B18" s="391" t="s">
        <v>898</v>
      </c>
      <c r="C18" s="444">
        <v>1448</v>
      </c>
      <c r="D18" s="444"/>
      <c r="E18" s="446"/>
      <c r="F18" s="446">
        <v>6</v>
      </c>
      <c r="G18" s="488">
        <v>1454</v>
      </c>
      <c r="H18" s="394"/>
      <c r="I18" s="394"/>
      <c r="J18" s="394"/>
      <c r="K18" s="394"/>
      <c r="L18" s="394"/>
      <c r="M18" s="394"/>
      <c r="N18" s="394"/>
      <c r="O18" s="394"/>
      <c r="P18" s="394"/>
      <c r="GP18" s="441"/>
    </row>
    <row r="19" spans="2:198" x14ac:dyDescent="0.25">
      <c r="B19" s="391" t="s">
        <v>899</v>
      </c>
      <c r="C19" s="444">
        <v>488</v>
      </c>
      <c r="D19" s="444"/>
      <c r="E19" s="446"/>
      <c r="F19" s="446">
        <v>19</v>
      </c>
      <c r="G19" s="488">
        <v>507</v>
      </c>
      <c r="H19" s="394"/>
      <c r="I19" s="394"/>
      <c r="J19" s="394"/>
      <c r="K19" s="394"/>
      <c r="L19" s="394"/>
      <c r="M19" s="394"/>
      <c r="N19" s="394"/>
      <c r="O19" s="394"/>
      <c r="P19" s="394"/>
      <c r="GP19" s="441"/>
    </row>
    <row r="20" spans="2:198" x14ac:dyDescent="0.25">
      <c r="B20" s="391" t="s">
        <v>326</v>
      </c>
      <c r="C20" s="444">
        <v>14</v>
      </c>
      <c r="D20" s="444"/>
      <c r="E20" s="446"/>
      <c r="F20" s="446"/>
      <c r="G20" s="488">
        <v>14</v>
      </c>
      <c r="H20" s="394"/>
      <c r="I20" s="394"/>
      <c r="J20" s="394"/>
      <c r="K20" s="394"/>
      <c r="L20" s="394"/>
      <c r="M20" s="394"/>
      <c r="N20" s="394"/>
      <c r="O20" s="394"/>
      <c r="P20" s="394"/>
      <c r="GP20" s="441"/>
    </row>
    <row r="21" spans="2:198" x14ac:dyDescent="0.25">
      <c r="B21" s="391" t="s">
        <v>327</v>
      </c>
      <c r="C21" s="444"/>
      <c r="D21" s="444"/>
      <c r="E21" s="446"/>
      <c r="F21" s="446"/>
      <c r="G21" s="488">
        <v>0</v>
      </c>
      <c r="H21" s="394"/>
      <c r="I21" s="394"/>
      <c r="J21" s="394"/>
      <c r="K21" s="394"/>
      <c r="L21" s="394"/>
      <c r="M21" s="394"/>
      <c r="N21" s="394"/>
      <c r="O21" s="394"/>
      <c r="P21" s="394"/>
      <c r="GP21" s="441"/>
    </row>
    <row r="22" spans="2:198" x14ac:dyDescent="0.25">
      <c r="B22" s="391" t="s">
        <v>900</v>
      </c>
      <c r="C22" s="444"/>
      <c r="D22" s="444"/>
      <c r="E22" s="446"/>
      <c r="F22" s="446"/>
      <c r="G22" s="488">
        <v>0</v>
      </c>
      <c r="H22" s="394"/>
      <c r="I22" s="394"/>
      <c r="J22" s="394"/>
      <c r="K22" s="394"/>
      <c r="L22" s="394"/>
      <c r="M22" s="394"/>
      <c r="N22" s="394"/>
      <c r="O22" s="394"/>
      <c r="P22" s="394"/>
      <c r="GP22" s="441"/>
    </row>
    <row r="23" spans="2:198" ht="28.5" x14ac:dyDescent="0.25">
      <c r="B23" s="391" t="s">
        <v>328</v>
      </c>
      <c r="C23" s="444"/>
      <c r="D23" s="444"/>
      <c r="E23" s="446"/>
      <c r="F23" s="446"/>
      <c r="G23" s="488">
        <v>0</v>
      </c>
      <c r="H23" s="394"/>
      <c r="I23" s="394"/>
      <c r="J23" s="394"/>
      <c r="K23" s="394"/>
      <c r="L23" s="394"/>
      <c r="M23" s="394"/>
      <c r="N23" s="394"/>
      <c r="O23" s="394"/>
      <c r="P23" s="394"/>
      <c r="GP23" s="441"/>
    </row>
    <row r="24" spans="2:198" x14ac:dyDescent="0.25">
      <c r="B24" s="391" t="s">
        <v>330</v>
      </c>
      <c r="C24" s="444">
        <v>733</v>
      </c>
      <c r="D24" s="444"/>
      <c r="E24" s="446"/>
      <c r="F24" s="446">
        <v>97</v>
      </c>
      <c r="G24" s="488">
        <v>830</v>
      </c>
      <c r="H24" s="394"/>
      <c r="I24" s="394"/>
      <c r="J24" s="394"/>
      <c r="K24" s="394"/>
      <c r="L24" s="394"/>
      <c r="M24" s="394"/>
      <c r="N24" s="394"/>
      <c r="O24" s="394"/>
      <c r="P24" s="394"/>
      <c r="GP24" s="441"/>
    </row>
    <row r="25" spans="2:198" x14ac:dyDescent="0.25">
      <c r="B25" s="391" t="s">
        <v>901</v>
      </c>
      <c r="C25" s="444">
        <v>2699</v>
      </c>
      <c r="D25" s="444"/>
      <c r="E25" s="446"/>
      <c r="F25" s="446">
        <v>33</v>
      </c>
      <c r="G25" s="488">
        <v>2732</v>
      </c>
      <c r="H25" s="394"/>
      <c r="I25" s="394"/>
      <c r="J25" s="394"/>
      <c r="K25" s="394"/>
      <c r="L25" s="394"/>
      <c r="M25" s="394"/>
      <c r="N25" s="394"/>
      <c r="O25" s="394"/>
      <c r="P25" s="394"/>
      <c r="GP25" s="441"/>
    </row>
    <row r="26" spans="2:198" x14ac:dyDescent="0.25">
      <c r="B26" s="391" t="s">
        <v>902</v>
      </c>
      <c r="C26" s="444">
        <v>544</v>
      </c>
      <c r="D26" s="444"/>
      <c r="E26" s="446"/>
      <c r="F26" s="446">
        <v>117</v>
      </c>
      <c r="G26" s="488">
        <v>661</v>
      </c>
      <c r="H26" s="394"/>
      <c r="I26" s="394"/>
      <c r="J26" s="394"/>
      <c r="K26" s="394"/>
      <c r="L26" s="394"/>
      <c r="M26" s="394"/>
      <c r="N26" s="394"/>
      <c r="O26" s="394"/>
      <c r="P26" s="394"/>
      <c r="GP26" s="441"/>
    </row>
    <row r="27" spans="2:198" x14ac:dyDescent="0.25">
      <c r="B27" s="391" t="s">
        <v>903</v>
      </c>
      <c r="C27" s="444"/>
      <c r="D27" s="444"/>
      <c r="E27" s="446"/>
      <c r="F27" s="446"/>
      <c r="G27" s="488">
        <v>0</v>
      </c>
      <c r="H27" s="394"/>
      <c r="I27" s="394"/>
      <c r="J27" s="394"/>
      <c r="K27" s="394"/>
      <c r="L27" s="394"/>
      <c r="M27" s="394"/>
      <c r="N27" s="394"/>
      <c r="O27" s="394"/>
      <c r="P27" s="394"/>
      <c r="GP27" s="441"/>
    </row>
    <row r="28" spans="2:198" x14ac:dyDescent="0.25">
      <c r="B28" s="391" t="s">
        <v>904</v>
      </c>
      <c r="C28" s="444"/>
      <c r="D28" s="444"/>
      <c r="E28" s="446"/>
      <c r="F28" s="446"/>
      <c r="G28" s="488">
        <v>0</v>
      </c>
      <c r="H28" s="394"/>
      <c r="I28" s="394"/>
      <c r="J28" s="394"/>
      <c r="K28" s="394"/>
      <c r="L28" s="394"/>
      <c r="M28" s="394"/>
      <c r="N28" s="394"/>
      <c r="O28" s="394"/>
      <c r="P28" s="394"/>
      <c r="GP28" s="441"/>
    </row>
    <row r="29" spans="2:198" x14ac:dyDescent="0.25">
      <c r="B29" s="391" t="s">
        <v>905</v>
      </c>
      <c r="C29" s="444">
        <v>40</v>
      </c>
      <c r="D29" s="444"/>
      <c r="E29" s="446"/>
      <c r="F29" s="446">
        <v>22</v>
      </c>
      <c r="G29" s="488">
        <v>62</v>
      </c>
      <c r="H29" s="394"/>
      <c r="I29" s="394"/>
      <c r="J29" s="394"/>
      <c r="K29" s="394"/>
      <c r="L29" s="394"/>
      <c r="M29" s="394"/>
      <c r="N29" s="394"/>
      <c r="O29" s="394"/>
      <c r="P29" s="394"/>
      <c r="GP29" s="441"/>
    </row>
    <row r="30" spans="2:198" x14ac:dyDescent="0.25">
      <c r="B30" s="391" t="s">
        <v>906</v>
      </c>
      <c r="C30" s="444">
        <v>1962</v>
      </c>
      <c r="D30" s="444"/>
      <c r="E30" s="446"/>
      <c r="F30" s="446">
        <v>444</v>
      </c>
      <c r="G30" s="488">
        <v>2406</v>
      </c>
      <c r="H30" s="394"/>
      <c r="I30" s="394"/>
      <c r="J30" s="394"/>
      <c r="K30" s="394"/>
      <c r="L30" s="394"/>
      <c r="M30" s="394"/>
      <c r="N30" s="394"/>
      <c r="O30" s="394"/>
      <c r="P30" s="394"/>
      <c r="GP30" s="441"/>
    </row>
    <row r="31" spans="2:198" x14ac:dyDescent="0.25">
      <c r="B31" s="391" t="s">
        <v>347</v>
      </c>
      <c r="C31" s="444"/>
      <c r="D31" s="444"/>
      <c r="E31" s="446"/>
      <c r="F31" s="446"/>
      <c r="G31" s="488">
        <v>0</v>
      </c>
      <c r="N31" s="394"/>
      <c r="O31" s="394"/>
      <c r="P31" s="394"/>
      <c r="GP31" s="441"/>
    </row>
    <row r="32" spans="2:198" x14ac:dyDescent="0.25">
      <c r="B32" s="391" t="s">
        <v>353</v>
      </c>
      <c r="C32" s="444"/>
      <c r="D32" s="444"/>
      <c r="E32" s="446"/>
      <c r="F32" s="446"/>
      <c r="G32" s="488">
        <v>0</v>
      </c>
      <c r="N32" s="394"/>
      <c r="O32" s="394"/>
      <c r="P32" s="394"/>
      <c r="GP32" s="441"/>
    </row>
    <row r="33" spans="2:198" x14ac:dyDescent="0.25">
      <c r="B33" s="391" t="s">
        <v>354</v>
      </c>
      <c r="C33" s="444">
        <v>9464</v>
      </c>
      <c r="D33" s="444"/>
      <c r="E33" s="446"/>
      <c r="F33" s="446">
        <v>224</v>
      </c>
      <c r="G33" s="488">
        <v>9688</v>
      </c>
      <c r="N33" s="394"/>
      <c r="O33" s="394"/>
      <c r="P33" s="394"/>
      <c r="GP33" s="441"/>
    </row>
    <row r="34" spans="2:198" x14ac:dyDescent="0.25">
      <c r="B34" s="391" t="s">
        <v>907</v>
      </c>
      <c r="C34" s="444"/>
      <c r="D34" s="444"/>
      <c r="E34" s="446"/>
      <c r="F34" s="446"/>
      <c r="G34" s="488">
        <v>0</v>
      </c>
      <c r="N34" s="394"/>
      <c r="O34" s="394"/>
      <c r="P34" s="394"/>
      <c r="GP34" s="441"/>
    </row>
    <row r="35" spans="2:198" x14ac:dyDescent="0.25">
      <c r="B35" s="391" t="s">
        <v>908</v>
      </c>
      <c r="C35" s="444"/>
      <c r="D35" s="444"/>
      <c r="E35" s="446"/>
      <c r="F35" s="446"/>
      <c r="G35" s="488">
        <v>0</v>
      </c>
      <c r="N35" s="394"/>
      <c r="O35" s="394"/>
      <c r="P35" s="394"/>
      <c r="GP35" s="441"/>
    </row>
    <row r="36" spans="2:198" x14ac:dyDescent="0.25">
      <c r="B36" s="391" t="s">
        <v>909</v>
      </c>
      <c r="C36" s="444"/>
      <c r="D36" s="444"/>
      <c r="E36" s="446"/>
      <c r="F36" s="446"/>
      <c r="G36" s="488">
        <v>0</v>
      </c>
      <c r="N36" s="394"/>
      <c r="O36" s="394"/>
      <c r="P36" s="394"/>
      <c r="GP36" s="441"/>
    </row>
    <row r="37" spans="2:198" x14ac:dyDescent="0.25">
      <c r="B37" s="391" t="s">
        <v>910</v>
      </c>
      <c r="C37" s="444"/>
      <c r="D37" s="444"/>
      <c r="E37" s="446"/>
      <c r="F37" s="446"/>
      <c r="G37" s="488">
        <v>0</v>
      </c>
      <c r="N37" s="394"/>
      <c r="O37" s="394"/>
      <c r="P37" s="394"/>
      <c r="GP37" s="441"/>
    </row>
    <row r="38" spans="2:198" x14ac:dyDescent="0.25">
      <c r="B38" s="391" t="s">
        <v>357</v>
      </c>
      <c r="C38" s="444"/>
      <c r="D38" s="444"/>
      <c r="E38" s="446"/>
      <c r="F38" s="446"/>
      <c r="G38" s="488">
        <v>0</v>
      </c>
      <c r="N38" s="394"/>
      <c r="O38" s="394"/>
      <c r="P38" s="394"/>
      <c r="GP38" s="441"/>
    </row>
    <row r="39" spans="2:198" x14ac:dyDescent="0.25">
      <c r="B39" s="391" t="s">
        <v>911</v>
      </c>
      <c r="C39" s="444"/>
      <c r="D39" s="444"/>
      <c r="E39" s="446"/>
      <c r="F39" s="446"/>
      <c r="G39" s="488">
        <v>0</v>
      </c>
      <c r="N39" s="394"/>
      <c r="O39" s="394"/>
      <c r="P39" s="394"/>
      <c r="GP39" s="441"/>
    </row>
    <row r="40" spans="2:198" x14ac:dyDescent="0.25">
      <c r="B40" s="391" t="s">
        <v>359</v>
      </c>
      <c r="C40" s="444">
        <v>131</v>
      </c>
      <c r="D40" s="444"/>
      <c r="E40" s="446"/>
      <c r="F40" s="446">
        <v>62</v>
      </c>
      <c r="G40" s="488">
        <v>193</v>
      </c>
      <c r="N40" s="394"/>
      <c r="O40" s="394"/>
      <c r="P40" s="394"/>
      <c r="GP40" s="441"/>
    </row>
    <row r="41" spans="2:198" x14ac:dyDescent="0.25">
      <c r="B41" s="391" t="s">
        <v>912</v>
      </c>
      <c r="C41" s="444">
        <v>26</v>
      </c>
      <c r="D41" s="444"/>
      <c r="E41" s="446"/>
      <c r="F41" s="446"/>
      <c r="G41" s="488">
        <v>26</v>
      </c>
      <c r="N41" s="394"/>
      <c r="O41" s="394"/>
      <c r="P41" s="394"/>
      <c r="GP41" s="441"/>
    </row>
    <row r="42" spans="2:198" x14ac:dyDescent="0.25">
      <c r="B42" s="391" t="s">
        <v>366</v>
      </c>
      <c r="C42" s="444">
        <v>12305</v>
      </c>
      <c r="D42" s="444"/>
      <c r="E42" s="446"/>
      <c r="F42" s="446">
        <v>1556</v>
      </c>
      <c r="G42" s="488">
        <v>13861</v>
      </c>
      <c r="N42" s="394"/>
      <c r="O42" s="394"/>
      <c r="P42" s="394"/>
      <c r="GP42" s="441"/>
    </row>
    <row r="43" spans="2:198" x14ac:dyDescent="0.25">
      <c r="B43" s="391" t="s">
        <v>913</v>
      </c>
      <c r="C43" s="444"/>
      <c r="D43" s="444"/>
      <c r="E43" s="446"/>
      <c r="F43" s="446"/>
      <c r="G43" s="488">
        <v>0</v>
      </c>
      <c r="N43" s="394"/>
      <c r="O43" s="394"/>
      <c r="P43" s="394"/>
      <c r="GP43" s="441"/>
    </row>
    <row r="44" spans="2:198" x14ac:dyDescent="0.25">
      <c r="B44" s="391" t="s">
        <v>367</v>
      </c>
      <c r="C44" s="444"/>
      <c r="D44" s="444"/>
      <c r="E44" s="446"/>
      <c r="F44" s="446"/>
      <c r="G44" s="488">
        <v>0</v>
      </c>
      <c r="N44" s="394"/>
      <c r="O44" s="394"/>
      <c r="P44" s="394"/>
      <c r="GP44" s="441"/>
    </row>
    <row r="45" spans="2:198" x14ac:dyDescent="0.25">
      <c r="B45" s="391" t="s">
        <v>914</v>
      </c>
      <c r="C45" s="444"/>
      <c r="D45" s="444"/>
      <c r="E45" s="446"/>
      <c r="F45" s="446"/>
      <c r="G45" s="488">
        <v>0</v>
      </c>
      <c r="N45" s="394"/>
      <c r="O45" s="394"/>
      <c r="P45" s="394"/>
      <c r="GP45" s="441"/>
    </row>
    <row r="46" spans="2:198" x14ac:dyDescent="0.25">
      <c r="B46" s="391" t="s">
        <v>915</v>
      </c>
      <c r="C46" s="444">
        <v>1529</v>
      </c>
      <c r="D46" s="444"/>
      <c r="E46" s="446"/>
      <c r="F46" s="446">
        <v>41</v>
      </c>
      <c r="G46" s="488">
        <v>1570</v>
      </c>
      <c r="N46" s="394"/>
      <c r="O46" s="394"/>
      <c r="P46" s="394"/>
      <c r="GP46" s="441"/>
    </row>
    <row r="47" spans="2:198" x14ac:dyDescent="0.25">
      <c r="B47" s="391" t="s">
        <v>916</v>
      </c>
      <c r="C47" s="444"/>
      <c r="D47" s="444"/>
      <c r="E47" s="446"/>
      <c r="F47" s="446"/>
      <c r="G47" s="488">
        <v>0</v>
      </c>
      <c r="N47" s="394"/>
      <c r="O47" s="394"/>
      <c r="P47" s="394"/>
      <c r="GP47" s="441"/>
    </row>
    <row r="48" spans="2:198" x14ac:dyDescent="0.25">
      <c r="B48" s="391" t="s">
        <v>917</v>
      </c>
      <c r="C48" s="444">
        <v>414</v>
      </c>
      <c r="D48" s="444"/>
      <c r="E48" s="446"/>
      <c r="F48" s="446"/>
      <c r="G48" s="488">
        <v>414</v>
      </c>
      <c r="N48" s="394"/>
      <c r="O48" s="394"/>
      <c r="P48" s="394"/>
      <c r="GP48" s="441"/>
    </row>
    <row r="49" spans="2:198" x14ac:dyDescent="0.25">
      <c r="B49" s="391" t="s">
        <v>373</v>
      </c>
      <c r="C49" s="444">
        <v>1384</v>
      </c>
      <c r="D49" s="444"/>
      <c r="E49" s="446"/>
      <c r="F49" s="446">
        <v>172</v>
      </c>
      <c r="G49" s="488">
        <v>1556</v>
      </c>
      <c r="N49" s="394"/>
      <c r="O49" s="394"/>
      <c r="P49" s="394"/>
      <c r="GP49" s="441"/>
    </row>
    <row r="50" spans="2:198" x14ac:dyDescent="0.25">
      <c r="B50" s="391" t="s">
        <v>918</v>
      </c>
      <c r="C50" s="444"/>
      <c r="D50" s="444"/>
      <c r="E50" s="446"/>
      <c r="F50" s="446"/>
      <c r="G50" s="488">
        <v>0</v>
      </c>
      <c r="N50" s="394"/>
      <c r="O50" s="394"/>
      <c r="P50" s="394"/>
      <c r="GP50" s="441"/>
    </row>
    <row r="51" spans="2:198" x14ac:dyDescent="0.25">
      <c r="B51" s="391" t="s">
        <v>375</v>
      </c>
      <c r="C51" s="444">
        <v>690</v>
      </c>
      <c r="D51" s="444"/>
      <c r="E51" s="446"/>
      <c r="F51" s="446">
        <v>164</v>
      </c>
      <c r="G51" s="488">
        <v>854</v>
      </c>
      <c r="N51" s="394"/>
      <c r="O51" s="394"/>
      <c r="P51" s="394"/>
      <c r="GP51" s="441"/>
    </row>
    <row r="52" spans="2:198" x14ac:dyDescent="0.25">
      <c r="B52" s="391" t="s">
        <v>376</v>
      </c>
      <c r="C52" s="444">
        <v>338806</v>
      </c>
      <c r="D52" s="444"/>
      <c r="E52" s="446"/>
      <c r="F52" s="446">
        <v>27853</v>
      </c>
      <c r="G52" s="488">
        <v>366659</v>
      </c>
      <c r="N52" s="394"/>
      <c r="O52" s="394"/>
      <c r="P52" s="394"/>
      <c r="GP52" s="441"/>
    </row>
    <row r="53" spans="2:198" x14ac:dyDescent="0.25">
      <c r="B53" s="391" t="s">
        <v>391</v>
      </c>
      <c r="C53" s="444"/>
      <c r="D53" s="444"/>
      <c r="E53" s="446"/>
      <c r="F53" s="446"/>
      <c r="G53" s="488">
        <v>0</v>
      </c>
      <c r="N53" s="394"/>
      <c r="O53" s="394"/>
      <c r="P53" s="394"/>
      <c r="GP53" s="441"/>
    </row>
    <row r="54" spans="2:198" x14ac:dyDescent="0.25">
      <c r="B54" s="391" t="s">
        <v>919</v>
      </c>
      <c r="C54" s="444"/>
      <c r="D54" s="444"/>
      <c r="E54" s="446"/>
      <c r="F54" s="446"/>
      <c r="G54" s="488">
        <v>0</v>
      </c>
      <c r="N54" s="394"/>
      <c r="O54" s="394"/>
      <c r="P54" s="394"/>
      <c r="GP54" s="441"/>
    </row>
    <row r="55" spans="2:198" x14ac:dyDescent="0.25">
      <c r="B55" s="391" t="s">
        <v>920</v>
      </c>
      <c r="C55" s="444"/>
      <c r="D55" s="444"/>
      <c r="E55" s="446"/>
      <c r="F55" s="446"/>
      <c r="G55" s="488">
        <v>0</v>
      </c>
      <c r="N55" s="394"/>
      <c r="O55" s="394"/>
      <c r="P55" s="394"/>
      <c r="GP55" s="441"/>
    </row>
    <row r="56" spans="2:198" x14ac:dyDescent="0.25">
      <c r="B56" s="391" t="s">
        <v>403</v>
      </c>
      <c r="C56" s="444">
        <v>14</v>
      </c>
      <c r="D56" s="444"/>
      <c r="E56" s="446"/>
      <c r="F56" s="446"/>
      <c r="G56" s="488">
        <v>14</v>
      </c>
      <c r="N56" s="394"/>
      <c r="O56" s="394"/>
      <c r="P56" s="394"/>
      <c r="GP56" s="441"/>
    </row>
    <row r="57" spans="2:198" x14ac:dyDescent="0.25">
      <c r="B57" s="391" t="s">
        <v>405</v>
      </c>
      <c r="C57" s="444">
        <v>10969</v>
      </c>
      <c r="D57" s="444"/>
      <c r="E57" s="446"/>
      <c r="F57" s="446">
        <v>1499</v>
      </c>
      <c r="G57" s="488">
        <v>12468</v>
      </c>
      <c r="N57" s="394"/>
      <c r="O57" s="394"/>
      <c r="P57" s="394"/>
      <c r="GP57" s="441"/>
    </row>
    <row r="58" spans="2:198" x14ac:dyDescent="0.25">
      <c r="B58" s="391" t="s">
        <v>406</v>
      </c>
      <c r="C58" s="444">
        <v>9084</v>
      </c>
      <c r="D58" s="444"/>
      <c r="E58" s="446"/>
      <c r="F58" s="446">
        <v>341</v>
      </c>
      <c r="G58" s="488">
        <v>9425</v>
      </c>
      <c r="N58" s="394"/>
      <c r="O58" s="394"/>
      <c r="P58" s="394"/>
      <c r="GP58" s="441"/>
    </row>
    <row r="59" spans="2:198" x14ac:dyDescent="0.25">
      <c r="B59" s="391" t="s">
        <v>407</v>
      </c>
      <c r="C59" s="444">
        <v>31967</v>
      </c>
      <c r="D59" s="444"/>
      <c r="E59" s="446"/>
      <c r="F59" s="446">
        <v>2470</v>
      </c>
      <c r="G59" s="488">
        <v>34437</v>
      </c>
      <c r="N59" s="394"/>
      <c r="O59" s="394"/>
      <c r="P59" s="394"/>
      <c r="GP59" s="441"/>
    </row>
    <row r="60" spans="2:198" x14ac:dyDescent="0.25">
      <c r="B60" s="391" t="s">
        <v>408</v>
      </c>
      <c r="C60" s="444">
        <v>12515</v>
      </c>
      <c r="D60" s="444"/>
      <c r="E60" s="446"/>
      <c r="F60" s="446">
        <v>314</v>
      </c>
      <c r="G60" s="488">
        <v>12829</v>
      </c>
      <c r="N60" s="394"/>
      <c r="O60" s="394"/>
      <c r="P60" s="394"/>
      <c r="GP60" s="441"/>
    </row>
    <row r="61" spans="2:198" x14ac:dyDescent="0.25">
      <c r="B61" s="391" t="s">
        <v>409</v>
      </c>
      <c r="C61" s="444">
        <v>2228</v>
      </c>
      <c r="D61" s="444"/>
      <c r="E61" s="446"/>
      <c r="F61" s="446">
        <v>44</v>
      </c>
      <c r="G61" s="488">
        <v>2272</v>
      </c>
      <c r="N61" s="394"/>
      <c r="O61" s="394"/>
      <c r="P61" s="394"/>
      <c r="GP61" s="441"/>
    </row>
    <row r="62" spans="2:198" x14ac:dyDescent="0.25">
      <c r="B62" s="391" t="s">
        <v>410</v>
      </c>
      <c r="C62" s="444">
        <v>8141</v>
      </c>
      <c r="D62" s="444"/>
      <c r="E62" s="446"/>
      <c r="F62" s="446">
        <v>123</v>
      </c>
      <c r="G62" s="488">
        <v>8264</v>
      </c>
      <c r="N62" s="394"/>
      <c r="O62" s="394"/>
      <c r="P62" s="394"/>
      <c r="GP62" s="441"/>
    </row>
    <row r="63" spans="2:198" x14ac:dyDescent="0.25">
      <c r="B63" s="391" t="s">
        <v>412</v>
      </c>
      <c r="C63" s="444">
        <v>23186</v>
      </c>
      <c r="D63" s="444"/>
      <c r="E63" s="446"/>
      <c r="F63" s="446">
        <v>782</v>
      </c>
      <c r="G63" s="488">
        <v>23968</v>
      </c>
      <c r="N63" s="394"/>
      <c r="O63" s="394"/>
      <c r="P63" s="394"/>
      <c r="GP63" s="441"/>
    </row>
    <row r="64" spans="2:198" x14ac:dyDescent="0.25">
      <c r="B64" s="391" t="s">
        <v>921</v>
      </c>
      <c r="C64" s="444">
        <v>4827</v>
      </c>
      <c r="D64" s="444"/>
      <c r="E64" s="446"/>
      <c r="F64" s="446">
        <v>314</v>
      </c>
      <c r="G64" s="488">
        <v>5141</v>
      </c>
      <c r="N64" s="394"/>
      <c r="O64" s="394"/>
      <c r="P64" s="394"/>
      <c r="GP64" s="441"/>
    </row>
    <row r="65" spans="2:198" x14ac:dyDescent="0.25">
      <c r="B65" s="391" t="s">
        <v>413</v>
      </c>
      <c r="C65" s="444">
        <v>40281</v>
      </c>
      <c r="D65" s="444"/>
      <c r="E65" s="446"/>
      <c r="F65" s="446">
        <v>3537</v>
      </c>
      <c r="G65" s="488">
        <v>43818</v>
      </c>
      <c r="N65" s="394"/>
      <c r="O65" s="394"/>
      <c r="P65" s="394"/>
      <c r="GP65" s="441"/>
    </row>
    <row r="66" spans="2:198" x14ac:dyDescent="0.25">
      <c r="B66" s="391" t="s">
        <v>506</v>
      </c>
      <c r="C66" s="444">
        <v>43305</v>
      </c>
      <c r="D66" s="444"/>
      <c r="E66" s="446"/>
      <c r="F66" s="446">
        <v>2922</v>
      </c>
      <c r="G66" s="488">
        <v>46227</v>
      </c>
      <c r="N66" s="394"/>
      <c r="O66" s="394"/>
      <c r="P66" s="394"/>
      <c r="GP66" s="441"/>
    </row>
    <row r="67" spans="2:198" x14ac:dyDescent="0.25">
      <c r="B67" s="391" t="s">
        <v>922</v>
      </c>
      <c r="C67" s="444">
        <v>1139</v>
      </c>
      <c r="D67" s="444"/>
      <c r="E67" s="446"/>
      <c r="F67" s="446">
        <v>2</v>
      </c>
      <c r="G67" s="488">
        <v>1141</v>
      </c>
      <c r="N67" s="394"/>
      <c r="O67" s="394"/>
      <c r="P67" s="394"/>
      <c r="GP67" s="441"/>
    </row>
    <row r="68" spans="2:198" x14ac:dyDescent="0.25">
      <c r="B68" s="391" t="s">
        <v>923</v>
      </c>
      <c r="C68" s="444">
        <v>46195</v>
      </c>
      <c r="D68" s="444"/>
      <c r="E68" s="446"/>
      <c r="F68" s="446">
        <v>3713</v>
      </c>
      <c r="G68" s="488">
        <v>49908</v>
      </c>
      <c r="N68" s="394"/>
      <c r="O68" s="394"/>
      <c r="P68" s="394"/>
      <c r="GP68" s="441"/>
    </row>
    <row r="69" spans="2:198" x14ac:dyDescent="0.25">
      <c r="B69" s="391" t="s">
        <v>924</v>
      </c>
      <c r="C69" s="444">
        <v>65470</v>
      </c>
      <c r="D69" s="444"/>
      <c r="E69" s="446"/>
      <c r="F69" s="446">
        <v>2753</v>
      </c>
      <c r="G69" s="488">
        <v>68223</v>
      </c>
      <c r="N69" s="394"/>
      <c r="O69" s="394"/>
      <c r="P69" s="394"/>
      <c r="GP69" s="441"/>
    </row>
    <row r="70" spans="2:198" x14ac:dyDescent="0.25">
      <c r="B70" s="391" t="s">
        <v>416</v>
      </c>
      <c r="C70" s="444">
        <v>25574</v>
      </c>
      <c r="D70" s="444"/>
      <c r="E70" s="446"/>
      <c r="F70" s="446">
        <v>2062</v>
      </c>
      <c r="G70" s="488">
        <v>27636</v>
      </c>
      <c r="N70" s="394"/>
      <c r="O70" s="394"/>
      <c r="P70" s="394"/>
      <c r="GP70" s="441"/>
    </row>
    <row r="71" spans="2:198" x14ac:dyDescent="0.25">
      <c r="B71" s="391" t="s">
        <v>417</v>
      </c>
      <c r="C71" s="444">
        <v>4677</v>
      </c>
      <c r="D71" s="444"/>
      <c r="E71" s="446"/>
      <c r="F71" s="446">
        <v>598</v>
      </c>
      <c r="G71" s="488">
        <v>5275</v>
      </c>
      <c r="N71" s="394"/>
      <c r="O71" s="394"/>
      <c r="P71" s="394"/>
      <c r="GP71" s="441"/>
    </row>
    <row r="72" spans="2:198" x14ac:dyDescent="0.25">
      <c r="B72" s="391" t="s">
        <v>925</v>
      </c>
      <c r="C72" s="444">
        <v>1947</v>
      </c>
      <c r="D72" s="444"/>
      <c r="E72" s="446"/>
      <c r="F72" s="446">
        <v>168</v>
      </c>
      <c r="G72" s="488">
        <v>2115</v>
      </c>
      <c r="N72" s="394"/>
      <c r="O72" s="394"/>
      <c r="P72" s="394"/>
      <c r="GP72" s="441"/>
    </row>
    <row r="73" spans="2:198" x14ac:dyDescent="0.25">
      <c r="B73" s="391" t="s">
        <v>926</v>
      </c>
      <c r="C73" s="444">
        <v>35988</v>
      </c>
      <c r="D73" s="444"/>
      <c r="E73" s="446"/>
      <c r="F73" s="446">
        <v>2664</v>
      </c>
      <c r="G73" s="488">
        <v>38652</v>
      </c>
      <c r="N73" s="394"/>
      <c r="O73" s="394"/>
      <c r="P73" s="394"/>
      <c r="GP73" s="441"/>
    </row>
    <row r="74" spans="2:198" x14ac:dyDescent="0.25">
      <c r="B74" s="391" t="s">
        <v>422</v>
      </c>
      <c r="C74" s="444">
        <v>13002</v>
      </c>
      <c r="D74" s="444"/>
      <c r="E74" s="446"/>
      <c r="F74" s="446">
        <v>1207</v>
      </c>
      <c r="G74" s="488">
        <v>14209</v>
      </c>
      <c r="N74" s="394"/>
      <c r="O74" s="394"/>
      <c r="P74" s="394"/>
      <c r="GP74" s="441"/>
    </row>
    <row r="75" spans="2:198" x14ac:dyDescent="0.25">
      <c r="B75" s="391" t="s">
        <v>423</v>
      </c>
      <c r="C75" s="444">
        <v>37665</v>
      </c>
      <c r="D75" s="444"/>
      <c r="E75" s="446"/>
      <c r="F75" s="446">
        <v>3056</v>
      </c>
      <c r="G75" s="488">
        <v>40721</v>
      </c>
      <c r="N75" s="394"/>
      <c r="O75" s="394"/>
      <c r="P75" s="394"/>
      <c r="GP75" s="441"/>
    </row>
    <row r="76" spans="2:198" x14ac:dyDescent="0.25">
      <c r="B76" s="391" t="s">
        <v>424</v>
      </c>
      <c r="C76" s="444">
        <v>26053</v>
      </c>
      <c r="D76" s="444"/>
      <c r="E76" s="446"/>
      <c r="F76" s="446">
        <v>985</v>
      </c>
      <c r="G76" s="488">
        <v>27038</v>
      </c>
      <c r="N76" s="394"/>
      <c r="O76" s="394"/>
      <c r="P76" s="394"/>
      <c r="GP76" s="441"/>
    </row>
    <row r="77" spans="2:198" x14ac:dyDescent="0.25">
      <c r="B77" s="391" t="s">
        <v>425</v>
      </c>
      <c r="C77" s="444">
        <v>35619</v>
      </c>
      <c r="D77" s="444"/>
      <c r="E77" s="446"/>
      <c r="F77" s="446">
        <v>3381</v>
      </c>
      <c r="G77" s="488">
        <v>39000</v>
      </c>
      <c r="N77" s="394"/>
      <c r="O77" s="394"/>
      <c r="P77" s="394"/>
      <c r="GP77" s="441"/>
    </row>
    <row r="78" spans="2:198" x14ac:dyDescent="0.25">
      <c r="B78" s="391" t="s">
        <v>927</v>
      </c>
      <c r="C78" s="444">
        <v>38176</v>
      </c>
      <c r="D78" s="444"/>
      <c r="E78" s="446"/>
      <c r="F78" s="446">
        <v>3100</v>
      </c>
      <c r="G78" s="488">
        <v>41276</v>
      </c>
      <c r="N78" s="394"/>
      <c r="O78" s="394"/>
      <c r="P78" s="394"/>
      <c r="GP78" s="441"/>
    </row>
    <row r="79" spans="2:198" x14ac:dyDescent="0.25">
      <c r="B79" s="391" t="s">
        <v>427</v>
      </c>
      <c r="C79" s="444">
        <v>22489</v>
      </c>
      <c r="D79" s="444"/>
      <c r="E79" s="446"/>
      <c r="F79" s="446">
        <v>1280</v>
      </c>
      <c r="G79" s="488">
        <v>23769</v>
      </c>
      <c r="N79" s="394"/>
      <c r="O79" s="394"/>
      <c r="P79" s="394"/>
      <c r="GP79" s="441"/>
    </row>
    <row r="80" spans="2:198" x14ac:dyDescent="0.25">
      <c r="B80" s="391" t="s">
        <v>428</v>
      </c>
      <c r="C80" s="444">
        <v>20233</v>
      </c>
      <c r="D80" s="444"/>
      <c r="E80" s="446"/>
      <c r="F80" s="446">
        <v>1825</v>
      </c>
      <c r="G80" s="488">
        <v>22058</v>
      </c>
      <c r="N80" s="394"/>
      <c r="O80" s="394"/>
      <c r="P80" s="394"/>
      <c r="GP80" s="441"/>
    </row>
    <row r="81" spans="2:198" x14ac:dyDescent="0.25">
      <c r="B81" s="391" t="s">
        <v>404</v>
      </c>
      <c r="C81" s="444">
        <v>19767</v>
      </c>
      <c r="D81" s="444"/>
      <c r="E81" s="446"/>
      <c r="F81" s="446">
        <v>552</v>
      </c>
      <c r="G81" s="488">
        <v>20319</v>
      </c>
      <c r="N81" s="394"/>
      <c r="O81" s="394"/>
      <c r="P81" s="394"/>
      <c r="GP81" s="441"/>
    </row>
    <row r="82" spans="2:198" x14ac:dyDescent="0.25">
      <c r="B82" s="391" t="s">
        <v>429</v>
      </c>
      <c r="C82" s="444">
        <v>16418</v>
      </c>
      <c r="D82" s="444"/>
      <c r="E82" s="446"/>
      <c r="F82" s="446">
        <v>999</v>
      </c>
      <c r="G82" s="488">
        <v>17417</v>
      </c>
      <c r="N82" s="394"/>
      <c r="O82" s="394"/>
      <c r="P82" s="394"/>
      <c r="GP82" s="441"/>
    </row>
    <row r="83" spans="2:198" x14ac:dyDescent="0.25">
      <c r="B83" s="391" t="s">
        <v>430</v>
      </c>
      <c r="C83" s="444">
        <v>14087</v>
      </c>
      <c r="D83" s="444"/>
      <c r="E83" s="446"/>
      <c r="F83" s="446">
        <v>753</v>
      </c>
      <c r="G83" s="488">
        <v>14840</v>
      </c>
      <c r="N83" s="394"/>
      <c r="O83" s="394"/>
      <c r="P83" s="394"/>
      <c r="GP83" s="441"/>
    </row>
    <row r="84" spans="2:198" x14ac:dyDescent="0.25">
      <c r="B84" s="391" t="s">
        <v>431</v>
      </c>
      <c r="C84" s="444">
        <v>26711</v>
      </c>
      <c r="D84" s="444"/>
      <c r="E84" s="446"/>
      <c r="F84" s="446">
        <v>1367</v>
      </c>
      <c r="G84" s="488">
        <v>28078</v>
      </c>
      <c r="N84" s="394"/>
      <c r="O84" s="394"/>
      <c r="P84" s="394"/>
      <c r="GP84" s="441"/>
    </row>
    <row r="85" spans="2:198" x14ac:dyDescent="0.25">
      <c r="B85" s="391" t="s">
        <v>928</v>
      </c>
      <c r="C85" s="444">
        <v>6045</v>
      </c>
      <c r="D85" s="444"/>
      <c r="E85" s="446"/>
      <c r="F85" s="446">
        <v>460</v>
      </c>
      <c r="G85" s="488">
        <v>6505</v>
      </c>
      <c r="N85" s="394"/>
      <c r="O85" s="394"/>
      <c r="P85" s="394"/>
      <c r="GP85" s="441"/>
    </row>
    <row r="86" spans="2:198" x14ac:dyDescent="0.25">
      <c r="B86" s="391" t="s">
        <v>434</v>
      </c>
      <c r="C86" s="444">
        <v>24</v>
      </c>
      <c r="D86" s="444"/>
      <c r="E86" s="446"/>
      <c r="F86" s="446">
        <v>24</v>
      </c>
      <c r="G86" s="488">
        <v>48</v>
      </c>
      <c r="N86" s="394"/>
      <c r="O86" s="394"/>
      <c r="P86" s="394"/>
      <c r="GP86" s="441"/>
    </row>
    <row r="87" spans="2:198" x14ac:dyDescent="0.25">
      <c r="B87" s="391" t="s">
        <v>402</v>
      </c>
      <c r="C87" s="444">
        <v>168</v>
      </c>
      <c r="D87" s="444"/>
      <c r="E87" s="446"/>
      <c r="F87" s="446"/>
      <c r="G87" s="488">
        <v>168</v>
      </c>
      <c r="N87" s="394"/>
      <c r="O87" s="394"/>
      <c r="P87" s="394"/>
      <c r="GP87" s="441"/>
    </row>
    <row r="88" spans="2:198" x14ac:dyDescent="0.25">
      <c r="B88" s="391" t="s">
        <v>929</v>
      </c>
      <c r="C88" s="444"/>
      <c r="D88" s="444"/>
      <c r="E88" s="446"/>
      <c r="F88" s="446"/>
      <c r="G88" s="488">
        <v>0</v>
      </c>
      <c r="N88" s="394"/>
      <c r="O88" s="394"/>
      <c r="P88" s="394"/>
      <c r="GP88" s="441"/>
    </row>
    <row r="89" spans="2:198" x14ac:dyDescent="0.25">
      <c r="B89" s="391" t="s">
        <v>436</v>
      </c>
      <c r="C89" s="444">
        <v>1713</v>
      </c>
      <c r="D89" s="444"/>
      <c r="E89" s="446"/>
      <c r="F89" s="446">
        <v>104</v>
      </c>
      <c r="G89" s="488">
        <v>1817</v>
      </c>
      <c r="N89" s="394"/>
      <c r="O89" s="394"/>
      <c r="P89" s="394"/>
      <c r="GP89" s="441"/>
    </row>
    <row r="90" spans="2:198" x14ac:dyDescent="0.25">
      <c r="B90" s="391" t="s">
        <v>437</v>
      </c>
      <c r="C90" s="444"/>
      <c r="D90" s="444"/>
      <c r="E90" s="446"/>
      <c r="F90" s="446"/>
      <c r="G90" s="488">
        <v>0</v>
      </c>
      <c r="N90" s="394"/>
      <c r="O90" s="394"/>
      <c r="P90" s="394"/>
      <c r="GP90" s="441"/>
    </row>
    <row r="91" spans="2:198" x14ac:dyDescent="0.25">
      <c r="B91" s="391" t="s">
        <v>930</v>
      </c>
      <c r="C91" s="444"/>
      <c r="D91" s="444"/>
      <c r="E91" s="446"/>
      <c r="F91" s="446"/>
      <c r="G91" s="488">
        <v>0</v>
      </c>
      <c r="N91" s="394"/>
      <c r="O91" s="394"/>
      <c r="P91" s="394"/>
      <c r="GP91" s="441"/>
    </row>
    <row r="92" spans="2:198" x14ac:dyDescent="0.25">
      <c r="B92" s="391" t="s">
        <v>441</v>
      </c>
      <c r="C92" s="444">
        <v>2269</v>
      </c>
      <c r="D92" s="444"/>
      <c r="E92" s="446"/>
      <c r="F92" s="446">
        <v>39</v>
      </c>
      <c r="G92" s="488">
        <v>2308</v>
      </c>
      <c r="N92" s="394"/>
      <c r="O92" s="394"/>
      <c r="P92" s="394"/>
      <c r="GP92" s="441"/>
    </row>
    <row r="93" spans="2:198" x14ac:dyDescent="0.25">
      <c r="B93" s="391" t="s">
        <v>931</v>
      </c>
      <c r="C93" s="444"/>
      <c r="D93" s="444"/>
      <c r="E93" s="446"/>
      <c r="F93" s="446"/>
      <c r="G93" s="488">
        <v>0</v>
      </c>
      <c r="N93" s="394"/>
      <c r="O93" s="394"/>
      <c r="P93" s="394"/>
      <c r="GP93" s="441"/>
    </row>
    <row r="94" spans="2:198" x14ac:dyDescent="0.25">
      <c r="B94" s="391" t="s">
        <v>932</v>
      </c>
      <c r="C94" s="444"/>
      <c r="D94" s="444"/>
      <c r="E94" s="446"/>
      <c r="F94" s="446"/>
      <c r="G94" s="488">
        <v>0</v>
      </c>
      <c r="N94" s="394"/>
      <c r="O94" s="394"/>
      <c r="P94" s="394"/>
      <c r="GP94" s="441"/>
    </row>
    <row r="95" spans="2:198" x14ac:dyDescent="0.25">
      <c r="B95" s="391" t="s">
        <v>933</v>
      </c>
      <c r="C95" s="444"/>
      <c r="D95" s="444"/>
      <c r="E95" s="446"/>
      <c r="F95" s="446"/>
      <c r="G95" s="488">
        <v>0</v>
      </c>
      <c r="N95" s="394"/>
      <c r="O95" s="394"/>
      <c r="P95" s="394"/>
      <c r="GP95" s="441"/>
    </row>
    <row r="96" spans="2:198" x14ac:dyDescent="0.25">
      <c r="B96" s="391" t="s">
        <v>934</v>
      </c>
      <c r="C96" s="444">
        <v>14</v>
      </c>
      <c r="D96" s="444"/>
      <c r="E96" s="446"/>
      <c r="F96" s="446"/>
      <c r="G96" s="488">
        <v>14</v>
      </c>
      <c r="N96" s="394"/>
      <c r="O96" s="394"/>
      <c r="P96" s="394"/>
      <c r="GP96" s="441"/>
    </row>
    <row r="97" spans="2:198" x14ac:dyDescent="0.25">
      <c r="B97" s="391" t="s">
        <v>451</v>
      </c>
      <c r="C97" s="444"/>
      <c r="D97" s="444"/>
      <c r="E97" s="446"/>
      <c r="F97" s="446"/>
      <c r="G97" s="488">
        <v>0</v>
      </c>
      <c r="N97" s="394"/>
      <c r="O97" s="394"/>
      <c r="P97" s="394"/>
      <c r="GP97" s="441"/>
    </row>
    <row r="98" spans="2:198" x14ac:dyDescent="0.25">
      <c r="B98" s="391" t="s">
        <v>935</v>
      </c>
      <c r="C98" s="444"/>
      <c r="D98" s="444"/>
      <c r="E98" s="446"/>
      <c r="F98" s="446"/>
      <c r="G98" s="488">
        <v>0</v>
      </c>
      <c r="N98" s="394"/>
      <c r="O98" s="394"/>
      <c r="P98" s="394"/>
      <c r="GP98" s="441"/>
    </row>
    <row r="99" spans="2:198" x14ac:dyDescent="0.25">
      <c r="B99" s="391" t="s">
        <v>1014</v>
      </c>
      <c r="C99" s="444">
        <v>16</v>
      </c>
      <c r="D99" s="444"/>
      <c r="E99" s="446"/>
      <c r="F99" s="446"/>
      <c r="G99" s="488">
        <v>16</v>
      </c>
      <c r="N99" s="394"/>
      <c r="O99" s="394"/>
      <c r="P99" s="394"/>
      <c r="GP99" s="441"/>
    </row>
    <row r="100" spans="2:198" x14ac:dyDescent="0.25">
      <c r="B100" s="391" t="s">
        <v>455</v>
      </c>
      <c r="C100" s="444"/>
      <c r="D100" s="444"/>
      <c r="E100" s="446"/>
      <c r="F100" s="446">
        <v>121</v>
      </c>
      <c r="G100" s="488">
        <v>121</v>
      </c>
      <c r="N100" s="394"/>
      <c r="O100" s="394"/>
      <c r="P100" s="394"/>
      <c r="GP100" s="441"/>
    </row>
    <row r="101" spans="2:198" x14ac:dyDescent="0.25">
      <c r="B101" s="391" t="s">
        <v>456</v>
      </c>
      <c r="C101" s="444"/>
      <c r="D101" s="444"/>
      <c r="E101" s="446"/>
      <c r="F101" s="446"/>
      <c r="G101" s="488">
        <v>0</v>
      </c>
      <c r="N101" s="394"/>
      <c r="O101" s="394"/>
      <c r="P101" s="394"/>
      <c r="GP101" s="441"/>
    </row>
    <row r="102" spans="2:198" x14ac:dyDescent="0.25">
      <c r="B102" s="391" t="s">
        <v>936</v>
      </c>
      <c r="C102" s="444"/>
      <c r="D102" s="444"/>
      <c r="E102" s="446"/>
      <c r="F102" s="446"/>
      <c r="G102" s="488">
        <v>0</v>
      </c>
      <c r="N102" s="394"/>
      <c r="O102" s="394"/>
      <c r="P102" s="394"/>
      <c r="GP102" s="441"/>
    </row>
    <row r="103" spans="2:198" x14ac:dyDescent="0.25">
      <c r="B103" s="391" t="s">
        <v>461</v>
      </c>
      <c r="C103" s="444">
        <v>4788</v>
      </c>
      <c r="D103" s="444"/>
      <c r="E103" s="446"/>
      <c r="F103" s="446">
        <v>280</v>
      </c>
      <c r="G103" s="488">
        <v>5068</v>
      </c>
      <c r="N103" s="394"/>
      <c r="O103" s="394"/>
      <c r="P103" s="394"/>
      <c r="GP103" s="441"/>
    </row>
    <row r="104" spans="2:198" x14ac:dyDescent="0.25">
      <c r="B104" s="391" t="s">
        <v>462</v>
      </c>
      <c r="C104" s="444">
        <v>383</v>
      </c>
      <c r="D104" s="444"/>
      <c r="E104" s="446"/>
      <c r="F104" s="446">
        <v>32</v>
      </c>
      <c r="G104" s="488">
        <v>415</v>
      </c>
      <c r="N104" s="394"/>
      <c r="O104" s="394"/>
      <c r="P104" s="394"/>
      <c r="GP104" s="441"/>
    </row>
    <row r="105" spans="2:198" x14ac:dyDescent="0.25">
      <c r="B105" s="391" t="s">
        <v>937</v>
      </c>
      <c r="C105" s="444">
        <v>556</v>
      </c>
      <c r="D105" s="444"/>
      <c r="E105" s="446"/>
      <c r="F105" s="446">
        <v>270</v>
      </c>
      <c r="G105" s="488">
        <v>826</v>
      </c>
      <c r="N105" s="394"/>
      <c r="O105" s="394"/>
      <c r="P105" s="394"/>
      <c r="GP105" s="441"/>
    </row>
    <row r="106" spans="2:198" x14ac:dyDescent="0.25">
      <c r="B106" s="391" t="s">
        <v>938</v>
      </c>
      <c r="C106" s="444">
        <v>2056</v>
      </c>
      <c r="D106" s="444"/>
      <c r="E106" s="446"/>
      <c r="F106" s="446">
        <v>111</v>
      </c>
      <c r="G106" s="488">
        <v>2167</v>
      </c>
      <c r="N106" s="394"/>
      <c r="O106" s="394"/>
      <c r="P106" s="394"/>
      <c r="GP106" s="441"/>
    </row>
    <row r="107" spans="2:198" x14ac:dyDescent="0.25">
      <c r="B107" s="391" t="s">
        <v>939</v>
      </c>
      <c r="C107" s="444">
        <v>61338</v>
      </c>
      <c r="D107" s="444"/>
      <c r="E107" s="446"/>
      <c r="F107" s="446">
        <v>4778</v>
      </c>
      <c r="G107" s="488">
        <v>66116</v>
      </c>
      <c r="N107" s="394"/>
      <c r="O107" s="394"/>
      <c r="P107" s="394"/>
      <c r="GP107" s="441"/>
    </row>
    <row r="108" spans="2:198" x14ac:dyDescent="0.25">
      <c r="B108" s="391" t="s">
        <v>940</v>
      </c>
      <c r="C108" s="444">
        <v>11155</v>
      </c>
      <c r="D108" s="444"/>
      <c r="E108" s="446"/>
      <c r="F108" s="446">
        <v>1483</v>
      </c>
      <c r="G108" s="488">
        <v>12638</v>
      </c>
      <c r="N108" s="394"/>
      <c r="O108" s="394"/>
      <c r="P108" s="394"/>
      <c r="GP108" s="441"/>
    </row>
    <row r="109" spans="2:198" x14ac:dyDescent="0.25">
      <c r="B109" s="391" t="s">
        <v>941</v>
      </c>
      <c r="C109" s="444">
        <v>9199</v>
      </c>
      <c r="D109" s="444"/>
      <c r="E109" s="446"/>
      <c r="F109" s="446">
        <v>303</v>
      </c>
      <c r="G109" s="488">
        <v>9502</v>
      </c>
      <c r="N109" s="394"/>
      <c r="O109" s="394"/>
      <c r="P109" s="394"/>
      <c r="GP109" s="441"/>
    </row>
    <row r="110" spans="2:198" x14ac:dyDescent="0.25">
      <c r="B110" s="391" t="s">
        <v>942</v>
      </c>
      <c r="C110" s="444">
        <v>1296</v>
      </c>
      <c r="D110" s="444"/>
      <c r="E110" s="446"/>
      <c r="F110" s="446">
        <v>12</v>
      </c>
      <c r="G110" s="488">
        <v>1308</v>
      </c>
      <c r="N110" s="394"/>
      <c r="O110" s="394"/>
      <c r="P110" s="394"/>
      <c r="GP110" s="441"/>
    </row>
    <row r="111" spans="2:198" x14ac:dyDescent="0.25">
      <c r="B111" s="391" t="s">
        <v>466</v>
      </c>
      <c r="C111" s="444">
        <v>383</v>
      </c>
      <c r="D111" s="444"/>
      <c r="E111" s="446"/>
      <c r="F111" s="446"/>
      <c r="G111" s="488">
        <v>383</v>
      </c>
      <c r="N111" s="394"/>
      <c r="O111" s="394"/>
      <c r="P111" s="394"/>
      <c r="GP111" s="441"/>
    </row>
    <row r="112" spans="2:198" x14ac:dyDescent="0.25">
      <c r="B112" s="391" t="s">
        <v>943</v>
      </c>
      <c r="C112" s="444">
        <v>1451</v>
      </c>
      <c r="D112" s="444"/>
      <c r="E112" s="446"/>
      <c r="F112" s="446">
        <v>1094</v>
      </c>
      <c r="G112" s="488">
        <v>2545</v>
      </c>
      <c r="N112" s="394"/>
      <c r="O112" s="394"/>
      <c r="P112" s="394"/>
      <c r="GP112" s="441"/>
    </row>
    <row r="113" spans="2:198" x14ac:dyDescent="0.25">
      <c r="B113" s="391" t="s">
        <v>944</v>
      </c>
      <c r="C113" s="444"/>
      <c r="D113" s="444"/>
      <c r="E113" s="446"/>
      <c r="F113" s="446"/>
      <c r="G113" s="488">
        <v>0</v>
      </c>
      <c r="N113" s="394"/>
      <c r="O113" s="394"/>
      <c r="P113" s="394"/>
      <c r="GP113" s="441"/>
    </row>
    <row r="114" spans="2:198" x14ac:dyDescent="0.25">
      <c r="B114" s="391" t="s">
        <v>945</v>
      </c>
      <c r="C114" s="444">
        <v>976</v>
      </c>
      <c r="D114" s="444"/>
      <c r="E114" s="446"/>
      <c r="F114" s="446">
        <v>291</v>
      </c>
      <c r="G114" s="488">
        <v>1267</v>
      </c>
      <c r="N114" s="394"/>
      <c r="O114" s="394"/>
      <c r="P114" s="394"/>
      <c r="GP114" s="441"/>
    </row>
    <row r="115" spans="2:198" x14ac:dyDescent="0.25">
      <c r="B115" s="391" t="s">
        <v>946</v>
      </c>
      <c r="C115" s="444">
        <v>7518</v>
      </c>
      <c r="D115" s="444"/>
      <c r="E115" s="446"/>
      <c r="F115" s="446">
        <v>40</v>
      </c>
      <c r="G115" s="488">
        <v>7558</v>
      </c>
      <c r="N115" s="394"/>
      <c r="O115" s="394"/>
      <c r="P115" s="394"/>
      <c r="GP115" s="441"/>
    </row>
    <row r="116" spans="2:198" x14ac:dyDescent="0.25">
      <c r="B116" s="391" t="s">
        <v>947</v>
      </c>
      <c r="C116" s="444">
        <v>796</v>
      </c>
      <c r="D116" s="444"/>
      <c r="E116" s="446"/>
      <c r="F116" s="446">
        <v>23</v>
      </c>
      <c r="G116" s="488">
        <v>819</v>
      </c>
      <c r="N116" s="394"/>
      <c r="O116" s="394"/>
      <c r="P116" s="394"/>
      <c r="GP116" s="441"/>
    </row>
    <row r="117" spans="2:198" x14ac:dyDescent="0.25">
      <c r="B117" s="391" t="s">
        <v>948</v>
      </c>
      <c r="C117" s="444">
        <v>5410</v>
      </c>
      <c r="D117" s="444"/>
      <c r="E117" s="446"/>
      <c r="F117" s="446">
        <v>296</v>
      </c>
      <c r="G117" s="488">
        <v>5706</v>
      </c>
      <c r="N117" s="394"/>
      <c r="O117" s="394"/>
      <c r="P117" s="394"/>
      <c r="GP117" s="441"/>
    </row>
    <row r="118" spans="2:198" x14ac:dyDescent="0.25">
      <c r="B118" s="391" t="s">
        <v>949</v>
      </c>
      <c r="C118" s="444"/>
      <c r="D118" s="444"/>
      <c r="E118" s="446"/>
      <c r="F118" s="446"/>
      <c r="G118" s="488">
        <v>0</v>
      </c>
      <c r="N118" s="394"/>
      <c r="O118" s="394"/>
      <c r="P118" s="394"/>
      <c r="GP118" s="441"/>
    </row>
    <row r="119" spans="2:198" x14ac:dyDescent="0.25">
      <c r="B119" s="458" t="s">
        <v>950</v>
      </c>
      <c r="C119" s="490">
        <v>1128200</v>
      </c>
      <c r="D119" s="490"/>
      <c r="E119" s="490">
        <v>0</v>
      </c>
      <c r="F119" s="490">
        <v>83391</v>
      </c>
      <c r="G119" s="490">
        <v>1211591</v>
      </c>
      <c r="H119" s="491"/>
      <c r="J119" s="473"/>
      <c r="N119" s="394"/>
      <c r="O119" s="394"/>
      <c r="P119" s="394"/>
      <c r="GP119" s="441"/>
    </row>
    <row r="120" spans="2:198" x14ac:dyDescent="0.25">
      <c r="B120" s="391" t="s">
        <v>951</v>
      </c>
      <c r="C120" s="444">
        <v>4523</v>
      </c>
      <c r="D120" s="444"/>
      <c r="E120" s="446">
        <v>254108</v>
      </c>
      <c r="F120" s="446">
        <v>3254</v>
      </c>
      <c r="G120" s="488">
        <v>261885</v>
      </c>
      <c r="N120" s="394"/>
      <c r="O120" s="394"/>
      <c r="P120" s="394"/>
      <c r="GP120" s="441"/>
    </row>
    <row r="121" spans="2:198" x14ac:dyDescent="0.25">
      <c r="B121" s="391" t="s">
        <v>952</v>
      </c>
      <c r="C121" s="444">
        <v>1582</v>
      </c>
      <c r="D121" s="444"/>
      <c r="E121" s="446">
        <v>184199</v>
      </c>
      <c r="F121" s="446">
        <v>70888</v>
      </c>
      <c r="G121" s="488">
        <v>256669</v>
      </c>
      <c r="N121" s="394"/>
      <c r="O121" s="394"/>
      <c r="P121" s="394"/>
      <c r="GP121" s="441"/>
    </row>
    <row r="122" spans="2:198" x14ac:dyDescent="0.25">
      <c r="B122" s="458" t="s">
        <v>953</v>
      </c>
      <c r="C122" s="487">
        <v>6105</v>
      </c>
      <c r="D122" s="487"/>
      <c r="E122" s="487">
        <v>438307</v>
      </c>
      <c r="F122" s="487">
        <v>74142</v>
      </c>
      <c r="G122" s="487">
        <v>518554</v>
      </c>
      <c r="N122" s="394"/>
      <c r="O122" s="394"/>
      <c r="P122" s="394"/>
      <c r="GP122" s="441"/>
    </row>
    <row r="123" spans="2:198" x14ac:dyDescent="0.25">
      <c r="B123" s="391" t="s">
        <v>954</v>
      </c>
      <c r="C123" s="444">
        <v>0</v>
      </c>
      <c r="D123" s="444"/>
      <c r="E123" s="446">
        <v>128406</v>
      </c>
      <c r="F123" s="446">
        <v>59473</v>
      </c>
      <c r="G123" s="488">
        <v>187879</v>
      </c>
      <c r="N123" s="394"/>
      <c r="O123" s="394"/>
      <c r="P123" s="394"/>
      <c r="GP123" s="441"/>
    </row>
    <row r="124" spans="2:198" x14ac:dyDescent="0.25">
      <c r="B124" s="391" t="s">
        <v>955</v>
      </c>
      <c r="C124" s="444">
        <v>0</v>
      </c>
      <c r="D124" s="444"/>
      <c r="E124" s="446">
        <v>103416</v>
      </c>
      <c r="F124" s="446">
        <v>49076</v>
      </c>
      <c r="G124" s="488">
        <v>152492</v>
      </c>
      <c r="N124" s="394"/>
      <c r="O124" s="394"/>
      <c r="P124" s="394"/>
      <c r="GP124" s="441"/>
    </row>
    <row r="125" spans="2:198" x14ac:dyDescent="0.25">
      <c r="B125" s="391" t="s">
        <v>956</v>
      </c>
      <c r="C125" s="444">
        <v>0</v>
      </c>
      <c r="D125" s="444"/>
      <c r="E125" s="446">
        <v>33516</v>
      </c>
      <c r="F125" s="446">
        <v>13692</v>
      </c>
      <c r="G125" s="488">
        <v>47208</v>
      </c>
      <c r="N125" s="394"/>
      <c r="O125" s="394"/>
      <c r="P125" s="394"/>
      <c r="GP125" s="441"/>
    </row>
    <row r="126" spans="2:198" x14ac:dyDescent="0.25">
      <c r="B126" s="391" t="s">
        <v>957</v>
      </c>
      <c r="C126" s="444">
        <v>22</v>
      </c>
      <c r="D126" s="444"/>
      <c r="E126" s="446">
        <v>201041</v>
      </c>
      <c r="F126" s="446">
        <v>23433</v>
      </c>
      <c r="G126" s="488">
        <v>224496</v>
      </c>
      <c r="H126" s="473"/>
      <c r="N126" s="394"/>
      <c r="O126" s="394"/>
      <c r="P126" s="394"/>
      <c r="GP126" s="441"/>
    </row>
    <row r="127" spans="2:198" x14ac:dyDescent="0.25">
      <c r="B127" s="458" t="s">
        <v>958</v>
      </c>
      <c r="C127" s="487">
        <v>22</v>
      </c>
      <c r="D127" s="487"/>
      <c r="E127" s="487">
        <v>466379</v>
      </c>
      <c r="F127" s="487">
        <v>145674</v>
      </c>
      <c r="G127" s="487">
        <v>612075</v>
      </c>
      <c r="N127" s="394"/>
      <c r="O127" s="394"/>
      <c r="P127" s="394"/>
      <c r="GP127" s="441"/>
    </row>
    <row r="128" spans="2:198" x14ac:dyDescent="0.25">
      <c r="B128" s="391" t="s">
        <v>959</v>
      </c>
      <c r="C128" s="444"/>
      <c r="D128" s="444"/>
      <c r="E128" s="446">
        <v>108352</v>
      </c>
      <c r="F128" s="446">
        <v>66395</v>
      </c>
      <c r="G128" s="488">
        <v>174747</v>
      </c>
      <c r="N128" s="394"/>
      <c r="O128" s="394"/>
      <c r="P128" s="394"/>
      <c r="GP128" s="441"/>
    </row>
    <row r="129" spans="2:198" x14ac:dyDescent="0.25">
      <c r="B129" s="391" t="s">
        <v>960</v>
      </c>
      <c r="C129" s="444"/>
      <c r="D129" s="444"/>
      <c r="E129" s="446">
        <v>801859</v>
      </c>
      <c r="F129" s="446">
        <v>323691</v>
      </c>
      <c r="G129" s="488">
        <v>1125550</v>
      </c>
      <c r="N129" s="394"/>
      <c r="O129" s="394"/>
      <c r="P129" s="394"/>
      <c r="GP129" s="441"/>
    </row>
    <row r="130" spans="2:198" x14ac:dyDescent="0.25">
      <c r="B130" s="391" t="s">
        <v>961</v>
      </c>
      <c r="C130" s="444"/>
      <c r="D130" s="444"/>
      <c r="E130" s="446">
        <v>271264</v>
      </c>
      <c r="F130" s="446">
        <v>162536</v>
      </c>
      <c r="G130" s="488">
        <v>433800</v>
      </c>
      <c r="N130" s="394"/>
      <c r="O130" s="394"/>
      <c r="P130" s="394"/>
      <c r="GP130" s="441"/>
    </row>
    <row r="131" spans="2:198" x14ac:dyDescent="0.25">
      <c r="B131" s="391" t="s">
        <v>962</v>
      </c>
      <c r="C131" s="444"/>
      <c r="D131" s="444"/>
      <c r="E131" s="446">
        <v>1786306</v>
      </c>
      <c r="F131" s="446">
        <v>1230705</v>
      </c>
      <c r="G131" s="488">
        <v>3017011</v>
      </c>
      <c r="N131" s="394"/>
      <c r="O131" s="394"/>
      <c r="P131" s="394"/>
      <c r="GP131" s="441"/>
    </row>
    <row r="132" spans="2:198" x14ac:dyDescent="0.25">
      <c r="B132" s="391" t="s">
        <v>963</v>
      </c>
      <c r="C132" s="444"/>
      <c r="D132" s="444"/>
      <c r="E132" s="446">
        <v>974371</v>
      </c>
      <c r="F132" s="446">
        <v>315531</v>
      </c>
      <c r="G132" s="488">
        <v>1289902</v>
      </c>
      <c r="N132" s="394"/>
      <c r="O132" s="394"/>
      <c r="P132" s="394"/>
      <c r="GP132" s="441"/>
    </row>
    <row r="133" spans="2:198" x14ac:dyDescent="0.25">
      <c r="B133" s="391" t="s">
        <v>964</v>
      </c>
      <c r="C133" s="444"/>
      <c r="D133" s="444"/>
      <c r="E133" s="446">
        <v>11310</v>
      </c>
      <c r="F133" s="446">
        <v>7412</v>
      </c>
      <c r="G133" s="488">
        <v>18722</v>
      </c>
      <c r="N133" s="394"/>
      <c r="O133" s="394"/>
      <c r="P133" s="394"/>
      <c r="GP133" s="441"/>
    </row>
    <row r="134" spans="2:198" ht="30" x14ac:dyDescent="0.25">
      <c r="B134" s="458" t="s">
        <v>965</v>
      </c>
      <c r="C134" s="487">
        <v>0</v>
      </c>
      <c r="D134" s="487"/>
      <c r="E134" s="487">
        <v>3953462</v>
      </c>
      <c r="F134" s="487">
        <v>2106270</v>
      </c>
      <c r="G134" s="487">
        <v>6059732</v>
      </c>
      <c r="N134" s="394"/>
      <c r="O134" s="394"/>
      <c r="P134" s="394"/>
      <c r="GP134" s="441"/>
    </row>
    <row r="135" spans="2:198" x14ac:dyDescent="0.25">
      <c r="B135" s="391" t="s">
        <v>966</v>
      </c>
      <c r="C135" s="444"/>
      <c r="D135" s="444"/>
      <c r="E135" s="446">
        <v>3733</v>
      </c>
      <c r="F135" s="446">
        <v>1636</v>
      </c>
      <c r="G135" s="488">
        <v>5369</v>
      </c>
      <c r="N135" s="394"/>
      <c r="O135" s="394"/>
      <c r="P135" s="394"/>
      <c r="GP135" s="441"/>
    </row>
    <row r="136" spans="2:198" x14ac:dyDescent="0.25">
      <c r="B136" s="391" t="s">
        <v>967</v>
      </c>
      <c r="C136" s="444"/>
      <c r="D136" s="444"/>
      <c r="E136" s="446">
        <v>8278</v>
      </c>
      <c r="F136" s="446">
        <v>2916</v>
      </c>
      <c r="G136" s="488">
        <v>11194</v>
      </c>
      <c r="N136" s="394"/>
      <c r="O136" s="394"/>
      <c r="P136" s="394"/>
      <c r="GP136" s="441"/>
    </row>
    <row r="137" spans="2:198" x14ac:dyDescent="0.25">
      <c r="B137" s="391" t="s">
        <v>968</v>
      </c>
      <c r="C137" s="444"/>
      <c r="D137" s="444"/>
      <c r="E137" s="446">
        <v>8786</v>
      </c>
      <c r="F137" s="446">
        <v>4823</v>
      </c>
      <c r="G137" s="488">
        <v>13609</v>
      </c>
      <c r="N137" s="394"/>
      <c r="O137" s="394"/>
      <c r="P137" s="394"/>
      <c r="GP137" s="441"/>
    </row>
    <row r="138" spans="2:198" x14ac:dyDescent="0.25">
      <c r="B138" s="391" t="s">
        <v>970</v>
      </c>
      <c r="C138" s="444"/>
      <c r="D138" s="444"/>
      <c r="E138" s="446">
        <v>240986</v>
      </c>
      <c r="F138" s="446">
        <v>87651</v>
      </c>
      <c r="G138" s="488">
        <v>328637</v>
      </c>
      <c r="N138" s="394"/>
      <c r="O138" s="394"/>
      <c r="P138" s="394"/>
      <c r="GP138" s="441"/>
    </row>
    <row r="139" spans="2:198" x14ac:dyDescent="0.25">
      <c r="B139" s="391" t="s">
        <v>971</v>
      </c>
      <c r="C139" s="444"/>
      <c r="D139" s="444"/>
      <c r="E139" s="446">
        <v>178719</v>
      </c>
      <c r="F139" s="446">
        <v>61298</v>
      </c>
      <c r="G139" s="488">
        <v>240017</v>
      </c>
      <c r="N139" s="394"/>
      <c r="O139" s="394"/>
      <c r="P139" s="394"/>
      <c r="GP139" s="441"/>
    </row>
    <row r="140" spans="2:198" x14ac:dyDescent="0.25">
      <c r="B140" s="391" t="s">
        <v>972</v>
      </c>
      <c r="C140" s="444"/>
      <c r="D140" s="444"/>
      <c r="E140" s="446">
        <v>59926</v>
      </c>
      <c r="F140" s="446">
        <v>16386</v>
      </c>
      <c r="G140" s="488">
        <v>76312</v>
      </c>
      <c r="N140" s="394"/>
      <c r="O140" s="394"/>
      <c r="P140" s="394"/>
      <c r="GP140" s="441"/>
    </row>
    <row r="141" spans="2:198" x14ac:dyDescent="0.25">
      <c r="B141" s="391" t="s">
        <v>973</v>
      </c>
      <c r="C141" s="444"/>
      <c r="D141" s="444"/>
      <c r="E141" s="446">
        <v>448647</v>
      </c>
      <c r="F141" s="446">
        <v>156777</v>
      </c>
      <c r="G141" s="488">
        <v>605424</v>
      </c>
      <c r="N141" s="394"/>
      <c r="O141" s="394"/>
      <c r="P141" s="394"/>
      <c r="GP141" s="441"/>
    </row>
    <row r="142" spans="2:198" x14ac:dyDescent="0.25">
      <c r="B142" s="391" t="s">
        <v>974</v>
      </c>
      <c r="C142" s="444"/>
      <c r="D142" s="444"/>
      <c r="E142" s="446">
        <v>388181</v>
      </c>
      <c r="F142" s="446">
        <v>119519</v>
      </c>
      <c r="G142" s="488">
        <v>507700</v>
      </c>
      <c r="N142" s="394"/>
      <c r="O142" s="394"/>
      <c r="P142" s="394"/>
      <c r="GP142" s="441"/>
    </row>
    <row r="143" spans="2:198" x14ac:dyDescent="0.25">
      <c r="B143" s="391" t="s">
        <v>975</v>
      </c>
      <c r="C143" s="444"/>
      <c r="D143" s="444"/>
      <c r="E143" s="446">
        <v>152331</v>
      </c>
      <c r="F143" s="446">
        <v>33136</v>
      </c>
      <c r="G143" s="488">
        <v>185467</v>
      </c>
      <c r="N143" s="394"/>
      <c r="O143" s="394"/>
      <c r="P143" s="394"/>
      <c r="GP143" s="441"/>
    </row>
    <row r="144" spans="2:198" x14ac:dyDescent="0.25">
      <c r="B144" s="391" t="s">
        <v>976</v>
      </c>
      <c r="C144" s="444"/>
      <c r="D144" s="444"/>
      <c r="E144" s="446">
        <v>27089</v>
      </c>
      <c r="F144" s="446">
        <v>9471</v>
      </c>
      <c r="G144" s="488">
        <v>36560</v>
      </c>
      <c r="N144" s="394"/>
      <c r="O144" s="394"/>
      <c r="P144" s="394"/>
      <c r="GP144" s="441"/>
    </row>
    <row r="145" spans="2:198" x14ac:dyDescent="0.25">
      <c r="B145" s="391" t="s">
        <v>977</v>
      </c>
      <c r="C145" s="444"/>
      <c r="D145" s="444"/>
      <c r="E145" s="446">
        <v>2641</v>
      </c>
      <c r="F145" s="446">
        <v>501</v>
      </c>
      <c r="G145" s="488">
        <v>3142</v>
      </c>
      <c r="N145" s="394"/>
      <c r="O145" s="394"/>
      <c r="P145" s="394"/>
      <c r="GP145" s="441"/>
    </row>
    <row r="146" spans="2:198" x14ac:dyDescent="0.25">
      <c r="B146" s="391" t="s">
        <v>978</v>
      </c>
      <c r="C146" s="444"/>
      <c r="D146" s="444"/>
      <c r="E146" s="446">
        <v>409227</v>
      </c>
      <c r="F146" s="446">
        <v>80836</v>
      </c>
      <c r="G146" s="488">
        <v>490063</v>
      </c>
      <c r="N146" s="394"/>
      <c r="O146" s="394"/>
      <c r="P146" s="394"/>
      <c r="GP146" s="441"/>
    </row>
    <row r="147" spans="2:198" x14ac:dyDescent="0.25">
      <c r="B147" s="391" t="s">
        <v>979</v>
      </c>
      <c r="C147" s="444"/>
      <c r="D147" s="444"/>
      <c r="E147" s="446">
        <v>38107</v>
      </c>
      <c r="F147" s="446">
        <v>13712</v>
      </c>
      <c r="G147" s="488">
        <v>51819</v>
      </c>
      <c r="N147" s="394"/>
      <c r="O147" s="394"/>
      <c r="P147" s="394"/>
      <c r="GP147" s="441"/>
    </row>
    <row r="148" spans="2:198" x14ac:dyDescent="0.25">
      <c r="B148" s="391" t="s">
        <v>980</v>
      </c>
      <c r="C148" s="444"/>
      <c r="D148" s="444"/>
      <c r="E148" s="446">
        <v>244543</v>
      </c>
      <c r="F148" s="446">
        <v>89227</v>
      </c>
      <c r="G148" s="488">
        <v>333770</v>
      </c>
      <c r="N148" s="394"/>
      <c r="O148" s="394"/>
      <c r="P148" s="394"/>
      <c r="GP148" s="441"/>
    </row>
    <row r="149" spans="2:198" x14ac:dyDescent="0.25">
      <c r="B149" s="391" t="s">
        <v>981</v>
      </c>
      <c r="C149" s="444"/>
      <c r="D149" s="444"/>
      <c r="E149" s="446">
        <v>208428</v>
      </c>
      <c r="F149" s="446">
        <v>68898</v>
      </c>
      <c r="G149" s="488">
        <v>277326</v>
      </c>
      <c r="N149" s="394"/>
      <c r="O149" s="394"/>
      <c r="P149" s="394"/>
      <c r="GP149" s="441"/>
    </row>
    <row r="150" spans="2:198" x14ac:dyDescent="0.25">
      <c r="B150" s="391" t="s">
        <v>982</v>
      </c>
      <c r="C150" s="444"/>
      <c r="D150" s="444"/>
      <c r="E150" s="446">
        <v>162103</v>
      </c>
      <c r="F150" s="446">
        <v>59768</v>
      </c>
      <c r="G150" s="488">
        <v>221871</v>
      </c>
      <c r="N150" s="394"/>
      <c r="O150" s="394"/>
      <c r="P150" s="394"/>
      <c r="GP150" s="441"/>
    </row>
    <row r="151" spans="2:198" x14ac:dyDescent="0.25">
      <c r="B151" s="391" t="s">
        <v>983</v>
      </c>
      <c r="C151" s="444"/>
      <c r="D151" s="444"/>
      <c r="E151" s="446">
        <v>6148</v>
      </c>
      <c r="F151" s="446">
        <v>4113</v>
      </c>
      <c r="G151" s="488">
        <v>10261</v>
      </c>
      <c r="N151" s="394"/>
      <c r="O151" s="394"/>
      <c r="P151" s="394"/>
      <c r="GP151" s="441"/>
    </row>
    <row r="152" spans="2:198" ht="23.25" customHeight="1" x14ac:dyDescent="0.25">
      <c r="B152" s="391" t="s">
        <v>984</v>
      </c>
      <c r="C152" s="444"/>
      <c r="D152" s="444"/>
      <c r="E152" s="446">
        <v>152627</v>
      </c>
      <c r="F152" s="446">
        <v>35723</v>
      </c>
      <c r="G152" s="488">
        <v>188350</v>
      </c>
      <c r="N152" s="394"/>
      <c r="O152" s="394"/>
      <c r="P152" s="394"/>
      <c r="GP152" s="441"/>
    </row>
    <row r="153" spans="2:198" ht="15.75" customHeight="1" x14ac:dyDescent="0.25">
      <c r="B153" s="492" t="s">
        <v>1015</v>
      </c>
      <c r="C153" s="444"/>
      <c r="D153" s="493"/>
      <c r="E153" s="494">
        <v>25636</v>
      </c>
      <c r="F153" s="494">
        <v>21777</v>
      </c>
      <c r="G153" s="495">
        <v>47413</v>
      </c>
      <c r="N153" s="394"/>
      <c r="O153" s="394"/>
      <c r="P153" s="394"/>
      <c r="GP153" s="441"/>
    </row>
    <row r="154" spans="2:198" x14ac:dyDescent="0.25">
      <c r="B154" s="458" t="s">
        <v>985</v>
      </c>
      <c r="C154" s="496"/>
      <c r="D154" s="497"/>
      <c r="E154" s="487">
        <v>2766136</v>
      </c>
      <c r="F154" s="487">
        <v>868168</v>
      </c>
      <c r="G154" s="487">
        <v>3634304</v>
      </c>
      <c r="N154" s="394"/>
      <c r="O154" s="394"/>
      <c r="P154" s="394"/>
      <c r="GP154" s="441"/>
    </row>
    <row r="155" spans="2:198" ht="16.5" x14ac:dyDescent="0.25">
      <c r="B155" s="469" t="s">
        <v>117</v>
      </c>
      <c r="C155" s="447">
        <v>41181052</v>
      </c>
      <c r="D155" s="447">
        <v>503069</v>
      </c>
      <c r="E155" s="447">
        <v>13011468</v>
      </c>
      <c r="F155" s="447">
        <v>17920833</v>
      </c>
      <c r="G155" s="447">
        <v>72616422</v>
      </c>
    </row>
    <row r="156" spans="2:198" ht="15.75" x14ac:dyDescent="0.25">
      <c r="B156" s="474"/>
      <c r="C156" s="475"/>
      <c r="D156" s="475"/>
      <c r="G156" s="471"/>
      <c r="H156" s="471"/>
      <c r="I156" s="471"/>
      <c r="J156" s="471"/>
      <c r="K156" s="471"/>
      <c r="P156" s="394"/>
      <c r="Q156" s="394"/>
      <c r="R156" s="394"/>
      <c r="GP156" s="441"/>
    </row>
    <row r="157" spans="2:198" x14ac:dyDescent="0.25">
      <c r="B157" s="472"/>
      <c r="C157" s="472"/>
      <c r="D157" s="472"/>
      <c r="E157" s="441"/>
      <c r="F157" s="441"/>
      <c r="G157" s="473"/>
      <c r="P157" s="394"/>
      <c r="Q157" s="394"/>
      <c r="R157" s="394"/>
    </row>
    <row r="158" spans="2:198" x14ac:dyDescent="0.25">
      <c r="B158" s="474"/>
      <c r="C158" s="475"/>
      <c r="D158" s="475"/>
      <c r="P158" s="394"/>
      <c r="Q158" s="394"/>
      <c r="R158" s="394"/>
      <c r="GP158" s="441"/>
    </row>
    <row r="159" spans="2:198" x14ac:dyDescent="0.25">
      <c r="B159" s="472"/>
      <c r="C159" s="472"/>
      <c r="D159" s="472"/>
      <c r="E159" s="441"/>
      <c r="F159" s="441"/>
      <c r="G159" s="441"/>
      <c r="P159" s="394"/>
      <c r="Q159" s="394"/>
      <c r="R159" s="394"/>
    </row>
    <row r="160" spans="2:198" x14ac:dyDescent="0.25">
      <c r="B160" s="472"/>
      <c r="C160" s="472"/>
      <c r="D160" s="472"/>
      <c r="E160" s="441"/>
      <c r="F160" s="441"/>
      <c r="G160" s="441"/>
      <c r="P160" s="394"/>
      <c r="Q160" s="394"/>
      <c r="R160" s="394"/>
    </row>
    <row r="161" spans="2:198" x14ac:dyDescent="0.25">
      <c r="B161" s="472"/>
      <c r="C161" s="472"/>
      <c r="D161" s="472"/>
      <c r="E161" s="441"/>
      <c r="F161" s="441"/>
      <c r="G161" s="441"/>
      <c r="P161" s="394"/>
      <c r="Q161" s="394"/>
      <c r="R161" s="394"/>
    </row>
    <row r="162" spans="2:198" x14ac:dyDescent="0.25">
      <c r="P162" s="394"/>
      <c r="Q162" s="394"/>
      <c r="R162" s="394"/>
    </row>
    <row r="163" spans="2:198" x14ac:dyDescent="0.25">
      <c r="P163" s="394"/>
      <c r="Q163" s="394"/>
      <c r="R163" s="394"/>
    </row>
    <row r="164" spans="2:198" x14ac:dyDescent="0.25">
      <c r="P164" s="394"/>
      <c r="Q164" s="394"/>
      <c r="R164" s="394"/>
    </row>
    <row r="165" spans="2:198" x14ac:dyDescent="0.25">
      <c r="P165" s="394"/>
      <c r="Q165" s="394"/>
      <c r="R165" s="394"/>
    </row>
    <row r="166" spans="2:198" x14ac:dyDescent="0.25">
      <c r="P166" s="394"/>
      <c r="Q166" s="394"/>
      <c r="R166" s="394"/>
    </row>
    <row r="167" spans="2:198" x14ac:dyDescent="0.25">
      <c r="P167" s="394"/>
      <c r="Q167" s="394"/>
      <c r="R167" s="394"/>
    </row>
    <row r="168" spans="2:198" x14ac:dyDescent="0.25">
      <c r="P168" s="394"/>
      <c r="Q168" s="394"/>
      <c r="R168" s="394"/>
    </row>
    <row r="169" spans="2:198" x14ac:dyDescent="0.25">
      <c r="P169" s="394"/>
      <c r="Q169" s="394"/>
      <c r="R169" s="394"/>
    </row>
    <row r="170" spans="2:198" x14ac:dyDescent="0.25">
      <c r="B170" s="472"/>
      <c r="C170" s="472"/>
      <c r="D170" s="472"/>
      <c r="E170" s="441"/>
      <c r="F170" s="441"/>
      <c r="G170" s="441"/>
      <c r="P170" s="394"/>
      <c r="Q170" s="394"/>
      <c r="R170" s="394"/>
      <c r="GP170" s="441"/>
    </row>
    <row r="171" spans="2:198" x14ac:dyDescent="0.25">
      <c r="B171" s="472"/>
      <c r="C171" s="472"/>
      <c r="D171" s="472"/>
      <c r="E171" s="441"/>
      <c r="F171" s="441"/>
      <c r="G171" s="441"/>
      <c r="P171" s="394"/>
      <c r="Q171" s="394"/>
      <c r="R171" s="394"/>
      <c r="GP171" s="441"/>
    </row>
    <row r="172" spans="2:198" x14ac:dyDescent="0.25">
      <c r="B172" s="472"/>
      <c r="C172" s="472"/>
      <c r="D172" s="472"/>
      <c r="E172" s="441"/>
      <c r="F172" s="441"/>
      <c r="G172" s="441"/>
      <c r="P172" s="394"/>
      <c r="Q172" s="394"/>
      <c r="R172" s="394"/>
      <c r="GP172" s="441"/>
    </row>
    <row r="173" spans="2:198" x14ac:dyDescent="0.25">
      <c r="B173" s="472"/>
      <c r="C173" s="472"/>
      <c r="D173" s="472"/>
      <c r="E173" s="441"/>
      <c r="F173" s="441"/>
      <c r="G173" s="441"/>
      <c r="P173" s="394"/>
      <c r="Q173" s="394"/>
      <c r="R173" s="394"/>
      <c r="GP173" s="441"/>
    </row>
    <row r="174" spans="2:198" x14ac:dyDescent="0.25">
      <c r="B174" s="472"/>
      <c r="C174" s="472"/>
      <c r="D174" s="472"/>
      <c r="E174" s="441"/>
      <c r="F174" s="441"/>
      <c r="G174" s="441"/>
      <c r="P174" s="394"/>
      <c r="Q174" s="394"/>
      <c r="R174" s="394"/>
      <c r="GP174" s="441"/>
    </row>
    <row r="175" spans="2:198" x14ac:dyDescent="0.25">
      <c r="B175" s="472"/>
      <c r="C175" s="472"/>
      <c r="D175" s="472"/>
      <c r="E175" s="441"/>
      <c r="F175" s="441"/>
      <c r="G175" s="441"/>
      <c r="P175" s="394"/>
      <c r="Q175" s="394"/>
      <c r="R175" s="394"/>
      <c r="GP175" s="441"/>
    </row>
    <row r="176" spans="2:198" x14ac:dyDescent="0.25">
      <c r="B176" s="472"/>
      <c r="C176" s="472"/>
      <c r="D176" s="472"/>
      <c r="E176" s="441"/>
      <c r="F176" s="441"/>
      <c r="G176" s="441"/>
      <c r="P176" s="394"/>
      <c r="Q176" s="394"/>
      <c r="R176" s="394"/>
      <c r="GP176" s="441"/>
    </row>
    <row r="177" spans="2:198" x14ac:dyDescent="0.25">
      <c r="B177" s="472"/>
      <c r="C177" s="472"/>
      <c r="D177" s="472"/>
      <c r="E177" s="441"/>
      <c r="F177" s="441"/>
      <c r="G177" s="441"/>
      <c r="P177" s="394"/>
      <c r="Q177" s="394"/>
      <c r="R177" s="394"/>
      <c r="GP177" s="441"/>
    </row>
    <row r="178" spans="2:198" x14ac:dyDescent="0.25">
      <c r="B178" s="472"/>
      <c r="C178" s="472"/>
      <c r="D178" s="472"/>
      <c r="E178" s="441"/>
      <c r="F178" s="441"/>
      <c r="G178" s="441"/>
      <c r="P178" s="394"/>
      <c r="Q178" s="394"/>
      <c r="R178" s="394"/>
      <c r="GP178" s="441"/>
    </row>
    <row r="179" spans="2:198" x14ac:dyDescent="0.25">
      <c r="B179" s="472"/>
      <c r="C179" s="472"/>
      <c r="D179" s="472"/>
      <c r="E179" s="441"/>
      <c r="F179" s="441"/>
      <c r="G179" s="441"/>
      <c r="P179" s="394"/>
      <c r="Q179" s="394"/>
      <c r="R179" s="394"/>
      <c r="GP179" s="441"/>
    </row>
    <row r="180" spans="2:198" x14ac:dyDescent="0.25">
      <c r="B180" s="472"/>
      <c r="C180" s="472"/>
      <c r="D180" s="472"/>
      <c r="E180" s="441"/>
      <c r="F180" s="441"/>
      <c r="G180" s="441"/>
      <c r="P180" s="394"/>
      <c r="Q180" s="394"/>
      <c r="R180" s="394"/>
      <c r="GP180" s="441"/>
    </row>
    <row r="181" spans="2:198" x14ac:dyDescent="0.25">
      <c r="B181" s="472"/>
      <c r="C181" s="472"/>
      <c r="D181" s="472"/>
      <c r="E181" s="441"/>
      <c r="F181" s="441"/>
      <c r="G181" s="441"/>
      <c r="P181" s="394"/>
      <c r="Q181" s="394"/>
      <c r="R181" s="394"/>
      <c r="GP181" s="441"/>
    </row>
    <row r="182" spans="2:198" x14ac:dyDescent="0.25">
      <c r="B182" s="472"/>
      <c r="C182" s="472"/>
      <c r="D182" s="472"/>
      <c r="E182" s="441"/>
      <c r="F182" s="441"/>
      <c r="G182" s="441"/>
      <c r="P182" s="394"/>
      <c r="Q182" s="394"/>
      <c r="R182" s="394"/>
      <c r="GP182" s="441"/>
    </row>
    <row r="183" spans="2:198" x14ac:dyDescent="0.25">
      <c r="B183" s="472"/>
      <c r="C183" s="472"/>
      <c r="D183" s="472"/>
      <c r="E183" s="441"/>
      <c r="F183" s="441"/>
      <c r="G183" s="441"/>
      <c r="P183" s="394"/>
      <c r="Q183" s="394"/>
      <c r="R183" s="394"/>
      <c r="GP183" s="441"/>
    </row>
    <row r="184" spans="2:198" x14ac:dyDescent="0.25">
      <c r="B184" s="472"/>
      <c r="C184" s="472"/>
      <c r="D184" s="472"/>
      <c r="E184" s="441"/>
      <c r="F184" s="441"/>
      <c r="G184" s="441"/>
      <c r="P184" s="394"/>
      <c r="Q184" s="394"/>
      <c r="R184" s="394"/>
      <c r="GP184" s="441"/>
    </row>
    <row r="185" spans="2:198" x14ac:dyDescent="0.25">
      <c r="B185" s="472"/>
      <c r="C185" s="472"/>
      <c r="D185" s="472"/>
      <c r="E185" s="441"/>
      <c r="F185" s="441"/>
      <c r="G185" s="441"/>
      <c r="P185" s="394"/>
      <c r="Q185" s="394"/>
      <c r="R185" s="394"/>
      <c r="GP185" s="441"/>
    </row>
    <row r="186" spans="2:198" x14ac:dyDescent="0.25">
      <c r="B186" s="472"/>
      <c r="C186" s="472"/>
      <c r="D186" s="472"/>
      <c r="E186" s="441"/>
      <c r="F186" s="441"/>
      <c r="G186" s="441"/>
      <c r="P186" s="394"/>
      <c r="Q186" s="394"/>
      <c r="R186" s="394"/>
      <c r="GP186" s="441"/>
    </row>
    <row r="187" spans="2:198" x14ac:dyDescent="0.25">
      <c r="B187" s="472"/>
      <c r="C187" s="472"/>
      <c r="D187" s="472"/>
      <c r="E187" s="441"/>
      <c r="F187" s="441"/>
      <c r="G187" s="441"/>
      <c r="P187" s="394"/>
      <c r="Q187" s="394"/>
      <c r="R187" s="394"/>
      <c r="GP187" s="441"/>
    </row>
    <row r="188" spans="2:198" x14ac:dyDescent="0.25">
      <c r="B188" s="472"/>
      <c r="C188" s="472"/>
      <c r="D188" s="472"/>
      <c r="E188" s="441"/>
      <c r="F188" s="441"/>
      <c r="G188" s="441"/>
      <c r="P188" s="394"/>
      <c r="Q188" s="394"/>
      <c r="R188" s="394"/>
      <c r="GP188" s="441"/>
    </row>
    <row r="189" spans="2:198" x14ac:dyDescent="0.25">
      <c r="B189" s="472"/>
      <c r="C189" s="472"/>
      <c r="D189" s="472"/>
      <c r="E189" s="441"/>
      <c r="F189" s="441"/>
      <c r="G189" s="441"/>
      <c r="P189" s="394"/>
      <c r="Q189" s="394"/>
      <c r="R189" s="394"/>
      <c r="GP189" s="441"/>
    </row>
    <row r="190" spans="2:198" x14ac:dyDescent="0.25">
      <c r="B190" s="472"/>
      <c r="C190" s="472"/>
      <c r="D190" s="472"/>
      <c r="E190" s="441"/>
      <c r="F190" s="441"/>
      <c r="G190" s="441"/>
      <c r="P190" s="394"/>
      <c r="Q190" s="394"/>
      <c r="R190" s="394"/>
      <c r="GP190" s="441"/>
    </row>
    <row r="191" spans="2:198" x14ac:dyDescent="0.25">
      <c r="B191" s="472"/>
      <c r="C191" s="472"/>
      <c r="D191" s="472"/>
      <c r="E191" s="441"/>
      <c r="F191" s="441"/>
      <c r="G191" s="441"/>
      <c r="P191" s="394"/>
      <c r="Q191" s="394"/>
      <c r="R191" s="394"/>
      <c r="GP191" s="441"/>
    </row>
    <row r="192" spans="2:198" x14ac:dyDescent="0.25">
      <c r="B192" s="472"/>
      <c r="C192" s="472"/>
      <c r="D192" s="472"/>
      <c r="E192" s="441"/>
      <c r="F192" s="441"/>
      <c r="G192" s="441"/>
      <c r="P192" s="394"/>
      <c r="Q192" s="394"/>
      <c r="R192" s="394"/>
      <c r="GP192" s="441"/>
    </row>
    <row r="193" spans="2:198" x14ac:dyDescent="0.25">
      <c r="B193" s="472"/>
      <c r="C193" s="472"/>
      <c r="D193" s="472"/>
      <c r="E193" s="441"/>
      <c r="F193" s="441"/>
      <c r="G193" s="441"/>
      <c r="P193" s="394"/>
      <c r="Q193" s="394"/>
      <c r="R193" s="394"/>
      <c r="GP193" s="441"/>
    </row>
    <row r="194" spans="2:198" x14ac:dyDescent="0.25">
      <c r="B194" s="472"/>
      <c r="C194" s="472"/>
      <c r="D194" s="472"/>
      <c r="E194" s="441"/>
      <c r="F194" s="441"/>
      <c r="G194" s="441"/>
      <c r="P194" s="394"/>
      <c r="Q194" s="394"/>
      <c r="R194" s="394"/>
      <c r="GP194" s="441"/>
    </row>
    <row r="195" spans="2:198" x14ac:dyDescent="0.25">
      <c r="B195" s="472"/>
      <c r="C195" s="472"/>
      <c r="D195" s="472"/>
      <c r="E195" s="441"/>
      <c r="F195" s="441"/>
      <c r="G195" s="441"/>
      <c r="P195" s="394"/>
      <c r="Q195" s="394"/>
      <c r="R195" s="394"/>
      <c r="GP195" s="441"/>
    </row>
    <row r="196" spans="2:198" x14ac:dyDescent="0.25">
      <c r="B196" s="472"/>
      <c r="C196" s="472"/>
      <c r="D196" s="472"/>
      <c r="E196" s="441"/>
      <c r="F196" s="441"/>
      <c r="G196" s="441"/>
      <c r="P196" s="394"/>
      <c r="Q196" s="394"/>
      <c r="R196" s="394"/>
      <c r="GP196" s="441"/>
    </row>
    <row r="197" spans="2:198" x14ac:dyDescent="0.25">
      <c r="B197" s="472"/>
      <c r="C197" s="472"/>
      <c r="D197" s="472"/>
      <c r="E197" s="441"/>
      <c r="F197" s="441"/>
      <c r="G197" s="441"/>
      <c r="P197" s="394"/>
      <c r="Q197" s="394"/>
      <c r="R197" s="394"/>
      <c r="GP197" s="441"/>
    </row>
    <row r="198" spans="2:198" x14ac:dyDescent="0.25">
      <c r="B198" s="472"/>
      <c r="C198" s="472"/>
      <c r="D198" s="472"/>
      <c r="E198" s="441"/>
      <c r="F198" s="441"/>
      <c r="G198" s="441"/>
      <c r="P198" s="394"/>
      <c r="Q198" s="394"/>
      <c r="R198" s="394"/>
      <c r="GP198" s="441"/>
    </row>
    <row r="199" spans="2:198" x14ac:dyDescent="0.25">
      <c r="B199" s="472"/>
      <c r="C199" s="472"/>
      <c r="D199" s="472"/>
      <c r="E199" s="441"/>
      <c r="F199" s="441"/>
      <c r="G199" s="441"/>
      <c r="P199" s="394"/>
      <c r="Q199" s="394"/>
      <c r="R199" s="394"/>
      <c r="GP199" s="441"/>
    </row>
    <row r="200" spans="2:198" x14ac:dyDescent="0.25">
      <c r="B200" s="472"/>
      <c r="C200" s="472"/>
      <c r="D200" s="472"/>
      <c r="E200" s="441"/>
      <c r="F200" s="441"/>
      <c r="G200" s="441"/>
      <c r="P200" s="394"/>
      <c r="Q200" s="394"/>
      <c r="R200" s="394"/>
      <c r="GP200" s="441"/>
    </row>
    <row r="201" spans="2:198" x14ac:dyDescent="0.25">
      <c r="B201" s="472"/>
      <c r="C201" s="472"/>
      <c r="D201" s="472"/>
      <c r="E201" s="441"/>
      <c r="F201" s="441"/>
      <c r="G201" s="441"/>
      <c r="P201" s="394"/>
      <c r="Q201" s="394"/>
      <c r="R201" s="394"/>
      <c r="GP201" s="441"/>
    </row>
    <row r="202" spans="2:198" x14ac:dyDescent="0.25">
      <c r="B202" s="472"/>
      <c r="C202" s="472"/>
      <c r="D202" s="472"/>
      <c r="E202" s="441"/>
      <c r="F202" s="441"/>
      <c r="G202" s="441"/>
      <c r="P202" s="394"/>
      <c r="Q202" s="394"/>
      <c r="R202" s="394"/>
      <c r="GP202" s="441"/>
    </row>
    <row r="203" spans="2:198" x14ac:dyDescent="0.25">
      <c r="B203" s="472"/>
      <c r="C203" s="472"/>
      <c r="D203" s="472"/>
      <c r="E203" s="441"/>
      <c r="F203" s="441"/>
      <c r="G203" s="441"/>
      <c r="P203" s="394"/>
      <c r="Q203" s="394"/>
      <c r="R203" s="394"/>
      <c r="GP203" s="441"/>
    </row>
    <row r="204" spans="2:198" x14ac:dyDescent="0.25">
      <c r="B204" s="472"/>
      <c r="C204" s="472"/>
      <c r="D204" s="472"/>
      <c r="E204" s="441"/>
      <c r="F204" s="441"/>
      <c r="G204" s="441"/>
      <c r="P204" s="394"/>
      <c r="Q204" s="394"/>
      <c r="R204" s="394"/>
      <c r="GP204" s="441"/>
    </row>
    <row r="205" spans="2:198" x14ac:dyDescent="0.25">
      <c r="B205" s="472"/>
      <c r="C205" s="472"/>
      <c r="D205" s="472"/>
      <c r="E205" s="441"/>
      <c r="F205" s="441"/>
      <c r="G205" s="441"/>
      <c r="P205" s="394"/>
      <c r="Q205" s="394"/>
      <c r="R205" s="394"/>
      <c r="GP205" s="441"/>
    </row>
    <row r="206" spans="2:198" x14ac:dyDescent="0.25">
      <c r="B206" s="472"/>
      <c r="C206" s="472"/>
      <c r="D206" s="472"/>
      <c r="E206" s="441"/>
      <c r="F206" s="441"/>
      <c r="G206" s="441"/>
      <c r="P206" s="394"/>
      <c r="Q206" s="394"/>
      <c r="R206" s="394"/>
      <c r="GP206" s="441"/>
    </row>
    <row r="207" spans="2:198" x14ac:dyDescent="0.25">
      <c r="B207" s="472"/>
      <c r="C207" s="472"/>
      <c r="D207" s="472"/>
      <c r="E207" s="441"/>
      <c r="F207" s="441"/>
      <c r="G207" s="441"/>
      <c r="P207" s="394"/>
      <c r="Q207" s="394"/>
      <c r="R207" s="394"/>
      <c r="GP207" s="441"/>
    </row>
    <row r="208" spans="2:198" x14ac:dyDescent="0.25">
      <c r="B208" s="472"/>
      <c r="C208" s="472"/>
      <c r="D208" s="472"/>
      <c r="E208" s="441"/>
      <c r="F208" s="441"/>
      <c r="G208" s="441"/>
      <c r="P208" s="394"/>
      <c r="Q208" s="394"/>
      <c r="R208" s="394"/>
      <c r="GP208" s="441"/>
    </row>
    <row r="209" spans="2:198" x14ac:dyDescent="0.25">
      <c r="B209" s="472"/>
      <c r="C209" s="472"/>
      <c r="D209" s="472"/>
      <c r="E209" s="441"/>
      <c r="F209" s="441"/>
      <c r="G209" s="441"/>
      <c r="P209" s="394"/>
      <c r="Q209" s="394"/>
      <c r="R209" s="394"/>
      <c r="GP209" s="441"/>
    </row>
    <row r="210" spans="2:198" x14ac:dyDescent="0.25">
      <c r="B210" s="472"/>
      <c r="C210" s="472"/>
      <c r="D210" s="472"/>
      <c r="E210" s="441"/>
      <c r="F210" s="441"/>
      <c r="G210" s="441"/>
      <c r="P210" s="394"/>
      <c r="Q210" s="394"/>
      <c r="R210" s="394"/>
      <c r="GP210" s="441"/>
    </row>
    <row r="211" spans="2:198" x14ac:dyDescent="0.25">
      <c r="B211" s="472"/>
      <c r="C211" s="472"/>
      <c r="D211" s="472"/>
      <c r="E211" s="441"/>
      <c r="F211" s="441"/>
      <c r="G211" s="441"/>
      <c r="P211" s="394"/>
      <c r="Q211" s="394"/>
      <c r="R211" s="394"/>
      <c r="GP211" s="441"/>
    </row>
    <row r="212" spans="2:198" x14ac:dyDescent="0.25">
      <c r="B212" s="472"/>
      <c r="C212" s="472"/>
      <c r="D212" s="472"/>
      <c r="E212" s="441"/>
      <c r="F212" s="441"/>
      <c r="G212" s="441"/>
      <c r="P212" s="394"/>
      <c r="Q212" s="394"/>
      <c r="R212" s="394"/>
      <c r="GP212" s="441"/>
    </row>
    <row r="213" spans="2:198" x14ac:dyDescent="0.25">
      <c r="B213" s="472"/>
      <c r="C213" s="472"/>
      <c r="D213" s="472"/>
      <c r="E213" s="441"/>
      <c r="F213" s="441"/>
      <c r="G213" s="441"/>
      <c r="P213" s="394"/>
      <c r="Q213" s="394"/>
      <c r="R213" s="394"/>
      <c r="GP213" s="441"/>
    </row>
    <row r="214" spans="2:198" x14ac:dyDescent="0.25">
      <c r="B214" s="472"/>
      <c r="C214" s="472"/>
      <c r="D214" s="472"/>
      <c r="E214" s="441"/>
      <c r="F214" s="441"/>
      <c r="G214" s="441"/>
      <c r="P214" s="394"/>
      <c r="Q214" s="394"/>
      <c r="R214" s="394"/>
      <c r="GP214" s="441"/>
    </row>
    <row r="215" spans="2:198" x14ac:dyDescent="0.25">
      <c r="B215" s="472"/>
      <c r="C215" s="472"/>
      <c r="D215" s="472"/>
      <c r="E215" s="441"/>
      <c r="F215" s="441"/>
      <c r="G215" s="441"/>
      <c r="P215" s="394"/>
      <c r="Q215" s="394"/>
      <c r="R215" s="394"/>
      <c r="GP215" s="441"/>
    </row>
    <row r="216" spans="2:198" x14ac:dyDescent="0.25">
      <c r="B216" s="472"/>
      <c r="C216" s="472"/>
      <c r="D216" s="472"/>
      <c r="E216" s="441"/>
      <c r="F216" s="441"/>
      <c r="G216" s="441"/>
      <c r="P216" s="394"/>
      <c r="Q216" s="394"/>
      <c r="R216" s="394"/>
      <c r="GP216" s="441"/>
    </row>
    <row r="217" spans="2:198" x14ac:dyDescent="0.25">
      <c r="B217" s="472"/>
      <c r="C217" s="472"/>
      <c r="D217" s="472"/>
      <c r="E217" s="441"/>
      <c r="F217" s="441"/>
      <c r="G217" s="441"/>
      <c r="P217" s="394"/>
      <c r="Q217" s="394"/>
      <c r="R217" s="394"/>
      <c r="GP217" s="441"/>
    </row>
    <row r="218" spans="2:198" x14ac:dyDescent="0.25">
      <c r="B218" s="472"/>
      <c r="C218" s="472"/>
      <c r="D218" s="472"/>
      <c r="E218" s="441"/>
      <c r="F218" s="441"/>
      <c r="G218" s="441"/>
      <c r="P218" s="394"/>
      <c r="Q218" s="394"/>
      <c r="R218" s="394"/>
      <c r="GP218" s="441"/>
    </row>
    <row r="219" spans="2:198" x14ac:dyDescent="0.25">
      <c r="B219" s="472"/>
      <c r="C219" s="472"/>
      <c r="D219" s="472"/>
      <c r="E219" s="441"/>
      <c r="F219" s="441"/>
      <c r="G219" s="441"/>
      <c r="P219" s="394"/>
      <c r="Q219" s="394"/>
      <c r="R219" s="394"/>
      <c r="GP219" s="441"/>
    </row>
    <row r="220" spans="2:198" x14ac:dyDescent="0.25">
      <c r="B220" s="472"/>
      <c r="C220" s="472"/>
      <c r="D220" s="472"/>
      <c r="E220" s="441"/>
      <c r="F220" s="441"/>
      <c r="G220" s="441"/>
      <c r="P220" s="394"/>
      <c r="Q220" s="394"/>
      <c r="R220" s="394"/>
      <c r="GP220" s="441"/>
    </row>
    <row r="221" spans="2:198" x14ac:dyDescent="0.25">
      <c r="B221" s="472"/>
      <c r="C221" s="472"/>
      <c r="D221" s="472"/>
      <c r="E221" s="441"/>
      <c r="F221" s="441"/>
      <c r="G221" s="441"/>
      <c r="P221" s="394"/>
      <c r="Q221" s="394"/>
      <c r="R221" s="394"/>
      <c r="GP221" s="441"/>
    </row>
    <row r="222" spans="2:198" x14ac:dyDescent="0.25">
      <c r="B222" s="472"/>
      <c r="C222" s="472"/>
      <c r="D222" s="472"/>
      <c r="E222" s="441"/>
      <c r="F222" s="441"/>
      <c r="G222" s="441"/>
      <c r="P222" s="394"/>
      <c r="Q222" s="394"/>
      <c r="R222" s="394"/>
      <c r="GP222" s="441"/>
    </row>
    <row r="223" spans="2:198" x14ac:dyDescent="0.25">
      <c r="B223" s="472"/>
      <c r="C223" s="472"/>
      <c r="D223" s="472"/>
      <c r="E223" s="441"/>
      <c r="F223" s="441"/>
      <c r="G223" s="441"/>
      <c r="P223" s="394"/>
      <c r="Q223" s="394"/>
      <c r="R223" s="394"/>
      <c r="GP223" s="441"/>
    </row>
    <row r="224" spans="2:198" x14ac:dyDescent="0.25">
      <c r="B224" s="472"/>
      <c r="C224" s="472"/>
      <c r="D224" s="472"/>
      <c r="E224" s="441"/>
      <c r="F224" s="441"/>
      <c r="G224" s="441"/>
      <c r="P224" s="394"/>
      <c r="Q224" s="394"/>
      <c r="R224" s="394"/>
      <c r="GP224" s="441"/>
    </row>
    <row r="225" spans="2:198" x14ac:dyDescent="0.25">
      <c r="B225" s="472"/>
      <c r="C225" s="472"/>
      <c r="D225" s="472"/>
      <c r="E225" s="441"/>
      <c r="F225" s="441"/>
      <c r="G225" s="441"/>
      <c r="P225" s="394"/>
      <c r="Q225" s="394"/>
      <c r="R225" s="394"/>
      <c r="GP225" s="441"/>
    </row>
    <row r="226" spans="2:198" x14ac:dyDescent="0.25">
      <c r="B226" s="472"/>
      <c r="C226" s="472"/>
      <c r="D226" s="472"/>
      <c r="E226" s="441"/>
      <c r="F226" s="441"/>
      <c r="G226" s="441"/>
      <c r="P226" s="394"/>
      <c r="Q226" s="394"/>
      <c r="R226" s="394"/>
      <c r="GP226" s="441"/>
    </row>
    <row r="227" spans="2:198" x14ac:dyDescent="0.25">
      <c r="B227" s="472"/>
      <c r="C227" s="472"/>
      <c r="D227" s="472"/>
      <c r="E227" s="441"/>
      <c r="F227" s="441"/>
      <c r="G227" s="441"/>
      <c r="P227" s="394"/>
      <c r="Q227" s="394"/>
      <c r="R227" s="394"/>
      <c r="GP227" s="441"/>
    </row>
    <row r="228" spans="2:198" x14ac:dyDescent="0.25">
      <c r="B228" s="472"/>
      <c r="C228" s="472"/>
      <c r="D228" s="472"/>
      <c r="E228" s="441"/>
      <c r="F228" s="441"/>
      <c r="G228" s="441"/>
      <c r="P228" s="394"/>
      <c r="Q228" s="394"/>
      <c r="R228" s="394"/>
      <c r="GP228" s="441"/>
    </row>
    <row r="229" spans="2:198" x14ac:dyDescent="0.25">
      <c r="B229" s="472"/>
      <c r="C229" s="472"/>
      <c r="D229" s="472"/>
      <c r="E229" s="441"/>
      <c r="F229" s="441"/>
      <c r="G229" s="441"/>
      <c r="P229" s="394"/>
      <c r="Q229" s="394"/>
      <c r="R229" s="394"/>
      <c r="GP229" s="441"/>
    </row>
    <row r="230" spans="2:198" x14ac:dyDescent="0.25">
      <c r="B230" s="472"/>
      <c r="C230" s="472"/>
      <c r="D230" s="472"/>
      <c r="E230" s="441"/>
      <c r="F230" s="441"/>
      <c r="G230" s="441"/>
      <c r="P230" s="394"/>
      <c r="Q230" s="394"/>
      <c r="R230" s="394"/>
      <c r="GP230" s="441"/>
    </row>
    <row r="231" spans="2:198" x14ac:dyDescent="0.25">
      <c r="B231" s="472"/>
      <c r="C231" s="472"/>
      <c r="D231" s="472"/>
      <c r="E231" s="441"/>
      <c r="F231" s="441"/>
      <c r="G231" s="441"/>
      <c r="P231" s="394"/>
      <c r="Q231" s="394"/>
      <c r="R231" s="394"/>
      <c r="GP231" s="441"/>
    </row>
    <row r="232" spans="2:198" x14ac:dyDescent="0.25">
      <c r="B232" s="472"/>
      <c r="C232" s="472"/>
      <c r="D232" s="472"/>
      <c r="E232" s="441"/>
      <c r="F232" s="441"/>
      <c r="G232" s="441"/>
      <c r="P232" s="394"/>
      <c r="Q232" s="394"/>
      <c r="R232" s="394"/>
      <c r="GP232" s="441"/>
    </row>
    <row r="233" spans="2:198" x14ac:dyDescent="0.25">
      <c r="B233" s="472"/>
      <c r="C233" s="472"/>
      <c r="D233" s="472"/>
      <c r="E233" s="441"/>
      <c r="F233" s="441"/>
      <c r="G233" s="441"/>
      <c r="P233" s="394"/>
      <c r="Q233" s="394"/>
      <c r="R233" s="394"/>
      <c r="GP233" s="441"/>
    </row>
    <row r="234" spans="2:198" x14ac:dyDescent="0.25">
      <c r="B234" s="472"/>
      <c r="C234" s="472"/>
      <c r="D234" s="472"/>
      <c r="E234" s="441"/>
      <c r="F234" s="441"/>
      <c r="G234" s="441"/>
      <c r="P234" s="394"/>
      <c r="Q234" s="394"/>
      <c r="R234" s="394"/>
      <c r="GP234" s="441"/>
    </row>
    <row r="235" spans="2:198" x14ac:dyDescent="0.25">
      <c r="B235" s="472"/>
      <c r="C235" s="472"/>
      <c r="D235" s="472"/>
      <c r="E235" s="441"/>
      <c r="F235" s="441"/>
      <c r="G235" s="441"/>
      <c r="P235" s="394"/>
      <c r="Q235" s="394"/>
      <c r="R235" s="394"/>
      <c r="GP235" s="441"/>
    </row>
    <row r="236" spans="2:198" x14ac:dyDescent="0.25">
      <c r="B236" s="472"/>
      <c r="C236" s="472"/>
      <c r="D236" s="472"/>
      <c r="E236" s="441"/>
      <c r="F236" s="441"/>
      <c r="G236" s="441"/>
      <c r="P236" s="394"/>
      <c r="Q236" s="394"/>
      <c r="R236" s="394"/>
      <c r="GP236" s="441"/>
    </row>
    <row r="237" spans="2:198" x14ac:dyDescent="0.25">
      <c r="B237" s="472"/>
      <c r="C237" s="472"/>
      <c r="D237" s="472"/>
      <c r="E237" s="441"/>
      <c r="F237" s="441"/>
      <c r="G237" s="441"/>
      <c r="P237" s="394"/>
      <c r="Q237" s="394"/>
      <c r="R237" s="394"/>
      <c r="GP237" s="441"/>
    </row>
    <row r="238" spans="2:198" x14ac:dyDescent="0.25">
      <c r="B238" s="472"/>
      <c r="C238" s="472"/>
      <c r="D238" s="472"/>
      <c r="E238" s="441"/>
      <c r="F238" s="441"/>
      <c r="G238" s="441"/>
      <c r="P238" s="394"/>
      <c r="Q238" s="394"/>
      <c r="R238" s="394"/>
      <c r="GP238" s="441"/>
    </row>
    <row r="239" spans="2:198" x14ac:dyDescent="0.25">
      <c r="B239" s="472"/>
      <c r="C239" s="472"/>
      <c r="D239" s="472"/>
      <c r="E239" s="441"/>
      <c r="F239" s="441"/>
      <c r="G239" s="441"/>
      <c r="P239" s="394"/>
      <c r="Q239" s="394"/>
      <c r="R239" s="394"/>
      <c r="GP239" s="441"/>
    </row>
    <row r="240" spans="2:198" x14ac:dyDescent="0.25">
      <c r="B240" s="472"/>
      <c r="C240" s="472"/>
      <c r="D240" s="472"/>
      <c r="E240" s="441"/>
      <c r="F240" s="441"/>
      <c r="G240" s="441"/>
      <c r="P240" s="394"/>
      <c r="Q240" s="394"/>
      <c r="R240" s="394"/>
      <c r="GP240" s="441"/>
    </row>
    <row r="241" spans="2:198" x14ac:dyDescent="0.25">
      <c r="B241" s="472"/>
      <c r="C241" s="472"/>
      <c r="D241" s="472"/>
      <c r="E241" s="441"/>
      <c r="F241" s="441"/>
      <c r="G241" s="441"/>
      <c r="P241" s="394"/>
      <c r="Q241" s="394"/>
      <c r="R241" s="394"/>
      <c r="GP241" s="441"/>
    </row>
    <row r="242" spans="2:198" x14ac:dyDescent="0.25">
      <c r="B242" s="472"/>
      <c r="C242" s="472"/>
      <c r="D242" s="472"/>
      <c r="E242" s="441"/>
      <c r="F242" s="441"/>
      <c r="G242" s="441"/>
      <c r="P242" s="394"/>
      <c r="Q242" s="394"/>
      <c r="R242" s="394"/>
      <c r="GP242" s="441"/>
    </row>
    <row r="243" spans="2:198" x14ac:dyDescent="0.25">
      <c r="B243" s="472"/>
      <c r="C243" s="472"/>
      <c r="D243" s="472"/>
      <c r="E243" s="441"/>
      <c r="F243" s="441"/>
      <c r="G243" s="441"/>
      <c r="P243" s="394"/>
      <c r="Q243" s="394"/>
      <c r="R243" s="394"/>
      <c r="GP243" s="441"/>
    </row>
    <row r="244" spans="2:198" x14ac:dyDescent="0.25">
      <c r="B244" s="472"/>
      <c r="C244" s="472"/>
      <c r="D244" s="472"/>
      <c r="E244" s="441"/>
      <c r="F244" s="441"/>
      <c r="G244" s="441"/>
      <c r="P244" s="394"/>
      <c r="Q244" s="394"/>
      <c r="R244" s="394"/>
      <c r="GP244" s="441"/>
    </row>
    <row r="245" spans="2:198" x14ac:dyDescent="0.25">
      <c r="B245" s="472"/>
      <c r="C245" s="472"/>
      <c r="D245" s="472"/>
      <c r="E245" s="441"/>
      <c r="F245" s="441"/>
      <c r="G245" s="441"/>
      <c r="P245" s="394"/>
      <c r="Q245" s="394"/>
      <c r="R245" s="394"/>
      <c r="GP245" s="441"/>
    </row>
    <row r="246" spans="2:198" x14ac:dyDescent="0.25">
      <c r="B246" s="472"/>
      <c r="C246" s="472"/>
      <c r="D246" s="472"/>
      <c r="E246" s="441"/>
      <c r="F246" s="441"/>
      <c r="G246" s="441"/>
      <c r="P246" s="394"/>
      <c r="Q246" s="394"/>
      <c r="R246" s="394"/>
      <c r="GP246" s="441"/>
    </row>
    <row r="247" spans="2:198" x14ac:dyDescent="0.25">
      <c r="B247" s="472"/>
      <c r="C247" s="472"/>
      <c r="D247" s="472"/>
      <c r="E247" s="441"/>
      <c r="F247" s="441"/>
      <c r="G247" s="441"/>
      <c r="P247" s="394"/>
      <c r="Q247" s="394"/>
      <c r="R247" s="394"/>
      <c r="GP247" s="441"/>
    </row>
    <row r="248" spans="2:198" x14ac:dyDescent="0.25">
      <c r="B248" s="472"/>
      <c r="C248" s="472"/>
      <c r="D248" s="472"/>
      <c r="E248" s="441"/>
      <c r="F248" s="441"/>
      <c r="G248" s="441"/>
      <c r="P248" s="394"/>
      <c r="Q248" s="394"/>
      <c r="R248" s="394"/>
      <c r="GP248" s="441"/>
    </row>
    <row r="249" spans="2:198" x14ac:dyDescent="0.25">
      <c r="B249" s="472"/>
      <c r="C249" s="472"/>
      <c r="D249" s="472"/>
      <c r="E249" s="441"/>
      <c r="F249" s="441"/>
      <c r="G249" s="441"/>
      <c r="P249" s="394"/>
      <c r="Q249" s="394"/>
      <c r="R249" s="394"/>
      <c r="GP249" s="441"/>
    </row>
    <row r="250" spans="2:198" x14ac:dyDescent="0.25">
      <c r="B250" s="472"/>
      <c r="C250" s="472"/>
      <c r="D250" s="472"/>
      <c r="E250" s="441"/>
      <c r="F250" s="441"/>
      <c r="G250" s="441"/>
      <c r="P250" s="394"/>
      <c r="Q250" s="394"/>
      <c r="R250" s="394"/>
      <c r="GP250" s="441"/>
    </row>
    <row r="251" spans="2:198" x14ac:dyDescent="0.25">
      <c r="B251" s="472"/>
      <c r="C251" s="472"/>
      <c r="D251" s="472"/>
      <c r="E251" s="441"/>
      <c r="F251" s="441"/>
      <c r="G251" s="441"/>
      <c r="P251" s="394"/>
      <c r="Q251" s="394"/>
      <c r="R251" s="394"/>
      <c r="GP251" s="441"/>
    </row>
    <row r="252" spans="2:198" x14ac:dyDescent="0.25">
      <c r="B252" s="472"/>
      <c r="C252" s="472"/>
      <c r="D252" s="472"/>
      <c r="E252" s="441"/>
      <c r="F252" s="441"/>
      <c r="G252" s="441"/>
      <c r="P252" s="394"/>
      <c r="Q252" s="394"/>
      <c r="R252" s="394"/>
      <c r="GP252" s="441"/>
    </row>
    <row r="253" spans="2:198" x14ac:dyDescent="0.25">
      <c r="B253" s="472"/>
      <c r="C253" s="472"/>
      <c r="D253" s="472"/>
      <c r="E253" s="441"/>
      <c r="F253" s="441"/>
      <c r="G253" s="441"/>
      <c r="P253" s="394"/>
      <c r="Q253" s="394"/>
      <c r="R253" s="394"/>
      <c r="GP253" s="441"/>
    </row>
    <row r="254" spans="2:198" x14ac:dyDescent="0.25">
      <c r="B254" s="472"/>
      <c r="C254" s="472"/>
      <c r="D254" s="472"/>
      <c r="E254" s="441"/>
      <c r="F254" s="441"/>
      <c r="G254" s="441"/>
      <c r="P254" s="394"/>
      <c r="Q254" s="394"/>
      <c r="R254" s="394"/>
      <c r="GP254" s="441"/>
    </row>
    <row r="255" spans="2:198" x14ac:dyDescent="0.25">
      <c r="B255" s="472"/>
      <c r="C255" s="472"/>
      <c r="D255" s="472"/>
      <c r="E255" s="441"/>
      <c r="F255" s="441"/>
      <c r="G255" s="441"/>
      <c r="P255" s="394"/>
      <c r="Q255" s="394"/>
      <c r="R255" s="394"/>
      <c r="GP255" s="441"/>
    </row>
    <row r="256" spans="2:198" x14ac:dyDescent="0.25">
      <c r="B256" s="472"/>
      <c r="C256" s="472"/>
      <c r="D256" s="472"/>
      <c r="E256" s="441"/>
      <c r="F256" s="441"/>
      <c r="G256" s="441"/>
      <c r="P256" s="394"/>
      <c r="Q256" s="394"/>
      <c r="R256" s="394"/>
      <c r="GP256" s="441"/>
    </row>
    <row r="257" spans="2:198" x14ac:dyDescent="0.25">
      <c r="B257" s="472"/>
      <c r="C257" s="472"/>
      <c r="D257" s="472"/>
      <c r="E257" s="441"/>
      <c r="F257" s="441"/>
      <c r="G257" s="441"/>
      <c r="P257" s="394"/>
      <c r="Q257" s="394"/>
      <c r="R257" s="394"/>
      <c r="GP257" s="441"/>
    </row>
    <row r="258" spans="2:198" x14ac:dyDescent="0.25">
      <c r="B258" s="472"/>
      <c r="C258" s="472"/>
      <c r="D258" s="472"/>
      <c r="E258" s="441"/>
      <c r="F258" s="441"/>
      <c r="G258" s="441"/>
      <c r="P258" s="394"/>
      <c r="Q258" s="394"/>
      <c r="R258" s="394"/>
      <c r="GP258" s="441"/>
    </row>
    <row r="259" spans="2:198" x14ac:dyDescent="0.25">
      <c r="B259" s="472"/>
      <c r="C259" s="472"/>
      <c r="D259" s="472"/>
      <c r="E259" s="441"/>
      <c r="F259" s="441"/>
      <c r="G259" s="441"/>
      <c r="P259" s="394"/>
      <c r="Q259" s="394"/>
      <c r="R259" s="394"/>
      <c r="GP259" s="441"/>
    </row>
    <row r="260" spans="2:198" x14ac:dyDescent="0.25">
      <c r="B260" s="472"/>
      <c r="C260" s="472"/>
      <c r="D260" s="472"/>
      <c r="E260" s="441"/>
      <c r="F260" s="441"/>
      <c r="G260" s="441"/>
      <c r="P260" s="394"/>
      <c r="Q260" s="394"/>
      <c r="R260" s="394"/>
      <c r="GP260" s="441"/>
    </row>
    <row r="261" spans="2:198" x14ac:dyDescent="0.25">
      <c r="B261" s="472"/>
      <c r="C261" s="472"/>
      <c r="D261" s="472"/>
      <c r="E261" s="441"/>
      <c r="F261" s="441"/>
      <c r="G261" s="441"/>
      <c r="P261" s="394"/>
      <c r="Q261" s="394"/>
      <c r="R261" s="394"/>
      <c r="GP261" s="441"/>
    </row>
    <row r="262" spans="2:198" x14ac:dyDescent="0.25">
      <c r="B262" s="472"/>
      <c r="C262" s="472"/>
      <c r="D262" s="472"/>
      <c r="E262" s="441"/>
      <c r="F262" s="441"/>
      <c r="G262" s="441"/>
      <c r="P262" s="394"/>
      <c r="Q262" s="394"/>
      <c r="R262" s="394"/>
      <c r="GP262" s="441"/>
    </row>
    <row r="263" spans="2:198" x14ac:dyDescent="0.25">
      <c r="B263" s="472"/>
      <c r="C263" s="472"/>
      <c r="D263" s="472"/>
      <c r="E263" s="441"/>
      <c r="F263" s="441"/>
      <c r="G263" s="441"/>
      <c r="P263" s="394"/>
      <c r="Q263" s="394"/>
      <c r="R263" s="394"/>
      <c r="GP263" s="441"/>
    </row>
    <row r="264" spans="2:198" x14ac:dyDescent="0.25">
      <c r="B264" s="472"/>
      <c r="C264" s="472"/>
      <c r="D264" s="472"/>
      <c r="E264" s="441"/>
      <c r="F264" s="441"/>
      <c r="G264" s="441"/>
      <c r="P264" s="394"/>
      <c r="Q264" s="394"/>
      <c r="R264" s="394"/>
      <c r="GP264" s="441"/>
    </row>
    <row r="265" spans="2:198" x14ac:dyDescent="0.25">
      <c r="B265" s="472"/>
      <c r="C265" s="472"/>
      <c r="D265" s="472"/>
      <c r="E265" s="441"/>
      <c r="F265" s="441"/>
      <c r="G265" s="441"/>
      <c r="P265" s="394"/>
      <c r="Q265" s="394"/>
      <c r="R265" s="394"/>
      <c r="GP265" s="441"/>
    </row>
    <row r="266" spans="2:198" x14ac:dyDescent="0.25">
      <c r="B266" s="472"/>
      <c r="C266" s="472"/>
      <c r="D266" s="472"/>
      <c r="E266" s="441"/>
      <c r="F266" s="441"/>
      <c r="G266" s="441"/>
      <c r="P266" s="394"/>
      <c r="Q266" s="394"/>
      <c r="R266" s="394"/>
      <c r="GP266" s="441"/>
    </row>
    <row r="267" spans="2:198" x14ac:dyDescent="0.25">
      <c r="B267" s="472"/>
      <c r="C267" s="472"/>
      <c r="D267" s="472"/>
      <c r="E267" s="441"/>
      <c r="F267" s="441"/>
      <c r="G267" s="441"/>
      <c r="P267" s="394"/>
      <c r="Q267" s="394"/>
      <c r="R267" s="394"/>
      <c r="GP267" s="441"/>
    </row>
    <row r="268" spans="2:198" x14ac:dyDescent="0.25">
      <c r="B268" s="472"/>
      <c r="C268" s="472"/>
      <c r="D268" s="472"/>
      <c r="E268" s="441"/>
      <c r="F268" s="441"/>
      <c r="G268" s="441"/>
      <c r="P268" s="394"/>
      <c r="Q268" s="394"/>
      <c r="R268" s="394"/>
      <c r="GP268" s="441"/>
    </row>
    <row r="269" spans="2:198" x14ac:dyDescent="0.25">
      <c r="B269" s="472"/>
      <c r="C269" s="472"/>
      <c r="D269" s="472"/>
      <c r="E269" s="441"/>
      <c r="F269" s="441"/>
      <c r="G269" s="441"/>
      <c r="P269" s="394"/>
      <c r="Q269" s="394"/>
      <c r="R269" s="394"/>
      <c r="GP269" s="441"/>
    </row>
    <row r="270" spans="2:198" x14ac:dyDescent="0.25">
      <c r="B270" s="472"/>
      <c r="C270" s="472"/>
      <c r="D270" s="472"/>
      <c r="E270" s="441"/>
      <c r="F270" s="441"/>
      <c r="G270" s="441"/>
      <c r="P270" s="394"/>
      <c r="Q270" s="394"/>
      <c r="R270" s="394"/>
      <c r="GP270" s="441"/>
    </row>
    <row r="271" spans="2:198" x14ac:dyDescent="0.25">
      <c r="B271" s="472"/>
      <c r="C271" s="472"/>
      <c r="D271" s="472"/>
      <c r="E271" s="441"/>
      <c r="F271" s="441"/>
      <c r="G271" s="441"/>
      <c r="P271" s="394"/>
      <c r="Q271" s="394"/>
      <c r="R271" s="394"/>
      <c r="GP271" s="441"/>
    </row>
    <row r="272" spans="2:198" x14ac:dyDescent="0.25">
      <c r="B272" s="472"/>
      <c r="C272" s="472"/>
      <c r="D272" s="472"/>
      <c r="E272" s="441"/>
      <c r="F272" s="441"/>
      <c r="G272" s="441"/>
      <c r="P272" s="394"/>
      <c r="Q272" s="394"/>
      <c r="R272" s="394"/>
      <c r="GP272" s="441"/>
    </row>
    <row r="273" spans="2:198" x14ac:dyDescent="0.25">
      <c r="B273" s="472"/>
      <c r="C273" s="472"/>
      <c r="D273" s="472"/>
      <c r="E273" s="441"/>
      <c r="F273" s="441"/>
      <c r="G273" s="441"/>
      <c r="P273" s="394"/>
      <c r="Q273" s="394"/>
      <c r="R273" s="394"/>
      <c r="GP273" s="441"/>
    </row>
    <row r="274" spans="2:198" x14ac:dyDescent="0.25">
      <c r="B274" s="472"/>
      <c r="C274" s="472"/>
      <c r="D274" s="472"/>
      <c r="E274" s="441"/>
      <c r="F274" s="441"/>
      <c r="G274" s="441"/>
      <c r="P274" s="394"/>
      <c r="Q274" s="394"/>
      <c r="R274" s="394"/>
      <c r="GP274" s="441"/>
    </row>
    <row r="275" spans="2:198" x14ac:dyDescent="0.25">
      <c r="B275" s="472"/>
      <c r="C275" s="472"/>
      <c r="D275" s="472"/>
      <c r="E275" s="441"/>
      <c r="F275" s="441"/>
      <c r="G275" s="441"/>
      <c r="P275" s="394"/>
      <c r="Q275" s="394"/>
      <c r="R275" s="394"/>
      <c r="GP275" s="441"/>
    </row>
    <row r="276" spans="2:198" x14ac:dyDescent="0.25">
      <c r="B276" s="472"/>
      <c r="C276" s="472"/>
      <c r="D276" s="472"/>
      <c r="E276" s="441"/>
      <c r="F276" s="441"/>
      <c r="G276" s="441"/>
      <c r="P276" s="394"/>
      <c r="Q276" s="394"/>
      <c r="R276" s="394"/>
      <c r="GP276" s="441"/>
    </row>
    <row r="277" spans="2:198" x14ac:dyDescent="0.25">
      <c r="B277" s="472"/>
      <c r="C277" s="472"/>
      <c r="D277" s="472"/>
      <c r="E277" s="441"/>
      <c r="F277" s="441"/>
      <c r="G277" s="441"/>
      <c r="P277" s="394"/>
      <c r="Q277" s="394"/>
      <c r="R277" s="394"/>
      <c r="GP277" s="441"/>
    </row>
    <row r="278" spans="2:198" x14ac:dyDescent="0.25">
      <c r="B278" s="472"/>
      <c r="C278" s="472"/>
      <c r="D278" s="472"/>
      <c r="E278" s="441"/>
      <c r="F278" s="441"/>
      <c r="G278" s="441"/>
      <c r="P278" s="394"/>
      <c r="Q278" s="394"/>
      <c r="R278" s="394"/>
      <c r="GP278" s="441"/>
    </row>
    <row r="279" spans="2:198" x14ac:dyDescent="0.25">
      <c r="B279" s="472"/>
      <c r="C279" s="472"/>
      <c r="D279" s="472"/>
      <c r="E279" s="441"/>
      <c r="F279" s="441"/>
      <c r="G279" s="441"/>
      <c r="P279" s="394"/>
      <c r="Q279" s="394"/>
      <c r="R279" s="394"/>
      <c r="GP279" s="441"/>
    </row>
    <row r="280" spans="2:198" x14ac:dyDescent="0.25">
      <c r="B280" s="472"/>
      <c r="C280" s="472"/>
      <c r="D280" s="472"/>
      <c r="E280" s="441"/>
      <c r="F280" s="441"/>
      <c r="G280" s="441"/>
      <c r="P280" s="394"/>
      <c r="Q280" s="394"/>
      <c r="R280" s="394"/>
      <c r="GP280" s="441"/>
    </row>
    <row r="281" spans="2:198" x14ac:dyDescent="0.25">
      <c r="B281" s="472"/>
      <c r="C281" s="472"/>
      <c r="D281" s="472"/>
      <c r="E281" s="441"/>
      <c r="F281" s="441"/>
      <c r="G281" s="441"/>
      <c r="P281" s="394"/>
      <c r="Q281" s="394"/>
      <c r="R281" s="394"/>
      <c r="GP281" s="441"/>
    </row>
    <row r="282" spans="2:198" x14ac:dyDescent="0.25">
      <c r="B282" s="472"/>
      <c r="C282" s="472"/>
      <c r="D282" s="472"/>
      <c r="E282" s="441"/>
      <c r="F282" s="441"/>
      <c r="G282" s="441"/>
      <c r="P282" s="394"/>
      <c r="Q282" s="394"/>
      <c r="R282" s="394"/>
      <c r="GP282" s="441"/>
    </row>
    <row r="283" spans="2:198" x14ac:dyDescent="0.25">
      <c r="B283" s="472"/>
      <c r="C283" s="472"/>
      <c r="D283" s="472"/>
      <c r="E283" s="441"/>
      <c r="F283" s="441"/>
      <c r="G283" s="441"/>
      <c r="P283" s="394"/>
      <c r="Q283" s="394"/>
      <c r="R283" s="394"/>
      <c r="GP283" s="441"/>
    </row>
    <row r="284" spans="2:198" x14ac:dyDescent="0.25">
      <c r="B284" s="472"/>
      <c r="C284" s="472"/>
      <c r="D284" s="472"/>
      <c r="E284" s="441"/>
      <c r="F284" s="441"/>
      <c r="G284" s="441"/>
      <c r="P284" s="394"/>
      <c r="Q284" s="394"/>
      <c r="R284" s="394"/>
      <c r="GP284" s="441"/>
    </row>
    <row r="285" spans="2:198" x14ac:dyDescent="0.25">
      <c r="B285" s="472"/>
      <c r="C285" s="472"/>
      <c r="D285" s="472"/>
      <c r="E285" s="441"/>
      <c r="F285" s="441"/>
      <c r="G285" s="441"/>
      <c r="P285" s="394"/>
      <c r="Q285" s="394"/>
      <c r="R285" s="394"/>
      <c r="GP285" s="441"/>
    </row>
    <row r="286" spans="2:198" x14ac:dyDescent="0.25">
      <c r="B286" s="472"/>
      <c r="C286" s="472"/>
      <c r="D286" s="472"/>
      <c r="E286" s="441"/>
      <c r="F286" s="441"/>
      <c r="G286" s="441"/>
      <c r="P286" s="394"/>
      <c r="Q286" s="394"/>
      <c r="R286" s="394"/>
      <c r="GP286" s="441"/>
    </row>
    <row r="287" spans="2:198" x14ac:dyDescent="0.25">
      <c r="B287" s="472"/>
      <c r="C287" s="472"/>
      <c r="D287" s="472"/>
      <c r="E287" s="441"/>
      <c r="F287" s="441"/>
      <c r="G287" s="441"/>
      <c r="P287" s="394"/>
      <c r="Q287" s="394"/>
      <c r="R287" s="394"/>
      <c r="GP287" s="441"/>
    </row>
    <row r="288" spans="2:198" x14ac:dyDescent="0.25">
      <c r="B288" s="472"/>
      <c r="C288" s="472"/>
      <c r="D288" s="472"/>
      <c r="E288" s="441"/>
      <c r="F288" s="441"/>
      <c r="G288" s="441"/>
      <c r="P288" s="394"/>
      <c r="Q288" s="394"/>
      <c r="R288" s="394"/>
      <c r="GP288" s="441"/>
    </row>
    <row r="289" spans="2:198" x14ac:dyDescent="0.25">
      <c r="B289" s="472"/>
      <c r="C289" s="472"/>
      <c r="D289" s="472"/>
      <c r="E289" s="441"/>
      <c r="F289" s="441"/>
      <c r="G289" s="441"/>
      <c r="P289" s="394"/>
      <c r="Q289" s="394"/>
      <c r="R289" s="394"/>
      <c r="GP289" s="441"/>
    </row>
    <row r="290" spans="2:198" x14ac:dyDescent="0.25">
      <c r="B290" s="472"/>
      <c r="C290" s="472"/>
      <c r="D290" s="472"/>
      <c r="E290" s="441"/>
      <c r="F290" s="441"/>
      <c r="G290" s="441"/>
      <c r="P290" s="394"/>
      <c r="Q290" s="394"/>
      <c r="R290" s="394"/>
      <c r="GP290" s="441"/>
    </row>
    <row r="291" spans="2:198" x14ac:dyDescent="0.25">
      <c r="B291" s="472"/>
      <c r="C291" s="472"/>
      <c r="D291" s="472"/>
      <c r="E291" s="441"/>
      <c r="F291" s="441"/>
      <c r="G291" s="441"/>
      <c r="P291" s="394"/>
      <c r="Q291" s="394"/>
      <c r="R291" s="394"/>
      <c r="GP291" s="441"/>
    </row>
    <row r="292" spans="2:198" x14ac:dyDescent="0.25">
      <c r="B292" s="472"/>
      <c r="C292" s="472"/>
      <c r="D292" s="472"/>
      <c r="E292" s="441"/>
      <c r="F292" s="441"/>
      <c r="G292" s="441"/>
      <c r="P292" s="394"/>
      <c r="Q292" s="394"/>
      <c r="R292" s="394"/>
      <c r="GP292" s="441"/>
    </row>
    <row r="293" spans="2:198" x14ac:dyDescent="0.25">
      <c r="B293" s="472"/>
      <c r="C293" s="472"/>
      <c r="D293" s="472"/>
      <c r="E293" s="441"/>
      <c r="F293" s="441"/>
      <c r="G293" s="441"/>
      <c r="P293" s="394"/>
      <c r="Q293" s="394"/>
      <c r="R293" s="394"/>
      <c r="GP293" s="441"/>
    </row>
    <row r="294" spans="2:198" x14ac:dyDescent="0.25">
      <c r="B294" s="472"/>
      <c r="C294" s="472"/>
      <c r="D294" s="472"/>
      <c r="E294" s="441"/>
      <c r="F294" s="441"/>
      <c r="G294" s="441"/>
      <c r="P294" s="394"/>
      <c r="Q294" s="394"/>
      <c r="R294" s="394"/>
      <c r="GP294" s="441"/>
    </row>
    <row r="295" spans="2:198" x14ac:dyDescent="0.25">
      <c r="B295" s="472"/>
      <c r="C295" s="472"/>
      <c r="D295" s="472"/>
      <c r="E295" s="441"/>
      <c r="F295" s="441"/>
      <c r="G295" s="441"/>
      <c r="P295" s="394"/>
      <c r="Q295" s="394"/>
      <c r="R295" s="394"/>
      <c r="GP295" s="441"/>
    </row>
    <row r="296" spans="2:198" x14ac:dyDescent="0.25">
      <c r="B296" s="472"/>
      <c r="C296" s="472"/>
      <c r="D296" s="472"/>
      <c r="E296" s="441"/>
      <c r="F296" s="441"/>
      <c r="G296" s="441"/>
      <c r="P296" s="394"/>
      <c r="Q296" s="394"/>
      <c r="R296" s="394"/>
      <c r="GP296" s="441"/>
    </row>
    <row r="297" spans="2:198" x14ac:dyDescent="0.25">
      <c r="B297" s="472"/>
      <c r="C297" s="472"/>
      <c r="D297" s="472"/>
      <c r="E297" s="441"/>
      <c r="F297" s="441"/>
      <c r="G297" s="441"/>
      <c r="P297" s="394"/>
      <c r="Q297" s="394"/>
      <c r="R297" s="394"/>
      <c r="GP297" s="441"/>
    </row>
    <row r="298" spans="2:198" x14ac:dyDescent="0.25">
      <c r="B298" s="472"/>
      <c r="C298" s="472"/>
      <c r="D298" s="472"/>
      <c r="E298" s="441"/>
      <c r="F298" s="441"/>
      <c r="G298" s="441"/>
      <c r="P298" s="394"/>
      <c r="Q298" s="394"/>
      <c r="R298" s="394"/>
      <c r="GP298" s="441"/>
    </row>
    <row r="299" spans="2:198" x14ac:dyDescent="0.25">
      <c r="B299" s="472"/>
      <c r="C299" s="472"/>
      <c r="D299" s="472"/>
      <c r="E299" s="441"/>
      <c r="F299" s="441"/>
      <c r="G299" s="441"/>
      <c r="P299" s="394"/>
      <c r="Q299" s="394"/>
      <c r="R299" s="394"/>
      <c r="GP299" s="441"/>
    </row>
    <row r="300" spans="2:198" x14ac:dyDescent="0.25">
      <c r="B300" s="472"/>
      <c r="C300" s="472"/>
      <c r="D300" s="472"/>
      <c r="E300" s="441"/>
      <c r="F300" s="441"/>
      <c r="G300" s="441"/>
      <c r="P300" s="394"/>
      <c r="Q300" s="394"/>
      <c r="R300" s="394"/>
      <c r="GP300" s="441"/>
    </row>
    <row r="301" spans="2:198" x14ac:dyDescent="0.25">
      <c r="B301" s="472"/>
      <c r="C301" s="472"/>
      <c r="D301" s="472"/>
      <c r="E301" s="441"/>
      <c r="F301" s="441"/>
      <c r="G301" s="441"/>
      <c r="P301" s="394"/>
      <c r="Q301" s="394"/>
      <c r="R301" s="394"/>
      <c r="GP301" s="441"/>
    </row>
    <row r="302" spans="2:198" x14ac:dyDescent="0.25">
      <c r="B302" s="472"/>
      <c r="C302" s="472"/>
      <c r="D302" s="472"/>
      <c r="E302" s="441"/>
      <c r="F302" s="441"/>
      <c r="G302" s="441"/>
      <c r="P302" s="394"/>
      <c r="Q302" s="394"/>
      <c r="R302" s="394"/>
      <c r="GP302" s="441"/>
    </row>
    <row r="303" spans="2:198" x14ac:dyDescent="0.25">
      <c r="B303" s="472"/>
      <c r="C303" s="472"/>
      <c r="D303" s="472"/>
      <c r="E303" s="441"/>
      <c r="F303" s="441"/>
      <c r="G303" s="441"/>
      <c r="P303" s="394"/>
      <c r="Q303" s="394"/>
      <c r="R303" s="394"/>
      <c r="GP303" s="441"/>
    </row>
    <row r="304" spans="2:198" x14ac:dyDescent="0.25">
      <c r="B304" s="472"/>
      <c r="C304" s="472"/>
      <c r="D304" s="472"/>
      <c r="E304" s="441"/>
      <c r="F304" s="441"/>
      <c r="G304" s="441"/>
      <c r="P304" s="394"/>
      <c r="Q304" s="394"/>
      <c r="R304" s="394"/>
      <c r="GP304" s="441"/>
    </row>
    <row r="305" spans="2:198" x14ac:dyDescent="0.25">
      <c r="B305" s="472"/>
      <c r="C305" s="472"/>
      <c r="D305" s="472"/>
      <c r="E305" s="441"/>
      <c r="F305" s="441"/>
      <c r="G305" s="441"/>
      <c r="P305" s="394"/>
      <c r="Q305" s="394"/>
      <c r="R305" s="394"/>
      <c r="GP305" s="441"/>
    </row>
    <row r="306" spans="2:198" x14ac:dyDescent="0.25">
      <c r="B306" s="472"/>
      <c r="C306" s="472"/>
      <c r="D306" s="472"/>
      <c r="E306" s="441"/>
      <c r="F306" s="441"/>
      <c r="G306" s="441"/>
      <c r="P306" s="394"/>
      <c r="Q306" s="394"/>
      <c r="R306" s="394"/>
      <c r="GP306" s="441"/>
    </row>
    <row r="307" spans="2:198" x14ac:dyDescent="0.25">
      <c r="B307" s="472"/>
      <c r="C307" s="472"/>
      <c r="D307" s="472"/>
      <c r="E307" s="441"/>
      <c r="F307" s="441"/>
      <c r="G307" s="441"/>
      <c r="P307" s="394"/>
      <c r="Q307" s="394"/>
      <c r="R307" s="394"/>
      <c r="GP307" s="441"/>
    </row>
    <row r="308" spans="2:198" x14ac:dyDescent="0.25">
      <c r="B308" s="472"/>
      <c r="C308" s="472"/>
      <c r="D308" s="472"/>
      <c r="E308" s="441"/>
      <c r="F308" s="441"/>
      <c r="G308" s="441"/>
      <c r="P308" s="394"/>
      <c r="Q308" s="394"/>
      <c r="R308" s="394"/>
      <c r="GP308" s="441"/>
    </row>
    <row r="309" spans="2:198" x14ac:dyDescent="0.25">
      <c r="B309" s="472"/>
      <c r="C309" s="472"/>
      <c r="D309" s="472"/>
      <c r="E309" s="441"/>
      <c r="F309" s="441"/>
      <c r="G309" s="441"/>
      <c r="P309" s="394"/>
      <c r="Q309" s="394"/>
      <c r="R309" s="394"/>
      <c r="GP309" s="441"/>
    </row>
    <row r="310" spans="2:198" x14ac:dyDescent="0.25">
      <c r="B310" s="472"/>
      <c r="C310" s="472"/>
      <c r="D310" s="472"/>
      <c r="E310" s="441"/>
      <c r="F310" s="441"/>
      <c r="G310" s="441"/>
      <c r="P310" s="394"/>
      <c r="Q310" s="394"/>
      <c r="R310" s="394"/>
      <c r="GP310" s="441"/>
    </row>
    <row r="311" spans="2:198" x14ac:dyDescent="0.25">
      <c r="B311" s="472"/>
      <c r="C311" s="472"/>
      <c r="D311" s="472"/>
      <c r="E311" s="441"/>
      <c r="F311" s="441"/>
      <c r="G311" s="441"/>
      <c r="P311" s="394"/>
      <c r="Q311" s="394"/>
      <c r="R311" s="394"/>
      <c r="GP311" s="441"/>
    </row>
    <row r="312" spans="2:198" x14ac:dyDescent="0.25">
      <c r="B312" s="472"/>
      <c r="C312" s="472"/>
      <c r="D312" s="472"/>
      <c r="E312" s="441"/>
      <c r="F312" s="441"/>
      <c r="G312" s="441"/>
      <c r="P312" s="394"/>
      <c r="Q312" s="394"/>
      <c r="R312" s="394"/>
      <c r="GP312" s="441"/>
    </row>
    <row r="313" spans="2:198" x14ac:dyDescent="0.25">
      <c r="B313" s="472"/>
      <c r="C313" s="472"/>
      <c r="D313" s="472"/>
      <c r="E313" s="441"/>
      <c r="F313" s="441"/>
      <c r="G313" s="441"/>
      <c r="P313" s="394"/>
      <c r="Q313" s="394"/>
      <c r="R313" s="394"/>
      <c r="GP313" s="441"/>
    </row>
    <row r="314" spans="2:198" x14ac:dyDescent="0.25">
      <c r="B314" s="472"/>
      <c r="C314" s="472"/>
      <c r="D314" s="472"/>
      <c r="E314" s="441"/>
      <c r="F314" s="441"/>
      <c r="G314" s="441"/>
      <c r="P314" s="394"/>
      <c r="Q314" s="394"/>
      <c r="R314" s="394"/>
      <c r="GP314" s="441"/>
    </row>
    <row r="315" spans="2:198" x14ac:dyDescent="0.25">
      <c r="B315" s="472"/>
      <c r="C315" s="472"/>
      <c r="D315" s="472"/>
      <c r="E315" s="441"/>
      <c r="F315" s="441"/>
      <c r="G315" s="441"/>
      <c r="P315" s="394"/>
      <c r="Q315" s="394"/>
      <c r="R315" s="394"/>
      <c r="GP315" s="441"/>
    </row>
    <row r="316" spans="2:198" x14ac:dyDescent="0.25">
      <c r="B316" s="472"/>
      <c r="C316" s="472"/>
      <c r="D316" s="472"/>
      <c r="E316" s="441"/>
      <c r="F316" s="441"/>
      <c r="G316" s="441"/>
      <c r="P316" s="394"/>
      <c r="Q316" s="394"/>
      <c r="R316" s="394"/>
      <c r="GP316" s="441"/>
    </row>
    <row r="317" spans="2:198" x14ac:dyDescent="0.25">
      <c r="B317" s="472"/>
      <c r="C317" s="472"/>
      <c r="D317" s="472"/>
      <c r="E317" s="441"/>
      <c r="F317" s="441"/>
      <c r="G317" s="441"/>
      <c r="P317" s="394"/>
      <c r="Q317" s="394"/>
      <c r="R317" s="394"/>
      <c r="GP317" s="441"/>
    </row>
    <row r="318" spans="2:198" x14ac:dyDescent="0.25">
      <c r="B318" s="472"/>
      <c r="C318" s="472"/>
      <c r="D318" s="472"/>
      <c r="E318" s="441"/>
      <c r="F318" s="441"/>
      <c r="G318" s="441"/>
      <c r="P318" s="394"/>
      <c r="Q318" s="394"/>
      <c r="R318" s="394"/>
      <c r="GP318" s="441"/>
    </row>
    <row r="319" spans="2:198" x14ac:dyDescent="0.25">
      <c r="B319" s="472"/>
      <c r="C319" s="472"/>
      <c r="D319" s="472"/>
      <c r="E319" s="441"/>
      <c r="F319" s="441"/>
      <c r="G319" s="441"/>
      <c r="P319" s="394"/>
      <c r="Q319" s="394"/>
      <c r="R319" s="394"/>
      <c r="GP319" s="441"/>
    </row>
    <row r="320" spans="2:198" x14ac:dyDescent="0.25">
      <c r="B320" s="472"/>
      <c r="C320" s="472"/>
      <c r="D320" s="472"/>
      <c r="E320" s="441"/>
      <c r="F320" s="441"/>
      <c r="G320" s="441"/>
      <c r="P320" s="394"/>
      <c r="Q320" s="394"/>
      <c r="R320" s="394"/>
      <c r="GP320" s="441"/>
    </row>
    <row r="321" spans="2:198" x14ac:dyDescent="0.25">
      <c r="B321" s="472"/>
      <c r="C321" s="472"/>
      <c r="D321" s="472"/>
      <c r="E321" s="441"/>
      <c r="F321" s="441"/>
      <c r="G321" s="441"/>
      <c r="P321" s="394"/>
      <c r="Q321" s="394"/>
      <c r="R321" s="394"/>
      <c r="GP321" s="441"/>
    </row>
    <row r="322" spans="2:198" x14ac:dyDescent="0.25">
      <c r="B322" s="472"/>
      <c r="C322" s="472"/>
      <c r="D322" s="472"/>
      <c r="E322" s="441"/>
      <c r="F322" s="441"/>
      <c r="G322" s="441"/>
      <c r="P322" s="394"/>
      <c r="Q322" s="394"/>
      <c r="R322" s="394"/>
      <c r="GP322" s="441"/>
    </row>
    <row r="323" spans="2:198" x14ac:dyDescent="0.25">
      <c r="B323" s="472"/>
      <c r="C323" s="472"/>
      <c r="D323" s="472"/>
      <c r="E323" s="441"/>
      <c r="F323" s="441"/>
      <c r="G323" s="441"/>
      <c r="P323" s="394"/>
      <c r="Q323" s="394"/>
      <c r="R323" s="394"/>
      <c r="GP323" s="441"/>
    </row>
    <row r="324" spans="2:198" x14ac:dyDescent="0.25">
      <c r="B324" s="472"/>
      <c r="C324" s="472"/>
      <c r="D324" s="472"/>
      <c r="E324" s="441"/>
      <c r="F324" s="441"/>
      <c r="G324" s="441"/>
      <c r="P324" s="394"/>
      <c r="Q324" s="394"/>
      <c r="R324" s="394"/>
      <c r="GP324" s="441"/>
    </row>
    <row r="325" spans="2:198" x14ac:dyDescent="0.25">
      <c r="B325" s="472"/>
      <c r="C325" s="472"/>
      <c r="D325" s="472"/>
      <c r="E325" s="441"/>
      <c r="F325" s="441"/>
      <c r="G325" s="441"/>
      <c r="P325" s="394"/>
      <c r="Q325" s="394"/>
      <c r="R325" s="394"/>
      <c r="GP325" s="441"/>
    </row>
    <row r="326" spans="2:198" x14ac:dyDescent="0.25">
      <c r="B326" s="472"/>
      <c r="C326" s="472"/>
      <c r="D326" s="472"/>
      <c r="E326" s="441"/>
      <c r="F326" s="441"/>
      <c r="G326" s="441"/>
      <c r="P326" s="394"/>
      <c r="Q326" s="394"/>
      <c r="R326" s="394"/>
      <c r="GP326" s="441"/>
    </row>
    <row r="327" spans="2:198" x14ac:dyDescent="0.25">
      <c r="B327" s="472"/>
      <c r="C327" s="472"/>
      <c r="D327" s="472"/>
      <c r="E327" s="441"/>
      <c r="F327" s="441"/>
      <c r="G327" s="441"/>
      <c r="P327" s="394"/>
      <c r="Q327" s="394"/>
      <c r="R327" s="394"/>
      <c r="GP327" s="441"/>
    </row>
    <row r="328" spans="2:198" x14ac:dyDescent="0.25">
      <c r="B328" s="472"/>
      <c r="C328" s="472"/>
      <c r="D328" s="472"/>
      <c r="E328" s="441"/>
      <c r="F328" s="441"/>
      <c r="G328" s="441"/>
      <c r="P328" s="394"/>
      <c r="Q328" s="394"/>
      <c r="R328" s="394"/>
      <c r="GP328" s="441"/>
    </row>
    <row r="329" spans="2:198" x14ac:dyDescent="0.25">
      <c r="B329" s="472"/>
      <c r="C329" s="472"/>
      <c r="D329" s="472"/>
      <c r="E329" s="441"/>
      <c r="F329" s="441"/>
      <c r="G329" s="441"/>
      <c r="P329" s="394"/>
      <c r="Q329" s="394"/>
      <c r="R329" s="394"/>
      <c r="GP329" s="441"/>
    </row>
  </sheetData>
  <mergeCells count="4">
    <mergeCell ref="B2:G2"/>
    <mergeCell ref="B3:G3"/>
    <mergeCell ref="B4:G4"/>
    <mergeCell ref="B5:G5"/>
  </mergeCells>
  <hyperlinks>
    <hyperlink ref="H2" location="'Indice Total'!A137" display="Volver"/>
  </hyperlinks>
  <pageMargins left="0.70866141732283472" right="0.70866141732283472" top="0.74803149606299213" bottom="0.74803149606299213" header="0.31496062992125984" footer="0.31496062992125984"/>
  <pageSetup paperSize="14" scale="71" fitToHeight="2"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2:M1572"/>
  <sheetViews>
    <sheetView showGridLines="0" zoomScale="90" zoomScaleNormal="90" workbookViewId="0"/>
  </sheetViews>
  <sheetFormatPr baseColWidth="10" defaultColWidth="10.28515625" defaultRowHeight="15" x14ac:dyDescent="0.2"/>
  <cols>
    <col min="1" max="1" width="20.85546875" style="203" customWidth="1"/>
    <col min="2" max="2" width="16.85546875" style="203" customWidth="1"/>
    <col min="3" max="3" width="18.85546875" style="203" customWidth="1"/>
    <col min="4" max="4" width="17.5703125" style="498" customWidth="1"/>
    <col min="5" max="5" width="3.140625" style="203" customWidth="1"/>
    <col min="6" max="6" width="25.5703125" style="518" bestFit="1" customWidth="1"/>
    <col min="7" max="7" width="27" style="520" customWidth="1"/>
    <col min="8" max="8" width="10.28515625" style="203" customWidth="1"/>
    <col min="9" max="9" width="3.85546875" style="203" customWidth="1"/>
    <col min="10" max="10" width="5.85546875" style="203" customWidth="1"/>
    <col min="11" max="11" width="10.85546875" style="203" customWidth="1"/>
    <col min="12" max="12" width="6.85546875" style="203" customWidth="1"/>
    <col min="13" max="16384" width="10.28515625" style="203"/>
  </cols>
  <sheetData>
    <row r="2" spans="2:13" ht="18" x14ac:dyDescent="0.2">
      <c r="B2" s="2087" t="s">
        <v>1016</v>
      </c>
      <c r="C2" s="2087"/>
      <c r="D2" s="2087"/>
      <c r="E2" s="2087"/>
      <c r="F2" s="2087"/>
      <c r="G2" s="2087"/>
      <c r="H2" s="3" t="s">
        <v>1</v>
      </c>
    </row>
    <row r="3" spans="2:13" ht="15.75" x14ac:dyDescent="0.2">
      <c r="B3" s="2088" t="s">
        <v>1017</v>
      </c>
      <c r="C3" s="2088"/>
      <c r="D3" s="2088"/>
      <c r="E3" s="2088"/>
      <c r="F3" s="2088"/>
      <c r="G3" s="2088"/>
    </row>
    <row r="4" spans="2:13" x14ac:dyDescent="0.2">
      <c r="B4" s="2089" t="s">
        <v>1018</v>
      </c>
      <c r="C4" s="2089"/>
      <c r="D4" s="2089"/>
      <c r="E4" s="2089"/>
      <c r="F4" s="2089"/>
      <c r="G4" s="2089"/>
    </row>
    <row r="5" spans="2:13" ht="16.5" thickBot="1" x14ac:dyDescent="0.3">
      <c r="B5" s="2036" t="s">
        <v>1019</v>
      </c>
      <c r="C5" s="2036"/>
      <c r="D5" s="2036"/>
      <c r="E5" s="2036"/>
      <c r="F5" s="2036"/>
      <c r="G5" s="2036"/>
    </row>
    <row r="7" spans="2:13" ht="47.25" customHeight="1" x14ac:dyDescent="0.2">
      <c r="B7" s="438" t="s">
        <v>627</v>
      </c>
      <c r="C7" s="438" t="s">
        <v>628</v>
      </c>
      <c r="D7" s="438" t="s">
        <v>1020</v>
      </c>
      <c r="E7" s="340"/>
      <c r="F7" s="340" t="s">
        <v>1021</v>
      </c>
      <c r="G7" s="438" t="s">
        <v>1022</v>
      </c>
      <c r="H7" s="498"/>
      <c r="I7" s="498"/>
    </row>
    <row r="8" spans="2:13" ht="8.25" customHeight="1" x14ac:dyDescent="0.2">
      <c r="B8" s="499"/>
      <c r="C8" s="499"/>
      <c r="D8" s="500"/>
      <c r="E8" s="499"/>
      <c r="F8" s="501"/>
      <c r="G8" s="502"/>
      <c r="H8" s="418"/>
    </row>
    <row r="9" spans="2:13" ht="12.95" customHeight="1" x14ac:dyDescent="0.25">
      <c r="B9" s="503" t="s">
        <v>1023</v>
      </c>
      <c r="C9" s="503" t="s">
        <v>1024</v>
      </c>
      <c r="D9" s="504" t="s">
        <v>1025</v>
      </c>
      <c r="E9" s="418" t="s">
        <v>1026</v>
      </c>
      <c r="F9" s="505" t="s">
        <v>1027</v>
      </c>
      <c r="G9" s="506">
        <v>1100</v>
      </c>
      <c r="H9" s="418"/>
    </row>
    <row r="10" spans="2:13" ht="12.95" customHeight="1" x14ac:dyDescent="0.25">
      <c r="B10" s="418"/>
      <c r="C10" s="418"/>
      <c r="D10" s="504"/>
      <c r="E10" s="418" t="s">
        <v>1028</v>
      </c>
      <c r="F10" s="505" t="s">
        <v>1029</v>
      </c>
      <c r="G10" s="506">
        <v>800</v>
      </c>
      <c r="H10" s="418"/>
      <c r="K10" s="507"/>
      <c r="M10" s="507"/>
    </row>
    <row r="11" spans="2:13" ht="12.95" customHeight="1" x14ac:dyDescent="0.2">
      <c r="B11" s="508"/>
      <c r="C11" s="508"/>
      <c r="D11" s="509"/>
      <c r="E11" s="510" t="s">
        <v>1030</v>
      </c>
      <c r="F11" s="510" t="s">
        <v>1031</v>
      </c>
      <c r="G11" s="511">
        <v>552</v>
      </c>
      <c r="H11" s="418"/>
      <c r="K11" s="507"/>
      <c r="M11" s="507"/>
    </row>
    <row r="12" spans="2:13" ht="9" customHeight="1" x14ac:dyDescent="0.25">
      <c r="B12" s="418"/>
      <c r="C12" s="418"/>
      <c r="D12" s="504"/>
      <c r="E12" s="418"/>
      <c r="F12" s="505"/>
      <c r="G12" s="506"/>
      <c r="H12" s="418"/>
      <c r="K12" s="507"/>
      <c r="M12" s="507"/>
    </row>
    <row r="13" spans="2:13" ht="12.95" customHeight="1" x14ac:dyDescent="0.25">
      <c r="B13" s="503" t="s">
        <v>1032</v>
      </c>
      <c r="C13" s="503" t="s">
        <v>1033</v>
      </c>
      <c r="D13" s="504" t="s">
        <v>1034</v>
      </c>
      <c r="E13" s="418" t="s">
        <v>1026</v>
      </c>
      <c r="F13" s="505" t="s">
        <v>1035</v>
      </c>
      <c r="G13" s="506">
        <v>1370</v>
      </c>
      <c r="H13" s="418"/>
      <c r="K13" s="507"/>
      <c r="M13" s="507"/>
    </row>
    <row r="14" spans="2:13" ht="12.95" customHeight="1" x14ac:dyDescent="0.25">
      <c r="B14" s="418"/>
      <c r="C14" s="418"/>
      <c r="D14" s="504"/>
      <c r="E14" s="418" t="s">
        <v>1028</v>
      </c>
      <c r="F14" s="505" t="s">
        <v>1036</v>
      </c>
      <c r="G14" s="506">
        <v>1000</v>
      </c>
      <c r="H14" s="418"/>
      <c r="K14" s="507"/>
      <c r="M14" s="507"/>
    </row>
    <row r="15" spans="2:13" ht="12.95" customHeight="1" x14ac:dyDescent="0.2">
      <c r="B15" s="508"/>
      <c r="C15" s="508"/>
      <c r="D15" s="509"/>
      <c r="E15" s="510" t="s">
        <v>1030</v>
      </c>
      <c r="F15" s="510" t="s">
        <v>1037</v>
      </c>
      <c r="G15" s="511">
        <v>552</v>
      </c>
      <c r="H15" s="418"/>
      <c r="K15" s="507"/>
      <c r="M15" s="507"/>
    </row>
    <row r="16" spans="2:13" ht="6.75" customHeight="1" x14ac:dyDescent="0.25">
      <c r="B16" s="418"/>
      <c r="C16" s="418"/>
      <c r="D16" s="504"/>
      <c r="E16" s="418"/>
      <c r="F16" s="505"/>
      <c r="G16" s="506"/>
      <c r="H16" s="418"/>
      <c r="K16" s="507"/>
      <c r="M16" s="507"/>
    </row>
    <row r="17" spans="2:13" ht="12.95" customHeight="1" x14ac:dyDescent="0.25">
      <c r="B17" s="503" t="s">
        <v>1038</v>
      </c>
      <c r="C17" s="503" t="s">
        <v>1039</v>
      </c>
      <c r="D17" s="504" t="s">
        <v>1040</v>
      </c>
      <c r="E17" s="418" t="s">
        <v>1026</v>
      </c>
      <c r="F17" s="505" t="s">
        <v>1041</v>
      </c>
      <c r="G17" s="506">
        <v>1550</v>
      </c>
      <c r="H17" s="418"/>
      <c r="K17" s="507"/>
      <c r="M17" s="507"/>
    </row>
    <row r="18" spans="2:13" ht="12.95" customHeight="1" x14ac:dyDescent="0.25">
      <c r="B18" s="418"/>
      <c r="C18" s="418"/>
      <c r="D18" s="504"/>
      <c r="E18" s="418" t="s">
        <v>1028</v>
      </c>
      <c r="F18" s="505" t="s">
        <v>1042</v>
      </c>
      <c r="G18" s="506">
        <v>552</v>
      </c>
      <c r="H18" s="418"/>
      <c r="K18" s="507"/>
      <c r="M18" s="507"/>
    </row>
    <row r="19" spans="2:13" ht="12.95" customHeight="1" x14ac:dyDescent="0.2">
      <c r="B19" s="508"/>
      <c r="C19" s="508"/>
      <c r="D19" s="509"/>
      <c r="E19" s="510" t="s">
        <v>1030</v>
      </c>
      <c r="F19" s="510" t="s">
        <v>1043</v>
      </c>
      <c r="G19" s="511">
        <v>0</v>
      </c>
      <c r="H19" s="418"/>
      <c r="K19" s="507"/>
      <c r="M19" s="507"/>
    </row>
    <row r="20" spans="2:13" ht="8.25" customHeight="1" x14ac:dyDescent="0.25">
      <c r="B20" s="418"/>
      <c r="C20" s="418"/>
      <c r="D20" s="504"/>
      <c r="E20" s="418"/>
      <c r="F20" s="505"/>
      <c r="G20" s="506"/>
      <c r="H20" s="418"/>
    </row>
    <row r="21" spans="2:13" ht="12.95" customHeight="1" x14ac:dyDescent="0.25">
      <c r="B21" s="503" t="s">
        <v>1044</v>
      </c>
      <c r="C21" s="503" t="s">
        <v>1045</v>
      </c>
      <c r="D21" s="504" t="s">
        <v>1046</v>
      </c>
      <c r="E21" s="418" t="s">
        <v>1026</v>
      </c>
      <c r="F21" s="505" t="s">
        <v>1047</v>
      </c>
      <c r="G21" s="506">
        <v>1800</v>
      </c>
      <c r="H21" s="418"/>
    </row>
    <row r="22" spans="2:13" ht="12.95" customHeight="1" x14ac:dyDescent="0.25">
      <c r="B22" s="418"/>
      <c r="C22" s="418"/>
      <c r="D22" s="504"/>
      <c r="E22" s="418" t="s">
        <v>1028</v>
      </c>
      <c r="F22" s="505" t="s">
        <v>1048</v>
      </c>
      <c r="G22" s="506">
        <v>640</v>
      </c>
      <c r="H22" s="418"/>
    </row>
    <row r="23" spans="2:13" ht="12.95" customHeight="1" x14ac:dyDescent="0.2">
      <c r="B23" s="508"/>
      <c r="C23" s="508"/>
      <c r="D23" s="509"/>
      <c r="E23" s="510" t="s">
        <v>1030</v>
      </c>
      <c r="F23" s="510" t="s">
        <v>1043</v>
      </c>
      <c r="G23" s="511">
        <v>0</v>
      </c>
      <c r="H23" s="418"/>
      <c r="K23" s="507"/>
      <c r="M23" s="507"/>
    </row>
    <row r="24" spans="2:13" ht="7.5" customHeight="1" x14ac:dyDescent="0.25">
      <c r="B24" s="418"/>
      <c r="C24" s="418"/>
      <c r="D24" s="504"/>
      <c r="E24" s="418"/>
      <c r="F24" s="505"/>
      <c r="G24" s="506"/>
      <c r="H24" s="418"/>
      <c r="K24" s="507"/>
      <c r="M24" s="507"/>
    </row>
    <row r="25" spans="2:13" ht="12.95" customHeight="1" x14ac:dyDescent="0.25">
      <c r="B25" s="503" t="s">
        <v>1049</v>
      </c>
      <c r="C25" s="503" t="s">
        <v>1050</v>
      </c>
      <c r="D25" s="504" t="s">
        <v>1051</v>
      </c>
      <c r="E25" s="418" t="s">
        <v>1026</v>
      </c>
      <c r="F25" s="505" t="s">
        <v>1052</v>
      </c>
      <c r="G25" s="506">
        <v>2000</v>
      </c>
      <c r="H25" s="418"/>
      <c r="K25" s="507"/>
      <c r="M25" s="507"/>
    </row>
    <row r="26" spans="2:13" ht="12.95" customHeight="1" x14ac:dyDescent="0.25">
      <c r="B26" s="418"/>
      <c r="C26" s="418"/>
      <c r="D26" s="504"/>
      <c r="E26" s="418" t="s">
        <v>1028</v>
      </c>
      <c r="F26" s="505" t="s">
        <v>1053</v>
      </c>
      <c r="G26" s="506">
        <v>710</v>
      </c>
      <c r="H26" s="418"/>
      <c r="K26" s="507"/>
      <c r="M26" s="507"/>
    </row>
    <row r="27" spans="2:13" ht="12.95" customHeight="1" x14ac:dyDescent="0.2">
      <c r="B27" s="508"/>
      <c r="C27" s="508"/>
      <c r="D27" s="509"/>
      <c r="E27" s="510" t="s">
        <v>1030</v>
      </c>
      <c r="F27" s="510" t="s">
        <v>1054</v>
      </c>
      <c r="G27" s="511">
        <v>0</v>
      </c>
      <c r="H27" s="418"/>
      <c r="K27" s="507"/>
      <c r="M27" s="507"/>
    </row>
    <row r="28" spans="2:13" ht="8.25" customHeight="1" x14ac:dyDescent="0.25">
      <c r="B28" s="418"/>
      <c r="C28" s="418"/>
      <c r="D28" s="504"/>
      <c r="E28" s="418"/>
      <c r="F28" s="505"/>
      <c r="G28" s="506"/>
      <c r="H28" s="418"/>
      <c r="K28" s="507"/>
      <c r="M28" s="507"/>
    </row>
    <row r="29" spans="2:13" ht="12.95" customHeight="1" x14ac:dyDescent="0.25">
      <c r="B29" s="503" t="s">
        <v>1055</v>
      </c>
      <c r="C29" s="503" t="s">
        <v>1056</v>
      </c>
      <c r="D29" s="504" t="s">
        <v>1057</v>
      </c>
      <c r="E29" s="418" t="s">
        <v>1026</v>
      </c>
      <c r="F29" s="505" t="s">
        <v>1058</v>
      </c>
      <c r="G29" s="506">
        <v>2240</v>
      </c>
      <c r="H29" s="418"/>
      <c r="K29" s="507"/>
      <c r="M29" s="507"/>
    </row>
    <row r="30" spans="2:13" ht="12.95" customHeight="1" x14ac:dyDescent="0.25">
      <c r="B30" s="418"/>
      <c r="C30" s="418"/>
      <c r="D30" s="504"/>
      <c r="E30" s="418" t="s">
        <v>1028</v>
      </c>
      <c r="F30" s="505" t="s">
        <v>1059</v>
      </c>
      <c r="G30" s="506">
        <v>790</v>
      </c>
      <c r="H30" s="418"/>
      <c r="K30" s="507"/>
      <c r="M30" s="507"/>
    </row>
    <row r="31" spans="2:13" ht="12.95" customHeight="1" x14ac:dyDescent="0.2">
      <c r="B31" s="508"/>
      <c r="C31" s="508"/>
      <c r="D31" s="509"/>
      <c r="E31" s="510" t="s">
        <v>1030</v>
      </c>
      <c r="F31" s="510" t="s">
        <v>1060</v>
      </c>
      <c r="G31" s="511">
        <v>0</v>
      </c>
      <c r="H31" s="418"/>
      <c r="K31" s="507"/>
      <c r="M31" s="507"/>
    </row>
    <row r="32" spans="2:13" ht="8.25" customHeight="1" x14ac:dyDescent="0.25">
      <c r="B32" s="418"/>
      <c r="C32" s="503"/>
      <c r="D32" s="504"/>
      <c r="E32" s="418"/>
      <c r="F32" s="505"/>
      <c r="G32" s="506"/>
      <c r="H32" s="418"/>
      <c r="K32" s="507"/>
      <c r="M32" s="507"/>
    </row>
    <row r="33" spans="2:13" ht="12.95" customHeight="1" x14ac:dyDescent="0.25">
      <c r="B33" s="503" t="s">
        <v>1061</v>
      </c>
      <c r="C33" s="503" t="s">
        <v>1062</v>
      </c>
      <c r="D33" s="504" t="s">
        <v>1063</v>
      </c>
      <c r="E33" s="418" t="s">
        <v>1026</v>
      </c>
      <c r="F33" s="505" t="s">
        <v>1064</v>
      </c>
      <c r="G33" s="506">
        <v>2500</v>
      </c>
      <c r="H33" s="418"/>
      <c r="K33" s="507"/>
      <c r="M33" s="507"/>
    </row>
    <row r="34" spans="2:13" ht="12.95" customHeight="1" x14ac:dyDescent="0.25">
      <c r="B34" s="418"/>
      <c r="C34" s="418"/>
      <c r="D34" s="504"/>
      <c r="E34" s="418" t="s">
        <v>1028</v>
      </c>
      <c r="F34" s="505" t="s">
        <v>1065</v>
      </c>
      <c r="G34" s="506">
        <v>880</v>
      </c>
      <c r="H34" s="418"/>
      <c r="K34" s="507"/>
      <c r="M34" s="507"/>
    </row>
    <row r="35" spans="2:13" ht="12.95" customHeight="1" x14ac:dyDescent="0.2">
      <c r="B35" s="508"/>
      <c r="C35" s="508"/>
      <c r="D35" s="509"/>
      <c r="E35" s="510" t="s">
        <v>1030</v>
      </c>
      <c r="F35" s="510" t="s">
        <v>1066</v>
      </c>
      <c r="G35" s="511">
        <v>0</v>
      </c>
      <c r="H35" s="418"/>
      <c r="K35" s="507"/>
      <c r="M35" s="507"/>
    </row>
    <row r="36" spans="2:13" ht="7.5" customHeight="1" x14ac:dyDescent="0.25">
      <c r="B36" s="418"/>
      <c r="C36" s="418"/>
      <c r="D36" s="504"/>
      <c r="E36" s="418"/>
      <c r="F36" s="505"/>
      <c r="G36" s="506"/>
      <c r="H36" s="418"/>
      <c r="K36" s="507"/>
      <c r="M36" s="507"/>
    </row>
    <row r="37" spans="2:13" ht="12.95" customHeight="1" x14ac:dyDescent="0.25">
      <c r="B37" s="503" t="s">
        <v>1067</v>
      </c>
      <c r="C37" s="503" t="s">
        <v>1068</v>
      </c>
      <c r="D37" s="504" t="s">
        <v>1069</v>
      </c>
      <c r="E37" s="418" t="s">
        <v>1026</v>
      </c>
      <c r="F37" s="505" t="s">
        <v>1070</v>
      </c>
      <c r="G37" s="506">
        <v>2800</v>
      </c>
      <c r="H37" s="418"/>
      <c r="K37" s="507"/>
      <c r="M37" s="507"/>
    </row>
    <row r="38" spans="2:13" ht="12.95" customHeight="1" x14ac:dyDescent="0.25">
      <c r="B38" s="418"/>
      <c r="C38" s="418"/>
      <c r="D38" s="504"/>
      <c r="E38" s="418" t="s">
        <v>1028</v>
      </c>
      <c r="F38" s="505" t="s">
        <v>1071</v>
      </c>
      <c r="G38" s="506">
        <v>2750</v>
      </c>
      <c r="H38" s="418"/>
      <c r="K38" s="507"/>
      <c r="M38" s="507"/>
    </row>
    <row r="39" spans="2:13" ht="12.95" customHeight="1" x14ac:dyDescent="0.25">
      <c r="B39" s="418"/>
      <c r="C39" s="418"/>
      <c r="D39" s="504"/>
      <c r="E39" s="418" t="s">
        <v>1030</v>
      </c>
      <c r="F39" s="505" t="s">
        <v>1072</v>
      </c>
      <c r="G39" s="506">
        <v>940</v>
      </c>
      <c r="H39" s="418"/>
      <c r="K39" s="507"/>
      <c r="M39" s="507"/>
    </row>
    <row r="40" spans="2:13" ht="12.95" customHeight="1" x14ac:dyDescent="0.2">
      <c r="B40" s="508"/>
      <c r="C40" s="508"/>
      <c r="D40" s="509"/>
      <c r="E40" s="510" t="s">
        <v>1073</v>
      </c>
      <c r="F40" s="510" t="s">
        <v>1074</v>
      </c>
      <c r="G40" s="511">
        <v>0</v>
      </c>
      <c r="H40" s="418"/>
      <c r="K40" s="507"/>
      <c r="M40" s="507"/>
    </row>
    <row r="41" spans="2:13" ht="7.5" customHeight="1" x14ac:dyDescent="0.25">
      <c r="B41" s="418"/>
      <c r="C41" s="418"/>
      <c r="D41" s="504"/>
      <c r="E41" s="418"/>
      <c r="F41" s="505"/>
      <c r="G41" s="506"/>
      <c r="H41" s="418"/>
      <c r="K41" s="507"/>
      <c r="M41" s="507"/>
    </row>
    <row r="42" spans="2:13" ht="12.95" customHeight="1" x14ac:dyDescent="0.25">
      <c r="B42" s="503" t="s">
        <v>1075</v>
      </c>
      <c r="C42" s="503" t="s">
        <v>1076</v>
      </c>
      <c r="D42" s="504" t="s">
        <v>1077</v>
      </c>
      <c r="E42" s="418" t="s">
        <v>1026</v>
      </c>
      <c r="F42" s="505" t="s">
        <v>1078</v>
      </c>
      <c r="G42" s="506">
        <v>3025</v>
      </c>
      <c r="H42" s="418"/>
      <c r="K42" s="507"/>
      <c r="M42" s="507"/>
    </row>
    <row r="43" spans="2:13" ht="12.95" customHeight="1" x14ac:dyDescent="0.25">
      <c r="B43" s="418"/>
      <c r="C43" s="418"/>
      <c r="D43" s="504"/>
      <c r="E43" s="418" t="s">
        <v>1028</v>
      </c>
      <c r="F43" s="505" t="s">
        <v>1079</v>
      </c>
      <c r="G43" s="506">
        <v>2943</v>
      </c>
      <c r="H43" s="418"/>
      <c r="K43" s="507"/>
      <c r="M43" s="507"/>
    </row>
    <row r="44" spans="2:13" ht="12.95" customHeight="1" x14ac:dyDescent="0.25">
      <c r="B44" s="418"/>
      <c r="C44" s="418"/>
      <c r="D44" s="504"/>
      <c r="E44" s="418" t="s">
        <v>1030</v>
      </c>
      <c r="F44" s="505" t="s">
        <v>1080</v>
      </c>
      <c r="G44" s="506">
        <v>1000</v>
      </c>
      <c r="H44" s="418"/>
      <c r="K44" s="507"/>
      <c r="M44" s="507"/>
    </row>
    <row r="45" spans="2:13" ht="12.95" customHeight="1" x14ac:dyDescent="0.2">
      <c r="B45" s="508"/>
      <c r="C45" s="508"/>
      <c r="D45" s="509"/>
      <c r="E45" s="510" t="s">
        <v>1073</v>
      </c>
      <c r="F45" s="510" t="s">
        <v>1074</v>
      </c>
      <c r="G45" s="511">
        <v>0</v>
      </c>
      <c r="H45" s="418"/>
      <c r="K45" s="507"/>
      <c r="M45" s="507"/>
    </row>
    <row r="46" spans="2:13" ht="7.5" customHeight="1" x14ac:dyDescent="0.25">
      <c r="B46" s="418"/>
      <c r="C46" s="418"/>
      <c r="D46" s="504"/>
      <c r="E46" s="418"/>
      <c r="F46" s="505"/>
      <c r="G46" s="506"/>
      <c r="H46" s="418"/>
      <c r="K46" s="507"/>
      <c r="M46" s="507"/>
    </row>
    <row r="47" spans="2:13" ht="12.95" customHeight="1" x14ac:dyDescent="0.25">
      <c r="B47" s="503" t="s">
        <v>1081</v>
      </c>
      <c r="C47" s="503" t="s">
        <v>1082</v>
      </c>
      <c r="D47" s="504" t="s">
        <v>1083</v>
      </c>
      <c r="E47" s="418" t="s">
        <v>1026</v>
      </c>
      <c r="F47" s="505" t="s">
        <v>1084</v>
      </c>
      <c r="G47" s="506">
        <v>3155</v>
      </c>
      <c r="H47" s="418"/>
      <c r="K47" s="507"/>
      <c r="M47" s="507"/>
    </row>
    <row r="48" spans="2:13" ht="12.95" customHeight="1" x14ac:dyDescent="0.25">
      <c r="B48" s="418"/>
      <c r="C48" s="418"/>
      <c r="D48" s="504"/>
      <c r="E48" s="418" t="s">
        <v>1028</v>
      </c>
      <c r="F48" s="505" t="s">
        <v>1085</v>
      </c>
      <c r="G48" s="506">
        <v>3070</v>
      </c>
      <c r="H48" s="418"/>
      <c r="K48" s="507"/>
      <c r="M48" s="507"/>
    </row>
    <row r="49" spans="2:13" ht="12.95" customHeight="1" x14ac:dyDescent="0.25">
      <c r="B49" s="418"/>
      <c r="C49" s="418"/>
      <c r="D49" s="504"/>
      <c r="E49" s="418" t="s">
        <v>1030</v>
      </c>
      <c r="F49" s="505" t="s">
        <v>1086</v>
      </c>
      <c r="G49" s="506">
        <v>1043</v>
      </c>
      <c r="H49" s="418"/>
      <c r="K49" s="507"/>
      <c r="M49" s="507"/>
    </row>
    <row r="50" spans="2:13" ht="12.95" customHeight="1" x14ac:dyDescent="0.2">
      <c r="B50" s="508"/>
      <c r="C50" s="508"/>
      <c r="D50" s="509"/>
      <c r="E50" s="510" t="s">
        <v>1073</v>
      </c>
      <c r="F50" s="510" t="s">
        <v>1087</v>
      </c>
      <c r="G50" s="511">
        <v>0</v>
      </c>
      <c r="H50" s="418"/>
      <c r="K50" s="507"/>
      <c r="M50" s="507"/>
    </row>
    <row r="51" spans="2:13" ht="8.25" customHeight="1" x14ac:dyDescent="0.25">
      <c r="B51" s="418"/>
      <c r="C51" s="503"/>
      <c r="D51" s="504"/>
      <c r="E51" s="418"/>
      <c r="F51" s="505"/>
      <c r="G51" s="506"/>
      <c r="H51" s="418"/>
      <c r="K51" s="507"/>
      <c r="M51" s="507"/>
    </row>
    <row r="52" spans="2:13" ht="12.95" customHeight="1" x14ac:dyDescent="0.25">
      <c r="B52" s="503" t="s">
        <v>1088</v>
      </c>
      <c r="C52" s="503" t="s">
        <v>1089</v>
      </c>
      <c r="D52" s="504" t="s">
        <v>1090</v>
      </c>
      <c r="E52" s="418" t="s">
        <v>1026</v>
      </c>
      <c r="F52" s="505" t="s">
        <v>1091</v>
      </c>
      <c r="G52" s="506">
        <v>3310</v>
      </c>
      <c r="H52" s="418"/>
      <c r="K52" s="507"/>
      <c r="M52" s="507"/>
    </row>
    <row r="53" spans="2:13" ht="12.95" customHeight="1" x14ac:dyDescent="0.25">
      <c r="B53" s="418"/>
      <c r="C53" s="418"/>
      <c r="D53" s="504"/>
      <c r="E53" s="418" t="s">
        <v>1028</v>
      </c>
      <c r="F53" s="505" t="s">
        <v>1092</v>
      </c>
      <c r="G53" s="506">
        <v>3220</v>
      </c>
      <c r="H53" s="418"/>
      <c r="K53" s="507"/>
      <c r="M53" s="507"/>
    </row>
    <row r="54" spans="2:13" ht="12.95" customHeight="1" x14ac:dyDescent="0.25">
      <c r="B54" s="418"/>
      <c r="C54" s="418"/>
      <c r="D54" s="504"/>
      <c r="E54" s="418" t="s">
        <v>1030</v>
      </c>
      <c r="F54" s="505" t="s">
        <v>1093</v>
      </c>
      <c r="G54" s="506">
        <v>1094</v>
      </c>
      <c r="H54" s="418"/>
      <c r="K54" s="507"/>
      <c r="M54" s="507"/>
    </row>
    <row r="55" spans="2:13" ht="12.95" customHeight="1" x14ac:dyDescent="0.2">
      <c r="B55" s="508"/>
      <c r="C55" s="508"/>
      <c r="D55" s="509"/>
      <c r="E55" s="510" t="s">
        <v>1073</v>
      </c>
      <c r="F55" s="510" t="s">
        <v>1094</v>
      </c>
      <c r="G55" s="511">
        <v>0</v>
      </c>
      <c r="H55" s="418"/>
      <c r="K55" s="507"/>
      <c r="M55" s="507"/>
    </row>
    <row r="56" spans="2:13" ht="5.25" customHeight="1" x14ac:dyDescent="0.25">
      <c r="B56" s="418"/>
      <c r="C56" s="418"/>
      <c r="D56" s="504"/>
      <c r="E56" s="418"/>
      <c r="F56" s="505"/>
      <c r="G56" s="506"/>
      <c r="H56" s="418"/>
      <c r="K56" s="507"/>
      <c r="M56" s="507"/>
    </row>
    <row r="57" spans="2:13" ht="12.95" customHeight="1" x14ac:dyDescent="0.25">
      <c r="B57" s="503" t="s">
        <v>1095</v>
      </c>
      <c r="C57" s="503" t="s">
        <v>1096</v>
      </c>
      <c r="D57" s="504" t="s">
        <v>1097</v>
      </c>
      <c r="E57" s="418" t="s">
        <v>1026</v>
      </c>
      <c r="F57" s="505" t="s">
        <v>1098</v>
      </c>
      <c r="G57" s="506">
        <v>3452</v>
      </c>
      <c r="H57" s="418"/>
      <c r="K57" s="507"/>
      <c r="M57" s="507"/>
    </row>
    <row r="58" spans="2:13" ht="12.95" customHeight="1" x14ac:dyDescent="0.2">
      <c r="B58" s="418"/>
      <c r="C58" s="418"/>
      <c r="D58" s="512"/>
      <c r="E58" s="418" t="s">
        <v>1028</v>
      </c>
      <c r="F58" s="505" t="s">
        <v>1099</v>
      </c>
      <c r="G58" s="506">
        <v>3358</v>
      </c>
      <c r="H58" s="418"/>
      <c r="K58" s="507"/>
      <c r="M58" s="507"/>
    </row>
    <row r="59" spans="2:13" ht="12.95" customHeight="1" x14ac:dyDescent="0.2">
      <c r="B59" s="418"/>
      <c r="C59" s="418"/>
      <c r="D59" s="512"/>
      <c r="E59" s="418" t="s">
        <v>1030</v>
      </c>
      <c r="F59" s="505" t="s">
        <v>1100</v>
      </c>
      <c r="G59" s="506">
        <v>1094</v>
      </c>
      <c r="H59" s="418"/>
      <c r="K59" s="507"/>
      <c r="M59" s="507"/>
    </row>
    <row r="60" spans="2:13" ht="12.95" customHeight="1" x14ac:dyDescent="0.2">
      <c r="B60" s="508"/>
      <c r="C60" s="508"/>
      <c r="D60" s="509"/>
      <c r="E60" s="510" t="s">
        <v>1073</v>
      </c>
      <c r="F60" s="510" t="s">
        <v>1094</v>
      </c>
      <c r="G60" s="511">
        <v>0</v>
      </c>
      <c r="H60" s="418"/>
      <c r="K60" s="507"/>
      <c r="M60" s="507"/>
    </row>
    <row r="61" spans="2:13" ht="15" customHeight="1" x14ac:dyDescent="0.25">
      <c r="B61" s="503" t="s">
        <v>1101</v>
      </c>
      <c r="C61" s="503" t="s">
        <v>1102</v>
      </c>
      <c r="D61" s="504" t="s">
        <v>1103</v>
      </c>
      <c r="E61" s="418" t="s">
        <v>1026</v>
      </c>
      <c r="F61" s="505" t="s">
        <v>1104</v>
      </c>
      <c r="G61" s="506">
        <v>3607</v>
      </c>
      <c r="H61" s="418"/>
      <c r="K61" s="507"/>
      <c r="M61" s="507"/>
    </row>
    <row r="62" spans="2:13" ht="12.95" customHeight="1" x14ac:dyDescent="0.25">
      <c r="B62" s="418"/>
      <c r="C62" s="418"/>
      <c r="D62" s="504"/>
      <c r="E62" s="418" t="s">
        <v>1028</v>
      </c>
      <c r="F62" s="505" t="s">
        <v>1105</v>
      </c>
      <c r="G62" s="506">
        <v>3509</v>
      </c>
      <c r="H62" s="418"/>
      <c r="K62" s="507"/>
      <c r="M62" s="507"/>
    </row>
    <row r="63" spans="2:13" ht="12.95" customHeight="1" x14ac:dyDescent="0.25">
      <c r="B63" s="418"/>
      <c r="C63" s="418"/>
      <c r="D63" s="504"/>
      <c r="E63" s="418" t="s">
        <v>1030</v>
      </c>
      <c r="F63" s="505" t="s">
        <v>1106</v>
      </c>
      <c r="G63" s="506">
        <v>1143</v>
      </c>
      <c r="H63" s="418"/>
      <c r="K63" s="507"/>
      <c r="M63" s="507"/>
    </row>
    <row r="64" spans="2:13" ht="12.95" customHeight="1" x14ac:dyDescent="0.2">
      <c r="B64" s="508"/>
      <c r="C64" s="508"/>
      <c r="D64" s="509"/>
      <c r="E64" s="510" t="s">
        <v>1073</v>
      </c>
      <c r="F64" s="510" t="s">
        <v>1107</v>
      </c>
      <c r="G64" s="511">
        <v>0</v>
      </c>
      <c r="H64" s="418"/>
      <c r="K64" s="507"/>
      <c r="M64" s="507"/>
    </row>
    <row r="65" spans="2:13" ht="8.25" customHeight="1" x14ac:dyDescent="0.25">
      <c r="B65" s="418"/>
      <c r="C65" s="418"/>
      <c r="D65" s="504"/>
      <c r="E65" s="418"/>
      <c r="F65" s="505"/>
      <c r="G65" s="506"/>
      <c r="H65" s="418"/>
      <c r="K65" s="507"/>
      <c r="M65" s="507"/>
    </row>
    <row r="66" spans="2:13" ht="12.95" customHeight="1" x14ac:dyDescent="0.25">
      <c r="B66" s="503" t="s">
        <v>1108</v>
      </c>
      <c r="C66" s="503" t="s">
        <v>1109</v>
      </c>
      <c r="D66" s="504" t="s">
        <v>1110</v>
      </c>
      <c r="E66" s="418" t="s">
        <v>1026</v>
      </c>
      <c r="F66" s="505" t="s">
        <v>1111</v>
      </c>
      <c r="G66" s="506">
        <v>3716</v>
      </c>
      <c r="H66" s="418"/>
      <c r="K66" s="507"/>
      <c r="M66" s="507"/>
    </row>
    <row r="67" spans="2:13" ht="12.95" customHeight="1" x14ac:dyDescent="0.25">
      <c r="B67" s="418"/>
      <c r="C67" s="418"/>
      <c r="D67" s="504"/>
      <c r="E67" s="418" t="s">
        <v>1028</v>
      </c>
      <c r="F67" s="505" t="s">
        <v>1112</v>
      </c>
      <c r="G67" s="506">
        <v>3614</v>
      </c>
      <c r="H67" s="418"/>
      <c r="K67" s="507"/>
      <c r="M67" s="507"/>
    </row>
    <row r="68" spans="2:13" ht="12.95" customHeight="1" x14ac:dyDescent="0.25">
      <c r="B68" s="418"/>
      <c r="C68" s="418"/>
      <c r="D68" s="504"/>
      <c r="E68" s="418" t="s">
        <v>1030</v>
      </c>
      <c r="F68" s="505" t="s">
        <v>1113</v>
      </c>
      <c r="G68" s="506">
        <v>1178</v>
      </c>
      <c r="H68" s="418"/>
      <c r="K68" s="507"/>
      <c r="M68" s="507"/>
    </row>
    <row r="69" spans="2:13" ht="12.95" customHeight="1" x14ac:dyDescent="0.2">
      <c r="B69" s="508"/>
      <c r="C69" s="508"/>
      <c r="D69" s="509"/>
      <c r="E69" s="510" t="s">
        <v>1073</v>
      </c>
      <c r="F69" s="510" t="s">
        <v>1114</v>
      </c>
      <c r="G69" s="511">
        <v>0</v>
      </c>
      <c r="H69" s="418"/>
      <c r="K69" s="507"/>
      <c r="M69" s="507"/>
    </row>
    <row r="70" spans="2:13" ht="12.95" customHeight="1" x14ac:dyDescent="0.25">
      <c r="B70" s="418"/>
      <c r="C70" s="418"/>
      <c r="D70" s="504"/>
      <c r="E70" s="418"/>
      <c r="F70" s="505"/>
      <c r="G70" s="506"/>
      <c r="H70" s="418"/>
      <c r="K70" s="507"/>
      <c r="M70" s="507"/>
    </row>
    <row r="71" spans="2:13" ht="12.95" customHeight="1" x14ac:dyDescent="0.25">
      <c r="B71" s="503" t="s">
        <v>1115</v>
      </c>
      <c r="C71" s="503" t="s">
        <v>1116</v>
      </c>
      <c r="D71" s="504" t="s">
        <v>1117</v>
      </c>
      <c r="E71" s="418" t="s">
        <v>1026</v>
      </c>
      <c r="F71" s="505" t="s">
        <v>1118</v>
      </c>
      <c r="G71" s="506">
        <v>3797</v>
      </c>
      <c r="H71" s="418"/>
      <c r="K71" s="507"/>
      <c r="M71" s="507"/>
    </row>
    <row r="72" spans="2:13" ht="12.95" customHeight="1" x14ac:dyDescent="0.25">
      <c r="B72" s="418"/>
      <c r="C72" s="418"/>
      <c r="D72" s="504"/>
      <c r="E72" s="418" t="s">
        <v>1028</v>
      </c>
      <c r="F72" s="505" t="s">
        <v>1119</v>
      </c>
      <c r="G72" s="506">
        <v>3694</v>
      </c>
      <c r="H72" s="418"/>
      <c r="K72" s="507"/>
      <c r="M72" s="507"/>
    </row>
    <row r="73" spans="2:13" ht="12.95" customHeight="1" x14ac:dyDescent="0.25">
      <c r="B73" s="418"/>
      <c r="C73" s="418"/>
      <c r="D73" s="504"/>
      <c r="E73" s="418" t="s">
        <v>1030</v>
      </c>
      <c r="F73" s="505" t="s">
        <v>1120</v>
      </c>
      <c r="G73" s="506">
        <v>1203</v>
      </c>
      <c r="H73" s="418"/>
      <c r="K73" s="507"/>
      <c r="M73" s="507"/>
    </row>
    <row r="74" spans="2:13" ht="12.95" customHeight="1" x14ac:dyDescent="0.2">
      <c r="B74" s="508"/>
      <c r="C74" s="508"/>
      <c r="D74" s="509"/>
      <c r="E74" s="510" t="s">
        <v>1073</v>
      </c>
      <c r="F74" s="510" t="s">
        <v>1121</v>
      </c>
      <c r="G74" s="511">
        <v>0</v>
      </c>
      <c r="H74" s="418"/>
      <c r="K74" s="507"/>
      <c r="M74" s="507"/>
    </row>
    <row r="75" spans="2:13" ht="12.95" customHeight="1" x14ac:dyDescent="0.25">
      <c r="B75" s="418"/>
      <c r="C75" s="418"/>
      <c r="D75" s="504"/>
      <c r="E75" s="418"/>
      <c r="F75" s="505"/>
      <c r="G75" s="506"/>
      <c r="H75" s="418"/>
      <c r="K75" s="507"/>
      <c r="M75" s="507"/>
    </row>
    <row r="76" spans="2:13" ht="12.95" customHeight="1" x14ac:dyDescent="0.25">
      <c r="B76" s="503" t="s">
        <v>1122</v>
      </c>
      <c r="C76" s="503" t="s">
        <v>1123</v>
      </c>
      <c r="D76" s="504" t="s">
        <v>1124</v>
      </c>
      <c r="E76" s="418" t="s">
        <v>1026</v>
      </c>
      <c r="F76" s="505" t="s">
        <v>1125</v>
      </c>
      <c r="G76" s="506">
        <v>3930</v>
      </c>
      <c r="H76" s="418"/>
      <c r="K76" s="507"/>
      <c r="M76" s="507"/>
    </row>
    <row r="77" spans="2:13" ht="12.95" customHeight="1" x14ac:dyDescent="0.25">
      <c r="B77" s="418"/>
      <c r="C77" s="418"/>
      <c r="D77" s="504"/>
      <c r="E77" s="418" t="s">
        <v>1028</v>
      </c>
      <c r="F77" s="505" t="s">
        <v>1126</v>
      </c>
      <c r="G77" s="506">
        <v>3823</v>
      </c>
      <c r="H77" s="418"/>
      <c r="K77" s="507"/>
      <c r="M77" s="507"/>
    </row>
    <row r="78" spans="2:13" ht="12.95" customHeight="1" x14ac:dyDescent="0.25">
      <c r="B78" s="418"/>
      <c r="C78" s="418"/>
      <c r="D78" s="504"/>
      <c r="E78" s="418" t="s">
        <v>1030</v>
      </c>
      <c r="F78" s="505" t="s">
        <v>1127</v>
      </c>
      <c r="G78" s="506">
        <v>1245</v>
      </c>
      <c r="H78" s="418"/>
      <c r="K78" s="507"/>
      <c r="M78" s="507"/>
    </row>
    <row r="79" spans="2:13" ht="12.95" customHeight="1" x14ac:dyDescent="0.2">
      <c r="B79" s="508"/>
      <c r="C79" s="508"/>
      <c r="D79" s="509"/>
      <c r="E79" s="510" t="s">
        <v>1073</v>
      </c>
      <c r="F79" s="510" t="s">
        <v>1128</v>
      </c>
      <c r="G79" s="511">
        <v>0</v>
      </c>
      <c r="H79" s="418"/>
      <c r="K79" s="507"/>
      <c r="M79" s="507"/>
    </row>
    <row r="80" spans="2:13" ht="7.5" customHeight="1" x14ac:dyDescent="0.25">
      <c r="B80" s="418"/>
      <c r="C80" s="418"/>
      <c r="D80" s="504"/>
      <c r="E80" s="418"/>
      <c r="F80" s="505"/>
      <c r="G80" s="506"/>
      <c r="H80" s="418"/>
      <c r="K80" s="507"/>
      <c r="M80" s="507"/>
    </row>
    <row r="81" spans="2:13" ht="15.75" x14ac:dyDescent="0.25">
      <c r="B81" s="503" t="s">
        <v>1129</v>
      </c>
      <c r="C81" s="503" t="s">
        <v>1130</v>
      </c>
      <c r="D81" s="504" t="s">
        <v>1131</v>
      </c>
      <c r="E81" s="418" t="s">
        <v>1026</v>
      </c>
      <c r="F81" s="505" t="s">
        <v>1132</v>
      </c>
      <c r="G81" s="506">
        <v>4126</v>
      </c>
      <c r="H81" s="418"/>
      <c r="K81" s="507"/>
      <c r="M81" s="507"/>
    </row>
    <row r="82" spans="2:13" ht="15.75" x14ac:dyDescent="0.25">
      <c r="B82" s="418"/>
      <c r="C82" s="418"/>
      <c r="D82" s="504"/>
      <c r="E82" s="418" t="s">
        <v>1028</v>
      </c>
      <c r="F82" s="505" t="s">
        <v>1133</v>
      </c>
      <c r="G82" s="506">
        <v>4014</v>
      </c>
      <c r="H82" s="418"/>
      <c r="K82" s="507"/>
      <c r="M82" s="507"/>
    </row>
    <row r="83" spans="2:13" ht="15.75" x14ac:dyDescent="0.25">
      <c r="B83" s="418"/>
      <c r="C83" s="418"/>
      <c r="D83" s="504"/>
      <c r="E83" s="418" t="s">
        <v>1030</v>
      </c>
      <c r="F83" s="505" t="s">
        <v>1134</v>
      </c>
      <c r="G83" s="506">
        <v>1307</v>
      </c>
      <c r="H83" s="418"/>
      <c r="K83" s="507"/>
      <c r="M83" s="507"/>
    </row>
    <row r="84" spans="2:13" x14ac:dyDescent="0.2">
      <c r="B84" s="508"/>
      <c r="C84" s="508"/>
      <c r="D84" s="509"/>
      <c r="E84" s="510" t="s">
        <v>1073</v>
      </c>
      <c r="F84" s="510" t="s">
        <v>1135</v>
      </c>
      <c r="G84" s="511">
        <v>0</v>
      </c>
      <c r="H84" s="418"/>
      <c r="K84" s="507"/>
      <c r="M84" s="507"/>
    </row>
    <row r="85" spans="2:13" ht="9.75" customHeight="1" x14ac:dyDescent="0.25">
      <c r="B85" s="418"/>
      <c r="C85" s="418"/>
      <c r="D85" s="504"/>
      <c r="E85" s="418"/>
      <c r="F85" s="505"/>
      <c r="G85" s="506"/>
      <c r="H85" s="418"/>
      <c r="K85" s="507"/>
      <c r="M85" s="507"/>
    </row>
    <row r="86" spans="2:13" ht="15.75" x14ac:dyDescent="0.25">
      <c r="B86" s="503" t="s">
        <v>1136</v>
      </c>
      <c r="C86" s="503" t="s">
        <v>1137</v>
      </c>
      <c r="D86" s="504" t="s">
        <v>1138</v>
      </c>
      <c r="E86" s="418" t="s">
        <v>1026</v>
      </c>
      <c r="F86" s="505" t="s">
        <v>1139</v>
      </c>
      <c r="G86" s="506">
        <v>5393</v>
      </c>
      <c r="H86" s="418"/>
      <c r="K86" s="507"/>
      <c r="M86" s="507"/>
    </row>
    <row r="87" spans="2:13" ht="15.75" x14ac:dyDescent="0.25">
      <c r="B87" s="418"/>
      <c r="C87" s="418"/>
      <c r="D87" s="504"/>
      <c r="E87" s="418" t="s">
        <v>1028</v>
      </c>
      <c r="F87" s="505" t="s">
        <v>1140</v>
      </c>
      <c r="G87" s="506">
        <v>4223</v>
      </c>
      <c r="H87" s="418"/>
      <c r="K87" s="507"/>
      <c r="M87" s="507"/>
    </row>
    <row r="88" spans="2:13" ht="15.75" x14ac:dyDescent="0.25">
      <c r="B88" s="418"/>
      <c r="C88" s="418"/>
      <c r="D88" s="504"/>
      <c r="E88" s="418" t="s">
        <v>1030</v>
      </c>
      <c r="F88" s="505" t="s">
        <v>1141</v>
      </c>
      <c r="G88" s="506">
        <v>1375</v>
      </c>
      <c r="H88" s="418"/>
      <c r="K88" s="507"/>
      <c r="M88" s="507"/>
    </row>
    <row r="89" spans="2:13" x14ac:dyDescent="0.2">
      <c r="B89" s="508"/>
      <c r="C89" s="508"/>
      <c r="D89" s="509"/>
      <c r="E89" s="510" t="s">
        <v>1073</v>
      </c>
      <c r="F89" s="510" t="s">
        <v>1142</v>
      </c>
      <c r="G89" s="511">
        <v>0</v>
      </c>
      <c r="H89" s="418"/>
      <c r="K89" s="507"/>
      <c r="M89" s="507"/>
    </row>
    <row r="90" spans="2:13" ht="7.5" customHeight="1" x14ac:dyDescent="0.25">
      <c r="B90" s="418"/>
      <c r="C90" s="418"/>
      <c r="D90" s="504"/>
      <c r="E90" s="418"/>
      <c r="F90" s="505"/>
      <c r="G90" s="506"/>
      <c r="H90" s="418"/>
      <c r="K90" s="507"/>
      <c r="M90" s="507"/>
    </row>
    <row r="91" spans="2:13" ht="15.75" x14ac:dyDescent="0.25">
      <c r="B91" s="503" t="s">
        <v>1143</v>
      </c>
      <c r="C91" s="503" t="s">
        <v>1144</v>
      </c>
      <c r="D91" s="504" t="s">
        <v>1145</v>
      </c>
      <c r="E91" s="418" t="s">
        <v>1026</v>
      </c>
      <c r="F91" s="505" t="s">
        <v>1146</v>
      </c>
      <c r="G91" s="506">
        <v>5765</v>
      </c>
      <c r="H91" s="418"/>
      <c r="K91" s="507"/>
      <c r="M91" s="507"/>
    </row>
    <row r="92" spans="2:13" ht="15.75" x14ac:dyDescent="0.25">
      <c r="B92" s="418"/>
      <c r="C92" s="418"/>
      <c r="D92" s="504"/>
      <c r="E92" s="418" t="s">
        <v>1028</v>
      </c>
      <c r="F92" s="505" t="s">
        <v>1147</v>
      </c>
      <c r="G92" s="506">
        <v>4514</v>
      </c>
      <c r="H92" s="418"/>
      <c r="K92" s="507"/>
      <c r="M92" s="507"/>
    </row>
    <row r="93" spans="2:13" ht="15.75" x14ac:dyDescent="0.25">
      <c r="B93" s="418"/>
      <c r="C93" s="418"/>
      <c r="D93" s="504"/>
      <c r="E93" s="418" t="s">
        <v>1030</v>
      </c>
      <c r="F93" s="505" t="s">
        <v>1148</v>
      </c>
      <c r="G93" s="506">
        <v>1470</v>
      </c>
      <c r="H93" s="418"/>
      <c r="K93" s="507"/>
      <c r="M93" s="507"/>
    </row>
    <row r="94" spans="2:13" x14ac:dyDescent="0.2">
      <c r="B94" s="508"/>
      <c r="C94" s="508"/>
      <c r="D94" s="509"/>
      <c r="E94" s="510" t="s">
        <v>1073</v>
      </c>
      <c r="F94" s="510" t="s">
        <v>1149</v>
      </c>
      <c r="G94" s="511">
        <v>0</v>
      </c>
      <c r="H94" s="418"/>
      <c r="K94" s="507"/>
    </row>
    <row r="95" spans="2:13" ht="7.5" customHeight="1" x14ac:dyDescent="0.25">
      <c r="B95" s="418"/>
      <c r="C95" s="418"/>
      <c r="D95" s="504"/>
      <c r="E95" s="418"/>
      <c r="F95" s="505"/>
      <c r="G95" s="506"/>
      <c r="H95" s="418"/>
    </row>
    <row r="96" spans="2:13" ht="12.75" customHeight="1" x14ac:dyDescent="0.25">
      <c r="B96" s="503" t="s">
        <v>1150</v>
      </c>
      <c r="C96" s="503" t="s">
        <v>1151</v>
      </c>
      <c r="D96" s="504" t="s">
        <v>1152</v>
      </c>
      <c r="E96" s="418" t="s">
        <v>1026</v>
      </c>
      <c r="F96" s="505" t="s">
        <v>1153</v>
      </c>
      <c r="G96" s="506">
        <v>6500</v>
      </c>
      <c r="H96" s="418"/>
    </row>
    <row r="97" spans="2:8" ht="12.75" customHeight="1" x14ac:dyDescent="0.25">
      <c r="B97" s="418"/>
      <c r="C97" s="418"/>
      <c r="D97" s="504"/>
      <c r="E97" s="418" t="s">
        <v>1028</v>
      </c>
      <c r="F97" s="505" t="s">
        <v>1154</v>
      </c>
      <c r="G97" s="506">
        <v>4830</v>
      </c>
      <c r="H97" s="418"/>
    </row>
    <row r="98" spans="2:8" ht="14.25" customHeight="1" x14ac:dyDescent="0.25">
      <c r="B98" s="418"/>
      <c r="C98" s="418"/>
      <c r="D98" s="504"/>
      <c r="E98" s="418" t="s">
        <v>1030</v>
      </c>
      <c r="F98" s="505" t="s">
        <v>1155</v>
      </c>
      <c r="G98" s="506">
        <v>1526</v>
      </c>
      <c r="H98" s="418"/>
    </row>
    <row r="99" spans="2:8" ht="15" customHeight="1" x14ac:dyDescent="0.2">
      <c r="B99" s="508"/>
      <c r="C99" s="508"/>
      <c r="D99" s="509"/>
      <c r="E99" s="510" t="s">
        <v>1073</v>
      </c>
      <c r="F99" s="510" t="s">
        <v>1156</v>
      </c>
      <c r="G99" s="511">
        <v>0</v>
      </c>
      <c r="H99" s="418"/>
    </row>
    <row r="100" spans="2:8" ht="9" customHeight="1" x14ac:dyDescent="0.25">
      <c r="B100" s="418"/>
      <c r="C100" s="418"/>
      <c r="D100" s="504"/>
      <c r="E100" s="418"/>
      <c r="F100" s="505"/>
      <c r="G100" s="506"/>
      <c r="H100" s="418"/>
    </row>
    <row r="101" spans="2:8" ht="15.75" x14ac:dyDescent="0.25">
      <c r="B101" s="503" t="s">
        <v>1157</v>
      </c>
      <c r="C101" s="503" t="s">
        <v>1158</v>
      </c>
      <c r="D101" s="504" t="s">
        <v>1159</v>
      </c>
      <c r="E101" s="418" t="s">
        <v>1026</v>
      </c>
      <c r="F101" s="505" t="s">
        <v>1160</v>
      </c>
      <c r="G101" s="506">
        <v>6776</v>
      </c>
      <c r="H101" s="418"/>
    </row>
    <row r="102" spans="2:8" ht="15.75" x14ac:dyDescent="0.25">
      <c r="B102" s="418"/>
      <c r="C102" s="418"/>
      <c r="D102" s="504"/>
      <c r="E102" s="418" t="s">
        <v>1028</v>
      </c>
      <c r="F102" s="505" t="s">
        <v>1161</v>
      </c>
      <c r="G102" s="506">
        <v>4902</v>
      </c>
      <c r="H102" s="418"/>
    </row>
    <row r="103" spans="2:8" ht="15.75" x14ac:dyDescent="0.25">
      <c r="B103" s="418"/>
      <c r="C103" s="418"/>
      <c r="D103" s="504"/>
      <c r="E103" s="418" t="s">
        <v>1030</v>
      </c>
      <c r="F103" s="505" t="s">
        <v>1162</v>
      </c>
      <c r="G103" s="506">
        <v>1549</v>
      </c>
      <c r="H103" s="418"/>
    </row>
    <row r="104" spans="2:8" x14ac:dyDescent="0.2">
      <c r="B104" s="508"/>
      <c r="C104" s="508"/>
      <c r="D104" s="509"/>
      <c r="E104" s="510" t="s">
        <v>1073</v>
      </c>
      <c r="F104" s="510" t="s">
        <v>1163</v>
      </c>
      <c r="G104" s="511">
        <v>0</v>
      </c>
      <c r="H104" s="418"/>
    </row>
    <row r="105" spans="2:8" ht="8.25" customHeight="1" x14ac:dyDescent="0.25">
      <c r="B105" s="418"/>
      <c r="C105" s="418"/>
      <c r="D105" s="504"/>
      <c r="E105" s="418"/>
      <c r="F105" s="505"/>
      <c r="G105" s="506"/>
      <c r="H105" s="418"/>
    </row>
    <row r="106" spans="2:8" ht="15.75" x14ac:dyDescent="0.25">
      <c r="B106" s="503" t="s">
        <v>1164</v>
      </c>
      <c r="C106" s="503" t="s">
        <v>1165</v>
      </c>
      <c r="D106" s="504" t="s">
        <v>1166</v>
      </c>
      <c r="E106" s="418" t="s">
        <v>1026</v>
      </c>
      <c r="F106" s="505" t="s">
        <v>1167</v>
      </c>
      <c r="G106" s="506">
        <v>7170</v>
      </c>
      <c r="H106" s="418"/>
    </row>
    <row r="107" spans="2:8" ht="15.75" x14ac:dyDescent="0.25">
      <c r="B107" s="418"/>
      <c r="C107" s="418"/>
      <c r="D107" s="504"/>
      <c r="E107" s="418" t="s">
        <v>1028</v>
      </c>
      <c r="F107" s="505" t="s">
        <v>1168</v>
      </c>
      <c r="G107" s="506">
        <v>5064</v>
      </c>
      <c r="H107" s="418"/>
    </row>
    <row r="108" spans="2:8" ht="15.75" x14ac:dyDescent="0.25">
      <c r="B108" s="418"/>
      <c r="C108" s="418"/>
      <c r="D108" s="504"/>
      <c r="E108" s="418" t="s">
        <v>1030</v>
      </c>
      <c r="F108" s="505" t="s">
        <v>1169</v>
      </c>
      <c r="G108" s="506">
        <v>1600</v>
      </c>
      <c r="H108" s="418"/>
    </row>
    <row r="109" spans="2:8" x14ac:dyDescent="0.2">
      <c r="B109" s="508"/>
      <c r="C109" s="508"/>
      <c r="D109" s="509"/>
      <c r="E109" s="510" t="s">
        <v>1073</v>
      </c>
      <c r="F109" s="510" t="s">
        <v>1170</v>
      </c>
      <c r="G109" s="511">
        <v>0</v>
      </c>
      <c r="H109" s="418"/>
    </row>
    <row r="110" spans="2:8" ht="7.5" customHeight="1" x14ac:dyDescent="0.25">
      <c r="B110" s="418"/>
      <c r="C110" s="418"/>
      <c r="D110" s="504"/>
      <c r="E110" s="418"/>
      <c r="F110" s="505"/>
      <c r="G110" s="506"/>
      <c r="H110" s="418"/>
    </row>
    <row r="111" spans="2:8" ht="15.75" x14ac:dyDescent="0.25">
      <c r="B111" s="503" t="s">
        <v>1171</v>
      </c>
      <c r="C111" s="503" t="s">
        <v>1172</v>
      </c>
      <c r="D111" s="504" t="s">
        <v>1173</v>
      </c>
      <c r="E111" s="418" t="s">
        <v>1026</v>
      </c>
      <c r="F111" s="505" t="s">
        <v>1174</v>
      </c>
      <c r="G111" s="506">
        <v>7744</v>
      </c>
      <c r="H111" s="418"/>
    </row>
    <row r="112" spans="2:8" ht="15.75" x14ac:dyDescent="0.25">
      <c r="B112" s="418"/>
      <c r="C112" s="418"/>
      <c r="D112" s="504"/>
      <c r="E112" s="418" t="s">
        <v>1028</v>
      </c>
      <c r="F112" s="505" t="s">
        <v>1175</v>
      </c>
      <c r="G112" s="506">
        <v>5221</v>
      </c>
      <c r="H112" s="418"/>
    </row>
    <row r="113" spans="2:8" x14ac:dyDescent="0.2">
      <c r="B113" s="418"/>
      <c r="C113" s="418"/>
      <c r="D113" s="512"/>
      <c r="E113" s="418" t="s">
        <v>1030</v>
      </c>
      <c r="F113" s="505" t="s">
        <v>1176</v>
      </c>
      <c r="G113" s="506">
        <v>1650</v>
      </c>
      <c r="H113" s="418"/>
    </row>
    <row r="114" spans="2:8" x14ac:dyDescent="0.2">
      <c r="B114" s="508"/>
      <c r="C114" s="508"/>
      <c r="D114" s="509"/>
      <c r="E114" s="510" t="s">
        <v>1073</v>
      </c>
      <c r="F114" s="510" t="s">
        <v>1177</v>
      </c>
      <c r="G114" s="511">
        <v>0</v>
      </c>
      <c r="H114" s="418"/>
    </row>
    <row r="115" spans="2:8" ht="8.25" customHeight="1" x14ac:dyDescent="0.2">
      <c r="B115" s="418"/>
      <c r="C115" s="418"/>
      <c r="D115" s="512"/>
      <c r="E115" s="418"/>
      <c r="F115" s="505"/>
      <c r="G115" s="506"/>
      <c r="H115" s="418"/>
    </row>
    <row r="116" spans="2:8" ht="15.75" x14ac:dyDescent="0.25">
      <c r="B116" s="503" t="s">
        <v>1178</v>
      </c>
      <c r="C116" s="503" t="s">
        <v>1179</v>
      </c>
      <c r="D116" s="504" t="s">
        <v>1180</v>
      </c>
      <c r="E116" s="418" t="s">
        <v>1026</v>
      </c>
      <c r="F116" s="505" t="s">
        <v>1181</v>
      </c>
      <c r="G116" s="506">
        <v>8626</v>
      </c>
      <c r="H116" s="418"/>
    </row>
    <row r="117" spans="2:8" x14ac:dyDescent="0.2">
      <c r="B117" s="418"/>
      <c r="C117" s="418"/>
      <c r="D117" s="512"/>
      <c r="E117" s="418" t="s">
        <v>1028</v>
      </c>
      <c r="F117" s="505" t="s">
        <v>1182</v>
      </c>
      <c r="G117" s="506">
        <v>5294</v>
      </c>
      <c r="H117" s="418"/>
    </row>
    <row r="118" spans="2:8" x14ac:dyDescent="0.2">
      <c r="B118" s="418"/>
      <c r="C118" s="418"/>
      <c r="D118" s="512"/>
      <c r="E118" s="418" t="s">
        <v>1030</v>
      </c>
      <c r="F118" s="505" t="s">
        <v>1183</v>
      </c>
      <c r="G118" s="506">
        <v>1673</v>
      </c>
      <c r="H118" s="418"/>
    </row>
    <row r="119" spans="2:8" x14ac:dyDescent="0.2">
      <c r="B119" s="508"/>
      <c r="C119" s="508"/>
      <c r="D119" s="509"/>
      <c r="E119" s="510" t="s">
        <v>1073</v>
      </c>
      <c r="F119" s="510" t="s">
        <v>1184</v>
      </c>
      <c r="G119" s="511">
        <v>0</v>
      </c>
      <c r="H119" s="418"/>
    </row>
    <row r="120" spans="2:8" ht="7.5" customHeight="1" x14ac:dyDescent="0.2">
      <c r="B120" s="418"/>
      <c r="C120" s="418"/>
      <c r="D120" s="512"/>
      <c r="E120" s="418"/>
      <c r="F120" s="505"/>
      <c r="G120" s="506"/>
      <c r="H120" s="418"/>
    </row>
    <row r="121" spans="2:8" ht="15.75" x14ac:dyDescent="0.25">
      <c r="B121" s="503" t="s">
        <v>1185</v>
      </c>
      <c r="C121" s="503" t="s">
        <v>1186</v>
      </c>
      <c r="D121" s="504" t="s">
        <v>1187</v>
      </c>
      <c r="E121" s="418" t="s">
        <v>1026</v>
      </c>
      <c r="F121" s="505" t="s">
        <v>1188</v>
      </c>
      <c r="G121" s="506">
        <v>9242</v>
      </c>
      <c r="H121" s="418"/>
    </row>
    <row r="122" spans="2:8" x14ac:dyDescent="0.2">
      <c r="B122" s="418"/>
      <c r="C122" s="418"/>
      <c r="D122" s="512"/>
      <c r="E122" s="418" t="s">
        <v>1028</v>
      </c>
      <c r="F122" s="505" t="s">
        <v>1189</v>
      </c>
      <c r="G122" s="506">
        <v>5672</v>
      </c>
      <c r="H122" s="418"/>
    </row>
    <row r="123" spans="2:8" x14ac:dyDescent="0.2">
      <c r="B123" s="418"/>
      <c r="C123" s="418"/>
      <c r="D123" s="512"/>
      <c r="E123" s="418" t="s">
        <v>1030</v>
      </c>
      <c r="F123" s="505" t="s">
        <v>1190</v>
      </c>
      <c r="G123" s="506">
        <v>1793</v>
      </c>
      <c r="H123" s="418"/>
    </row>
    <row r="124" spans="2:8" x14ac:dyDescent="0.2">
      <c r="B124" s="508"/>
      <c r="C124" s="508"/>
      <c r="D124" s="509"/>
      <c r="E124" s="510" t="s">
        <v>1073</v>
      </c>
      <c r="F124" s="510" t="s">
        <v>1191</v>
      </c>
      <c r="G124" s="511">
        <v>0</v>
      </c>
      <c r="H124" s="418"/>
    </row>
    <row r="125" spans="2:8" ht="6" customHeight="1" x14ac:dyDescent="0.2">
      <c r="B125" s="418"/>
      <c r="C125" s="418"/>
      <c r="D125" s="512"/>
      <c r="E125" s="418"/>
      <c r="F125" s="505"/>
      <c r="G125" s="506"/>
      <c r="H125" s="418"/>
    </row>
    <row r="126" spans="2:8" ht="12.75" customHeight="1" x14ac:dyDescent="0.25">
      <c r="B126" s="503" t="s">
        <v>1192</v>
      </c>
      <c r="C126" s="503" t="s">
        <v>1193</v>
      </c>
      <c r="D126" s="504" t="s">
        <v>1187</v>
      </c>
      <c r="E126" s="418" t="s">
        <v>1026</v>
      </c>
      <c r="F126" s="513" t="s">
        <v>1194</v>
      </c>
      <c r="G126" s="506">
        <v>9899</v>
      </c>
      <c r="H126" s="418"/>
    </row>
    <row r="127" spans="2:8" ht="12.75" customHeight="1" x14ac:dyDescent="0.2">
      <c r="B127" s="418"/>
      <c r="C127" s="418"/>
      <c r="D127" s="512"/>
      <c r="E127" s="418" t="s">
        <v>1028</v>
      </c>
      <c r="F127" s="513" t="s">
        <v>1195</v>
      </c>
      <c r="G127" s="506">
        <v>6075</v>
      </c>
      <c r="H127" s="418"/>
    </row>
    <row r="128" spans="2:8" x14ac:dyDescent="0.2">
      <c r="B128" s="418"/>
      <c r="C128" s="418"/>
      <c r="D128" s="512"/>
      <c r="E128" s="418" t="s">
        <v>1030</v>
      </c>
      <c r="F128" s="513" t="s">
        <v>1196</v>
      </c>
      <c r="G128" s="506">
        <v>1920</v>
      </c>
      <c r="H128" s="418"/>
    </row>
    <row r="129" spans="2:8" x14ac:dyDescent="0.2">
      <c r="B129" s="508"/>
      <c r="C129" s="508"/>
      <c r="D129" s="509"/>
      <c r="E129" s="510" t="s">
        <v>1073</v>
      </c>
      <c r="F129" s="514" t="s">
        <v>1197</v>
      </c>
      <c r="G129" s="511">
        <v>0</v>
      </c>
      <c r="H129" s="418"/>
    </row>
    <row r="130" spans="2:8" ht="15.75" x14ac:dyDescent="0.25">
      <c r="B130" s="503" t="s">
        <v>1198</v>
      </c>
      <c r="C130" s="503" t="s">
        <v>1199</v>
      </c>
      <c r="D130" s="504" t="s">
        <v>1187</v>
      </c>
      <c r="E130" s="418" t="s">
        <v>1026</v>
      </c>
      <c r="F130" s="513" t="s">
        <v>1200</v>
      </c>
      <c r="G130" s="506">
        <v>10269</v>
      </c>
      <c r="H130" s="418"/>
    </row>
    <row r="131" spans="2:8" x14ac:dyDescent="0.2">
      <c r="B131" s="418"/>
      <c r="C131" s="418"/>
      <c r="D131" s="512"/>
      <c r="E131" s="418" t="s">
        <v>1028</v>
      </c>
      <c r="F131" s="513" t="s">
        <v>1201</v>
      </c>
      <c r="G131" s="506">
        <v>6302</v>
      </c>
      <c r="H131" s="418"/>
    </row>
    <row r="132" spans="2:8" x14ac:dyDescent="0.2">
      <c r="B132" s="418"/>
      <c r="C132" s="418"/>
      <c r="D132" s="512"/>
      <c r="E132" s="418" t="s">
        <v>1030</v>
      </c>
      <c r="F132" s="513" t="s">
        <v>1202</v>
      </c>
      <c r="G132" s="506">
        <v>1992</v>
      </c>
      <c r="H132" s="418"/>
    </row>
    <row r="133" spans="2:8" x14ac:dyDescent="0.2">
      <c r="B133" s="508"/>
      <c r="C133" s="508"/>
      <c r="D133" s="509"/>
      <c r="E133" s="510" t="s">
        <v>1073</v>
      </c>
      <c r="F133" s="514" t="s">
        <v>1203</v>
      </c>
      <c r="G133" s="511">
        <v>0</v>
      </c>
      <c r="H133" s="418"/>
    </row>
    <row r="134" spans="2:8" ht="24.75" customHeight="1" x14ac:dyDescent="0.25">
      <c r="B134" s="503" t="s">
        <v>1204</v>
      </c>
      <c r="C134" s="503" t="s">
        <v>1205</v>
      </c>
      <c r="D134" s="504" t="s">
        <v>1206</v>
      </c>
      <c r="E134" s="418" t="s">
        <v>1026</v>
      </c>
      <c r="F134" s="513" t="s">
        <v>1207</v>
      </c>
      <c r="G134" s="506">
        <v>10577</v>
      </c>
      <c r="H134" s="418"/>
    </row>
    <row r="135" spans="2:8" x14ac:dyDescent="0.2">
      <c r="B135" s="418"/>
      <c r="C135" s="418"/>
      <c r="D135" s="512"/>
      <c r="E135" s="418" t="s">
        <v>1028</v>
      </c>
      <c r="F135" s="513" t="s">
        <v>1208</v>
      </c>
      <c r="G135" s="506">
        <v>6491</v>
      </c>
      <c r="H135" s="418"/>
    </row>
    <row r="136" spans="2:8" x14ac:dyDescent="0.2">
      <c r="B136" s="418"/>
      <c r="C136" s="418"/>
      <c r="D136" s="512"/>
      <c r="E136" s="418" t="s">
        <v>1030</v>
      </c>
      <c r="F136" s="513" t="s">
        <v>1209</v>
      </c>
      <c r="G136" s="506">
        <v>2052</v>
      </c>
      <c r="H136" s="418"/>
    </row>
    <row r="137" spans="2:8" x14ac:dyDescent="0.2">
      <c r="B137" s="508"/>
      <c r="C137" s="508"/>
      <c r="D137" s="509"/>
      <c r="E137" s="510" t="s">
        <v>1073</v>
      </c>
      <c r="F137" s="514" t="s">
        <v>1210</v>
      </c>
      <c r="G137" s="511">
        <v>0</v>
      </c>
      <c r="H137" s="418"/>
    </row>
    <row r="138" spans="2:8" ht="23.25" customHeight="1" x14ac:dyDescent="0.25">
      <c r="B138" s="503" t="s">
        <v>1211</v>
      </c>
      <c r="C138" s="503" t="s">
        <v>1212</v>
      </c>
      <c r="D138" s="504" t="s">
        <v>1206</v>
      </c>
      <c r="E138" s="418" t="s">
        <v>1026</v>
      </c>
      <c r="F138" s="513" t="s">
        <v>1213</v>
      </c>
      <c r="G138" s="506">
        <v>10844</v>
      </c>
    </row>
    <row r="139" spans="2:8" x14ac:dyDescent="0.2">
      <c r="B139" s="418"/>
      <c r="C139" s="418"/>
      <c r="D139" s="512"/>
      <c r="E139" s="418" t="s">
        <v>1028</v>
      </c>
      <c r="F139" s="513" t="s">
        <v>1214</v>
      </c>
      <c r="G139" s="506">
        <v>6655</v>
      </c>
    </row>
    <row r="140" spans="2:8" x14ac:dyDescent="0.2">
      <c r="B140" s="418"/>
      <c r="C140" s="418"/>
      <c r="D140" s="512"/>
      <c r="E140" s="418" t="s">
        <v>1030</v>
      </c>
      <c r="F140" s="513" t="s">
        <v>1215</v>
      </c>
      <c r="G140" s="506">
        <v>2104</v>
      </c>
    </row>
    <row r="141" spans="2:8" x14ac:dyDescent="0.2">
      <c r="B141" s="508"/>
      <c r="C141" s="508"/>
      <c r="D141" s="509"/>
      <c r="E141" s="510" t="s">
        <v>1073</v>
      </c>
      <c r="F141" s="514" t="s">
        <v>1216</v>
      </c>
      <c r="G141" s="511">
        <v>0</v>
      </c>
    </row>
    <row r="142" spans="2:8" ht="18" customHeight="1" x14ac:dyDescent="0.25">
      <c r="B142" s="503" t="s">
        <v>1217</v>
      </c>
      <c r="C142" s="503" t="s">
        <v>1218</v>
      </c>
      <c r="D142" s="504" t="s">
        <v>1206</v>
      </c>
      <c r="E142" s="418" t="s">
        <v>1026</v>
      </c>
      <c r="F142" s="513" t="s">
        <v>1219</v>
      </c>
      <c r="G142" s="506">
        <v>11091</v>
      </c>
    </row>
    <row r="143" spans="2:8" x14ac:dyDescent="0.2">
      <c r="B143" s="418"/>
      <c r="C143" s="418"/>
      <c r="D143" s="512"/>
      <c r="E143" s="418" t="s">
        <v>1028</v>
      </c>
      <c r="F143" s="513" t="s">
        <v>1220</v>
      </c>
      <c r="G143" s="506">
        <v>6806</v>
      </c>
    </row>
    <row r="144" spans="2:8" x14ac:dyDescent="0.2">
      <c r="B144" s="418"/>
      <c r="C144" s="418"/>
      <c r="D144" s="512"/>
      <c r="E144" s="418" t="s">
        <v>1030</v>
      </c>
      <c r="F144" s="513" t="s">
        <v>1221</v>
      </c>
      <c r="G144" s="506">
        <v>2151</v>
      </c>
    </row>
    <row r="145" spans="2:7" x14ac:dyDescent="0.2">
      <c r="B145" s="508"/>
      <c r="C145" s="508"/>
      <c r="D145" s="509"/>
      <c r="E145" s="510" t="s">
        <v>1073</v>
      </c>
      <c r="F145" s="514" t="s">
        <v>1222</v>
      </c>
      <c r="G145" s="511">
        <v>0</v>
      </c>
    </row>
    <row r="146" spans="2:7" ht="15.75" x14ac:dyDescent="0.25">
      <c r="B146" s="503" t="s">
        <v>1223</v>
      </c>
      <c r="C146" s="503" t="s">
        <v>1224</v>
      </c>
      <c r="D146" s="504" t="s">
        <v>1206</v>
      </c>
      <c r="E146" s="418" t="s">
        <v>1026</v>
      </c>
      <c r="F146" s="513" t="s">
        <v>1225</v>
      </c>
      <c r="G146" s="506">
        <v>11337</v>
      </c>
    </row>
    <row r="147" spans="2:7" x14ac:dyDescent="0.2">
      <c r="B147" s="418"/>
      <c r="C147" s="418"/>
      <c r="D147" s="512"/>
      <c r="E147" s="418" t="s">
        <v>1028</v>
      </c>
      <c r="F147" s="513" t="s">
        <v>1226</v>
      </c>
      <c r="G147" s="506">
        <v>6957</v>
      </c>
    </row>
    <row r="148" spans="2:7" x14ac:dyDescent="0.2">
      <c r="B148" s="418"/>
      <c r="C148" s="418"/>
      <c r="D148" s="512"/>
      <c r="E148" s="418" t="s">
        <v>1030</v>
      </c>
      <c r="F148" s="513" t="s">
        <v>1227</v>
      </c>
      <c r="G148" s="506">
        <v>2199</v>
      </c>
    </row>
    <row r="149" spans="2:7" x14ac:dyDescent="0.2">
      <c r="B149" s="508"/>
      <c r="C149" s="508"/>
      <c r="D149" s="509"/>
      <c r="E149" s="510" t="s">
        <v>1073</v>
      </c>
      <c r="F149" s="514" t="s">
        <v>1228</v>
      </c>
      <c r="G149" s="511">
        <v>0</v>
      </c>
    </row>
    <row r="150" spans="2:7" ht="18.75" customHeight="1" x14ac:dyDescent="0.25">
      <c r="B150" s="503" t="s">
        <v>1229</v>
      </c>
      <c r="C150" s="503" t="s">
        <v>1230</v>
      </c>
      <c r="D150" s="504" t="s">
        <v>1231</v>
      </c>
      <c r="E150" s="418" t="s">
        <v>1026</v>
      </c>
      <c r="F150" s="513" t="s">
        <v>1232</v>
      </c>
      <c r="G150" s="506">
        <v>11887</v>
      </c>
    </row>
    <row r="151" spans="2:7" x14ac:dyDescent="0.2">
      <c r="B151" s="418"/>
      <c r="C151" s="418"/>
      <c r="D151" s="512"/>
      <c r="E151" s="418" t="s">
        <v>1028</v>
      </c>
      <c r="F151" s="513" t="s">
        <v>1233</v>
      </c>
      <c r="G151" s="506">
        <v>7259</v>
      </c>
    </row>
    <row r="152" spans="2:7" x14ac:dyDescent="0.2">
      <c r="B152" s="418"/>
      <c r="C152" s="418"/>
      <c r="D152" s="512"/>
      <c r="E152" s="418" t="s">
        <v>1030</v>
      </c>
      <c r="F152" s="513" t="s">
        <v>1234</v>
      </c>
      <c r="G152" s="506">
        <v>2295</v>
      </c>
    </row>
    <row r="153" spans="2:7" x14ac:dyDescent="0.2">
      <c r="B153" s="508"/>
      <c r="C153" s="508"/>
      <c r="D153" s="509"/>
      <c r="E153" s="510" t="s">
        <v>1073</v>
      </c>
      <c r="F153" s="514" t="s">
        <v>1235</v>
      </c>
      <c r="G153" s="511">
        <v>0</v>
      </c>
    </row>
    <row r="154" spans="2:7" ht="15.75" x14ac:dyDescent="0.25">
      <c r="B154" s="503" t="s">
        <v>1236</v>
      </c>
      <c r="C154" s="503" t="s">
        <v>2507</v>
      </c>
      <c r="D154" s="504" t="s">
        <v>1231</v>
      </c>
      <c r="E154" s="418" t="s">
        <v>1026</v>
      </c>
      <c r="F154" s="513" t="s">
        <v>2508</v>
      </c>
      <c r="G154" s="506">
        <v>12364</v>
      </c>
    </row>
    <row r="155" spans="2:7" x14ac:dyDescent="0.2">
      <c r="B155" s="418"/>
      <c r="C155" s="418"/>
      <c r="D155" s="512"/>
      <c r="E155" s="418" t="s">
        <v>1028</v>
      </c>
      <c r="F155" s="1673" t="s">
        <v>2509</v>
      </c>
      <c r="G155" s="506">
        <v>7587</v>
      </c>
    </row>
    <row r="156" spans="2:7" x14ac:dyDescent="0.2">
      <c r="B156" s="418"/>
      <c r="C156" s="418"/>
      <c r="D156" s="512"/>
      <c r="E156" s="418" t="s">
        <v>1030</v>
      </c>
      <c r="F156" s="1673" t="s">
        <v>2510</v>
      </c>
      <c r="G156" s="506">
        <v>2398</v>
      </c>
    </row>
    <row r="157" spans="2:7" x14ac:dyDescent="0.2">
      <c r="B157" s="508"/>
      <c r="C157" s="508"/>
      <c r="D157" s="509"/>
      <c r="E157" s="510" t="s">
        <v>1073</v>
      </c>
      <c r="F157" s="1674" t="s">
        <v>2511</v>
      </c>
      <c r="G157" s="511">
        <v>0</v>
      </c>
    </row>
    <row r="158" spans="2:7" x14ac:dyDescent="0.2">
      <c r="B158" s="363"/>
      <c r="C158" s="363"/>
      <c r="D158" s="515"/>
      <c r="E158" s="363"/>
      <c r="F158" s="516"/>
      <c r="G158" s="517"/>
    </row>
    <row r="159" spans="2:7" x14ac:dyDescent="0.2">
      <c r="B159" s="363"/>
      <c r="C159" s="363"/>
      <c r="D159" s="515"/>
      <c r="E159" s="363"/>
      <c r="F159" s="516"/>
      <c r="G159" s="517"/>
    </row>
    <row r="160" spans="2:7" x14ac:dyDescent="0.2">
      <c r="B160" s="363"/>
      <c r="C160" s="363"/>
      <c r="D160" s="515"/>
      <c r="E160" s="363"/>
      <c r="F160" s="516"/>
      <c r="G160" s="517"/>
    </row>
    <row r="161" spans="2:7" x14ac:dyDescent="0.2">
      <c r="B161" s="363"/>
      <c r="C161" s="363"/>
      <c r="D161" s="515"/>
      <c r="E161" s="363"/>
      <c r="F161" s="516"/>
      <c r="G161" s="517"/>
    </row>
    <row r="162" spans="2:7" x14ac:dyDescent="0.2">
      <c r="B162" s="363"/>
      <c r="C162" s="363"/>
      <c r="D162" s="515"/>
      <c r="E162" s="363"/>
      <c r="F162" s="516"/>
      <c r="G162" s="517"/>
    </row>
    <row r="163" spans="2:7" x14ac:dyDescent="0.2">
      <c r="B163" s="363"/>
      <c r="C163" s="363"/>
      <c r="D163" s="515"/>
      <c r="E163" s="363"/>
      <c r="F163" s="516"/>
      <c r="G163" s="517"/>
    </row>
    <row r="164" spans="2:7" x14ac:dyDescent="0.2">
      <c r="B164" s="363"/>
      <c r="C164" s="363"/>
      <c r="D164" s="515"/>
      <c r="E164" s="363"/>
      <c r="F164" s="516"/>
      <c r="G164" s="517"/>
    </row>
    <row r="165" spans="2:7" x14ac:dyDescent="0.2">
      <c r="B165" s="363"/>
      <c r="C165" s="363"/>
      <c r="D165" s="515"/>
      <c r="E165" s="363"/>
      <c r="F165" s="516"/>
      <c r="G165" s="517"/>
    </row>
    <row r="166" spans="2:7" x14ac:dyDescent="0.2">
      <c r="B166" s="363"/>
      <c r="C166" s="363"/>
      <c r="D166" s="515"/>
      <c r="E166" s="363"/>
      <c r="F166" s="516"/>
      <c r="G166" s="517"/>
    </row>
    <row r="167" spans="2:7" x14ac:dyDescent="0.2">
      <c r="B167" s="363"/>
      <c r="C167" s="363"/>
      <c r="D167" s="515"/>
      <c r="E167" s="363"/>
      <c r="F167" s="516"/>
      <c r="G167" s="517"/>
    </row>
    <row r="168" spans="2:7" x14ac:dyDescent="0.2">
      <c r="B168" s="363"/>
      <c r="C168" s="363"/>
      <c r="D168" s="515"/>
      <c r="E168" s="363"/>
      <c r="F168" s="516"/>
      <c r="G168" s="517"/>
    </row>
    <row r="169" spans="2:7" x14ac:dyDescent="0.2">
      <c r="B169" s="363"/>
      <c r="C169" s="363"/>
      <c r="D169" s="515"/>
      <c r="E169" s="363"/>
      <c r="F169" s="516"/>
      <c r="G169" s="517"/>
    </row>
    <row r="170" spans="2:7" x14ac:dyDescent="0.2">
      <c r="B170" s="363"/>
      <c r="C170" s="363"/>
      <c r="D170" s="515"/>
      <c r="E170" s="363"/>
      <c r="F170" s="516"/>
      <c r="G170" s="517"/>
    </row>
    <row r="171" spans="2:7" x14ac:dyDescent="0.2">
      <c r="B171" s="363"/>
      <c r="C171" s="363"/>
      <c r="D171" s="515"/>
      <c r="E171" s="363"/>
      <c r="F171" s="516"/>
      <c r="G171" s="517"/>
    </row>
    <row r="172" spans="2:7" x14ac:dyDescent="0.2">
      <c r="B172" s="363"/>
      <c r="C172" s="363"/>
      <c r="D172" s="515"/>
      <c r="E172" s="363"/>
      <c r="F172" s="516"/>
      <c r="G172" s="517"/>
    </row>
    <row r="173" spans="2:7" x14ac:dyDescent="0.2">
      <c r="B173" s="363"/>
      <c r="C173" s="363"/>
      <c r="D173" s="515"/>
      <c r="E173" s="363"/>
      <c r="F173" s="516"/>
      <c r="G173" s="517"/>
    </row>
    <row r="174" spans="2:7" x14ac:dyDescent="0.2">
      <c r="B174" s="363"/>
      <c r="C174" s="363"/>
      <c r="D174" s="515"/>
      <c r="E174" s="363"/>
      <c r="F174" s="516"/>
      <c r="G174" s="517"/>
    </row>
    <row r="175" spans="2:7" x14ac:dyDescent="0.2">
      <c r="B175" s="363"/>
      <c r="C175" s="363"/>
      <c r="D175" s="515"/>
      <c r="E175" s="363"/>
      <c r="F175" s="516"/>
      <c r="G175" s="517"/>
    </row>
    <row r="176" spans="2:7" x14ac:dyDescent="0.2">
      <c r="B176" s="363"/>
      <c r="C176" s="363"/>
      <c r="D176" s="515"/>
      <c r="E176" s="363"/>
      <c r="F176" s="516"/>
      <c r="G176" s="517"/>
    </row>
    <row r="177" spans="2:7" x14ac:dyDescent="0.2">
      <c r="B177" s="363"/>
      <c r="C177" s="363"/>
      <c r="D177" s="515"/>
      <c r="E177" s="363"/>
      <c r="F177" s="516"/>
      <c r="G177" s="517"/>
    </row>
    <row r="178" spans="2:7" x14ac:dyDescent="0.2">
      <c r="B178" s="363"/>
      <c r="C178" s="363"/>
      <c r="D178" s="515"/>
      <c r="E178" s="363"/>
      <c r="F178" s="516"/>
      <c r="G178" s="517"/>
    </row>
    <row r="179" spans="2:7" x14ac:dyDescent="0.2">
      <c r="B179" s="363"/>
      <c r="C179" s="363"/>
      <c r="D179" s="515"/>
      <c r="E179" s="363"/>
      <c r="F179" s="516"/>
      <c r="G179" s="517"/>
    </row>
    <row r="180" spans="2:7" x14ac:dyDescent="0.2">
      <c r="B180" s="363"/>
      <c r="C180" s="363"/>
      <c r="D180" s="515"/>
      <c r="E180" s="363"/>
      <c r="F180" s="516"/>
      <c r="G180" s="517"/>
    </row>
    <row r="181" spans="2:7" x14ac:dyDescent="0.2">
      <c r="B181" s="363"/>
      <c r="C181" s="363"/>
      <c r="D181" s="515"/>
      <c r="E181" s="363"/>
      <c r="F181" s="516"/>
      <c r="G181" s="517"/>
    </row>
    <row r="182" spans="2:7" x14ac:dyDescent="0.2">
      <c r="B182" s="363"/>
      <c r="C182" s="363"/>
      <c r="D182" s="515"/>
      <c r="E182" s="363"/>
      <c r="F182" s="516"/>
      <c r="G182" s="517"/>
    </row>
    <row r="183" spans="2:7" x14ac:dyDescent="0.2">
      <c r="B183" s="363"/>
      <c r="C183" s="363"/>
      <c r="D183" s="515"/>
      <c r="E183" s="363"/>
      <c r="F183" s="516"/>
      <c r="G183" s="517"/>
    </row>
    <row r="184" spans="2:7" x14ac:dyDescent="0.2">
      <c r="B184" s="363"/>
      <c r="C184" s="363"/>
      <c r="D184" s="515"/>
      <c r="E184" s="363"/>
      <c r="F184" s="516"/>
      <c r="G184" s="517"/>
    </row>
    <row r="185" spans="2:7" x14ac:dyDescent="0.2">
      <c r="B185" s="363"/>
      <c r="C185" s="363"/>
      <c r="D185" s="515"/>
      <c r="E185" s="363"/>
      <c r="F185" s="516"/>
      <c r="G185" s="517"/>
    </row>
    <row r="186" spans="2:7" x14ac:dyDescent="0.2">
      <c r="B186" s="363"/>
      <c r="C186" s="363"/>
      <c r="D186" s="515"/>
      <c r="E186" s="363"/>
      <c r="F186" s="516"/>
      <c r="G186" s="517"/>
    </row>
    <row r="187" spans="2:7" x14ac:dyDescent="0.2">
      <c r="B187" s="363"/>
      <c r="C187" s="363"/>
      <c r="D187" s="515"/>
      <c r="E187" s="363"/>
      <c r="F187" s="516"/>
      <c r="G187" s="517"/>
    </row>
    <row r="188" spans="2:7" x14ac:dyDescent="0.2">
      <c r="B188" s="363"/>
      <c r="C188" s="363"/>
      <c r="D188" s="515"/>
      <c r="E188" s="363"/>
      <c r="F188" s="516"/>
      <c r="G188" s="517"/>
    </row>
    <row r="189" spans="2:7" x14ac:dyDescent="0.2">
      <c r="B189" s="363"/>
      <c r="C189" s="363"/>
      <c r="D189" s="515"/>
      <c r="E189" s="363"/>
      <c r="F189" s="516"/>
      <c r="G189" s="517"/>
    </row>
    <row r="190" spans="2:7" x14ac:dyDescent="0.2">
      <c r="B190" s="363"/>
      <c r="C190" s="363"/>
      <c r="D190" s="515"/>
      <c r="E190" s="363"/>
      <c r="F190" s="516"/>
      <c r="G190" s="517"/>
    </row>
    <row r="191" spans="2:7" x14ac:dyDescent="0.2">
      <c r="B191" s="363"/>
      <c r="C191" s="363"/>
      <c r="D191" s="515"/>
      <c r="E191" s="363"/>
      <c r="F191" s="516"/>
      <c r="G191" s="517"/>
    </row>
    <row r="192" spans="2:7" x14ac:dyDescent="0.2">
      <c r="B192" s="363"/>
      <c r="C192" s="363"/>
      <c r="D192" s="515"/>
      <c r="E192" s="363"/>
      <c r="F192" s="516"/>
      <c r="G192" s="517"/>
    </row>
    <row r="193" spans="2:7" x14ac:dyDescent="0.2">
      <c r="B193" s="363"/>
      <c r="C193" s="363"/>
      <c r="D193" s="515"/>
      <c r="E193" s="363"/>
      <c r="F193" s="516"/>
      <c r="G193" s="517"/>
    </row>
    <row r="194" spans="2:7" x14ac:dyDescent="0.2">
      <c r="B194" s="363"/>
      <c r="C194" s="363"/>
      <c r="D194" s="515"/>
      <c r="E194" s="363"/>
      <c r="F194" s="516"/>
      <c r="G194" s="517"/>
    </row>
    <row r="195" spans="2:7" x14ac:dyDescent="0.2">
      <c r="B195" s="363"/>
      <c r="C195" s="363"/>
      <c r="D195" s="515"/>
      <c r="E195" s="363"/>
      <c r="F195" s="516"/>
      <c r="G195" s="517"/>
    </row>
    <row r="196" spans="2:7" x14ac:dyDescent="0.2">
      <c r="B196" s="363"/>
      <c r="C196" s="363"/>
      <c r="D196" s="515"/>
      <c r="E196" s="363"/>
      <c r="F196" s="516"/>
      <c r="G196" s="517"/>
    </row>
    <row r="197" spans="2:7" x14ac:dyDescent="0.2">
      <c r="B197" s="363"/>
      <c r="C197" s="363"/>
      <c r="D197" s="515"/>
      <c r="E197" s="363"/>
      <c r="F197" s="516"/>
      <c r="G197" s="517"/>
    </row>
    <row r="198" spans="2:7" x14ac:dyDescent="0.2">
      <c r="B198" s="363"/>
      <c r="C198" s="363"/>
      <c r="D198" s="515"/>
      <c r="E198" s="363"/>
      <c r="F198" s="516"/>
      <c r="G198" s="517"/>
    </row>
    <row r="199" spans="2:7" x14ac:dyDescent="0.2">
      <c r="B199" s="363"/>
      <c r="C199" s="363"/>
      <c r="D199" s="515"/>
      <c r="E199" s="363"/>
      <c r="F199" s="516"/>
      <c r="G199" s="517"/>
    </row>
    <row r="200" spans="2:7" x14ac:dyDescent="0.2">
      <c r="B200" s="363"/>
      <c r="C200" s="363"/>
      <c r="D200" s="515"/>
      <c r="E200" s="363"/>
      <c r="F200" s="516"/>
      <c r="G200" s="517"/>
    </row>
    <row r="201" spans="2:7" x14ac:dyDescent="0.2">
      <c r="B201" s="363"/>
      <c r="C201" s="363"/>
      <c r="D201" s="515"/>
      <c r="E201" s="363"/>
      <c r="F201" s="516"/>
      <c r="G201" s="517"/>
    </row>
    <row r="202" spans="2:7" x14ac:dyDescent="0.2">
      <c r="B202" s="363"/>
      <c r="C202" s="363"/>
      <c r="D202" s="515"/>
      <c r="E202" s="363"/>
      <c r="F202" s="516"/>
      <c r="G202" s="517"/>
    </row>
    <row r="203" spans="2:7" x14ac:dyDescent="0.2">
      <c r="B203" s="363"/>
      <c r="C203" s="363"/>
      <c r="D203" s="515"/>
      <c r="E203" s="363"/>
      <c r="F203" s="516"/>
      <c r="G203" s="517"/>
    </row>
    <row r="204" spans="2:7" x14ac:dyDescent="0.2">
      <c r="B204" s="363"/>
      <c r="C204" s="363"/>
      <c r="D204" s="515"/>
      <c r="E204" s="363"/>
      <c r="F204" s="516"/>
      <c r="G204" s="517"/>
    </row>
    <row r="205" spans="2:7" x14ac:dyDescent="0.2">
      <c r="B205" s="363"/>
      <c r="C205" s="363"/>
      <c r="D205" s="515"/>
      <c r="E205" s="363"/>
      <c r="F205" s="516"/>
      <c r="G205" s="517"/>
    </row>
    <row r="206" spans="2:7" x14ac:dyDescent="0.2">
      <c r="B206" s="363"/>
      <c r="C206" s="363"/>
      <c r="D206" s="515"/>
      <c r="E206" s="363"/>
      <c r="F206" s="516"/>
      <c r="G206" s="517"/>
    </row>
    <row r="207" spans="2:7" x14ac:dyDescent="0.2">
      <c r="B207" s="363"/>
      <c r="C207" s="363"/>
      <c r="D207" s="515"/>
      <c r="E207" s="363"/>
      <c r="F207" s="516"/>
      <c r="G207" s="517"/>
    </row>
    <row r="208" spans="2:7" x14ac:dyDescent="0.2">
      <c r="B208" s="363"/>
      <c r="C208" s="363"/>
      <c r="D208" s="515"/>
      <c r="E208" s="363"/>
      <c r="F208" s="516"/>
      <c r="G208" s="517"/>
    </row>
    <row r="209" spans="2:7" x14ac:dyDescent="0.2">
      <c r="B209" s="363"/>
      <c r="C209" s="363"/>
      <c r="D209" s="515"/>
      <c r="E209" s="363"/>
      <c r="F209" s="516"/>
      <c r="G209" s="517"/>
    </row>
    <row r="210" spans="2:7" x14ac:dyDescent="0.2">
      <c r="B210" s="363"/>
      <c r="C210" s="363"/>
      <c r="D210" s="515"/>
      <c r="E210" s="363"/>
      <c r="F210" s="516"/>
      <c r="G210" s="517"/>
    </row>
    <row r="211" spans="2:7" x14ac:dyDescent="0.2">
      <c r="B211" s="363"/>
      <c r="C211" s="363"/>
      <c r="D211" s="515"/>
      <c r="E211" s="363"/>
      <c r="F211" s="516"/>
      <c r="G211" s="517"/>
    </row>
    <row r="212" spans="2:7" x14ac:dyDescent="0.2">
      <c r="B212" s="363"/>
      <c r="C212" s="363"/>
      <c r="D212" s="515"/>
      <c r="E212" s="363"/>
      <c r="F212" s="516"/>
      <c r="G212" s="517"/>
    </row>
    <row r="213" spans="2:7" x14ac:dyDescent="0.2">
      <c r="B213" s="363"/>
      <c r="C213" s="363"/>
      <c r="D213" s="515"/>
      <c r="E213" s="363"/>
      <c r="F213" s="516"/>
      <c r="G213" s="517"/>
    </row>
    <row r="214" spans="2:7" x14ac:dyDescent="0.2">
      <c r="B214" s="363"/>
      <c r="C214" s="363"/>
      <c r="D214" s="515"/>
      <c r="E214" s="363"/>
      <c r="F214" s="516"/>
      <c r="G214" s="517"/>
    </row>
    <row r="215" spans="2:7" x14ac:dyDescent="0.2">
      <c r="B215" s="363"/>
      <c r="C215" s="363"/>
      <c r="D215" s="515"/>
      <c r="E215" s="363"/>
      <c r="F215" s="516"/>
      <c r="G215" s="517"/>
    </row>
    <row r="216" spans="2:7" x14ac:dyDescent="0.2">
      <c r="B216" s="363"/>
      <c r="C216" s="363"/>
      <c r="D216" s="515"/>
      <c r="E216" s="363"/>
      <c r="F216" s="516"/>
      <c r="G216" s="517"/>
    </row>
    <row r="217" spans="2:7" x14ac:dyDescent="0.2">
      <c r="B217" s="363"/>
      <c r="C217" s="363"/>
      <c r="D217" s="515"/>
      <c r="E217" s="363"/>
      <c r="F217" s="516"/>
      <c r="G217" s="517"/>
    </row>
    <row r="218" spans="2:7" x14ac:dyDescent="0.2">
      <c r="B218" s="363"/>
      <c r="C218" s="363"/>
      <c r="D218" s="515"/>
      <c r="E218" s="363"/>
      <c r="F218" s="516"/>
      <c r="G218" s="517"/>
    </row>
    <row r="219" spans="2:7" x14ac:dyDescent="0.2">
      <c r="B219" s="363"/>
      <c r="C219" s="363"/>
      <c r="D219" s="515"/>
      <c r="E219" s="363"/>
      <c r="F219" s="516"/>
      <c r="G219" s="517"/>
    </row>
    <row r="220" spans="2:7" x14ac:dyDescent="0.2">
      <c r="B220" s="363"/>
      <c r="C220" s="363"/>
      <c r="D220" s="515"/>
      <c r="E220" s="363"/>
      <c r="F220" s="516"/>
      <c r="G220" s="517"/>
    </row>
    <row r="221" spans="2:7" x14ac:dyDescent="0.2">
      <c r="B221" s="363"/>
      <c r="C221" s="363"/>
      <c r="D221" s="515"/>
      <c r="E221" s="363"/>
      <c r="F221" s="516"/>
      <c r="G221" s="517"/>
    </row>
    <row r="222" spans="2:7" x14ac:dyDescent="0.2">
      <c r="B222" s="363"/>
      <c r="C222" s="363"/>
      <c r="D222" s="515"/>
      <c r="E222" s="363"/>
      <c r="F222" s="516"/>
      <c r="G222" s="517"/>
    </row>
    <row r="223" spans="2:7" x14ac:dyDescent="0.2">
      <c r="B223" s="363"/>
      <c r="C223" s="363"/>
      <c r="D223" s="515"/>
      <c r="E223" s="363"/>
      <c r="F223" s="516"/>
      <c r="G223" s="517"/>
    </row>
    <row r="224" spans="2:7" x14ac:dyDescent="0.2">
      <c r="B224" s="363"/>
      <c r="C224" s="363"/>
      <c r="D224" s="515"/>
      <c r="E224" s="363"/>
      <c r="F224" s="516"/>
      <c r="G224" s="517"/>
    </row>
    <row r="225" spans="2:7" x14ac:dyDescent="0.2">
      <c r="B225" s="363"/>
      <c r="C225" s="363"/>
      <c r="D225" s="515"/>
      <c r="E225" s="363"/>
      <c r="F225" s="516"/>
      <c r="G225" s="517"/>
    </row>
    <row r="226" spans="2:7" x14ac:dyDescent="0.2">
      <c r="B226" s="363"/>
      <c r="C226" s="363"/>
      <c r="D226" s="515"/>
      <c r="E226" s="363"/>
      <c r="F226" s="516"/>
      <c r="G226" s="517"/>
    </row>
    <row r="227" spans="2:7" x14ac:dyDescent="0.2">
      <c r="B227" s="363"/>
      <c r="C227" s="363"/>
      <c r="D227" s="515"/>
      <c r="E227" s="363"/>
      <c r="F227" s="516"/>
      <c r="G227" s="517"/>
    </row>
    <row r="228" spans="2:7" x14ac:dyDescent="0.2">
      <c r="B228" s="363"/>
      <c r="C228" s="363"/>
      <c r="D228" s="515"/>
      <c r="E228" s="363"/>
      <c r="F228" s="516"/>
      <c r="G228" s="517"/>
    </row>
    <row r="229" spans="2:7" x14ac:dyDescent="0.2">
      <c r="B229" s="363"/>
      <c r="C229" s="363"/>
      <c r="D229" s="515"/>
      <c r="E229" s="363"/>
      <c r="F229" s="516"/>
      <c r="G229" s="517"/>
    </row>
    <row r="230" spans="2:7" x14ac:dyDescent="0.2">
      <c r="B230" s="363"/>
      <c r="C230" s="363"/>
      <c r="D230" s="515"/>
      <c r="E230" s="363"/>
      <c r="F230" s="516"/>
      <c r="G230" s="517"/>
    </row>
    <row r="231" spans="2:7" x14ac:dyDescent="0.2">
      <c r="B231" s="363"/>
      <c r="C231" s="363"/>
      <c r="D231" s="515"/>
      <c r="E231" s="363"/>
      <c r="F231" s="516"/>
      <c r="G231" s="517"/>
    </row>
    <row r="232" spans="2:7" x14ac:dyDescent="0.2">
      <c r="B232" s="363"/>
      <c r="C232" s="363"/>
      <c r="D232" s="515"/>
      <c r="E232" s="363"/>
      <c r="F232" s="516"/>
      <c r="G232" s="517"/>
    </row>
    <row r="233" spans="2:7" x14ac:dyDescent="0.2">
      <c r="B233" s="363"/>
      <c r="C233" s="363"/>
      <c r="D233" s="515"/>
      <c r="E233" s="363"/>
      <c r="F233" s="516"/>
      <c r="G233" s="517"/>
    </row>
    <row r="234" spans="2:7" x14ac:dyDescent="0.2">
      <c r="B234" s="363"/>
      <c r="C234" s="363"/>
      <c r="D234" s="515"/>
      <c r="E234" s="363"/>
      <c r="F234" s="516"/>
      <c r="G234" s="517"/>
    </row>
    <row r="235" spans="2:7" x14ac:dyDescent="0.2">
      <c r="B235" s="363"/>
      <c r="C235" s="363"/>
      <c r="D235" s="515"/>
      <c r="E235" s="363"/>
      <c r="F235" s="516"/>
      <c r="G235" s="517"/>
    </row>
    <row r="236" spans="2:7" x14ac:dyDescent="0.2">
      <c r="B236" s="363"/>
      <c r="C236" s="363"/>
      <c r="D236" s="515"/>
      <c r="E236" s="363"/>
      <c r="F236" s="516"/>
      <c r="G236" s="517"/>
    </row>
    <row r="237" spans="2:7" x14ac:dyDescent="0.2">
      <c r="B237" s="363"/>
      <c r="C237" s="363"/>
      <c r="D237" s="515"/>
      <c r="E237" s="363"/>
      <c r="F237" s="516"/>
      <c r="G237" s="517"/>
    </row>
    <row r="238" spans="2:7" x14ac:dyDescent="0.2">
      <c r="G238" s="519"/>
    </row>
    <row r="239" spans="2:7" x14ac:dyDescent="0.2">
      <c r="G239" s="519"/>
    </row>
    <row r="240" spans="2:7" x14ac:dyDescent="0.2">
      <c r="G240" s="519"/>
    </row>
    <row r="241" spans="7:7" x14ac:dyDescent="0.2">
      <c r="G241" s="519"/>
    </row>
    <row r="242" spans="7:7" x14ac:dyDescent="0.2">
      <c r="G242" s="519"/>
    </row>
    <row r="243" spans="7:7" x14ac:dyDescent="0.2">
      <c r="G243" s="519"/>
    </row>
    <row r="244" spans="7:7" x14ac:dyDescent="0.2">
      <c r="G244" s="519"/>
    </row>
    <row r="245" spans="7:7" x14ac:dyDescent="0.2">
      <c r="G245" s="519"/>
    </row>
    <row r="246" spans="7:7" x14ac:dyDescent="0.2">
      <c r="G246" s="519"/>
    </row>
    <row r="247" spans="7:7" x14ac:dyDescent="0.2">
      <c r="G247" s="519"/>
    </row>
    <row r="248" spans="7:7" x14ac:dyDescent="0.2">
      <c r="G248" s="519"/>
    </row>
    <row r="249" spans="7:7" x14ac:dyDescent="0.2">
      <c r="G249" s="519"/>
    </row>
    <row r="250" spans="7:7" x14ac:dyDescent="0.2">
      <c r="G250" s="519"/>
    </row>
    <row r="251" spans="7:7" x14ac:dyDescent="0.2">
      <c r="G251" s="519"/>
    </row>
    <row r="252" spans="7:7" x14ac:dyDescent="0.2">
      <c r="G252" s="519"/>
    </row>
    <row r="253" spans="7:7" x14ac:dyDescent="0.2">
      <c r="G253" s="519"/>
    </row>
    <row r="254" spans="7:7" x14ac:dyDescent="0.2">
      <c r="G254" s="519"/>
    </row>
    <row r="255" spans="7:7" x14ac:dyDescent="0.2">
      <c r="G255" s="519"/>
    </row>
    <row r="256" spans="7:7" x14ac:dyDescent="0.2">
      <c r="G256" s="519"/>
    </row>
    <row r="257" spans="7:7" x14ac:dyDescent="0.2">
      <c r="G257" s="519"/>
    </row>
    <row r="258" spans="7:7" x14ac:dyDescent="0.2">
      <c r="G258" s="519"/>
    </row>
    <row r="259" spans="7:7" x14ac:dyDescent="0.2">
      <c r="G259" s="519"/>
    </row>
    <row r="260" spans="7:7" x14ac:dyDescent="0.2">
      <c r="G260" s="519"/>
    </row>
    <row r="261" spans="7:7" x14ac:dyDescent="0.2">
      <c r="G261" s="519"/>
    </row>
    <row r="262" spans="7:7" x14ac:dyDescent="0.2">
      <c r="G262" s="519"/>
    </row>
    <row r="263" spans="7:7" x14ac:dyDescent="0.2">
      <c r="G263" s="519"/>
    </row>
    <row r="264" spans="7:7" x14ac:dyDescent="0.2">
      <c r="G264" s="519"/>
    </row>
    <row r="265" spans="7:7" x14ac:dyDescent="0.2">
      <c r="G265" s="519"/>
    </row>
    <row r="266" spans="7:7" x14ac:dyDescent="0.2">
      <c r="G266" s="519"/>
    </row>
    <row r="267" spans="7:7" x14ac:dyDescent="0.2">
      <c r="G267" s="519"/>
    </row>
    <row r="268" spans="7:7" x14ac:dyDescent="0.2">
      <c r="G268" s="519"/>
    </row>
    <row r="269" spans="7:7" x14ac:dyDescent="0.2">
      <c r="G269" s="519"/>
    </row>
    <row r="270" spans="7:7" x14ac:dyDescent="0.2">
      <c r="G270" s="519"/>
    </row>
    <row r="271" spans="7:7" x14ac:dyDescent="0.2">
      <c r="G271" s="519"/>
    </row>
    <row r="272" spans="7:7" x14ac:dyDescent="0.2">
      <c r="G272" s="519"/>
    </row>
    <row r="273" spans="7:7" x14ac:dyDescent="0.2">
      <c r="G273" s="519"/>
    </row>
    <row r="274" spans="7:7" x14ac:dyDescent="0.2">
      <c r="G274" s="519"/>
    </row>
    <row r="275" spans="7:7" x14ac:dyDescent="0.2">
      <c r="G275" s="519"/>
    </row>
    <row r="276" spans="7:7" x14ac:dyDescent="0.2">
      <c r="G276" s="519"/>
    </row>
    <row r="277" spans="7:7" x14ac:dyDescent="0.2">
      <c r="G277" s="519"/>
    </row>
    <row r="278" spans="7:7" x14ac:dyDescent="0.2">
      <c r="G278" s="519"/>
    </row>
    <row r="279" spans="7:7" x14ac:dyDescent="0.2">
      <c r="G279" s="519"/>
    </row>
    <row r="280" spans="7:7" x14ac:dyDescent="0.2">
      <c r="G280" s="519"/>
    </row>
    <row r="281" spans="7:7" x14ac:dyDescent="0.2">
      <c r="G281" s="519"/>
    </row>
    <row r="282" spans="7:7" x14ac:dyDescent="0.2">
      <c r="G282" s="519"/>
    </row>
    <row r="283" spans="7:7" x14ac:dyDescent="0.2">
      <c r="G283" s="519"/>
    </row>
    <row r="284" spans="7:7" x14ac:dyDescent="0.2">
      <c r="G284" s="519"/>
    </row>
    <row r="285" spans="7:7" x14ac:dyDescent="0.2">
      <c r="G285" s="519"/>
    </row>
    <row r="286" spans="7:7" x14ac:dyDescent="0.2">
      <c r="G286" s="519"/>
    </row>
    <row r="287" spans="7:7" x14ac:dyDescent="0.2">
      <c r="G287" s="519"/>
    </row>
    <row r="288" spans="7:7" x14ac:dyDescent="0.2">
      <c r="G288" s="519"/>
    </row>
    <row r="289" spans="7:7" x14ac:dyDescent="0.2">
      <c r="G289" s="519"/>
    </row>
    <row r="290" spans="7:7" x14ac:dyDescent="0.2">
      <c r="G290" s="519"/>
    </row>
    <row r="291" spans="7:7" x14ac:dyDescent="0.2">
      <c r="G291" s="519"/>
    </row>
    <row r="292" spans="7:7" x14ac:dyDescent="0.2">
      <c r="G292" s="519"/>
    </row>
    <row r="293" spans="7:7" x14ac:dyDescent="0.2">
      <c r="G293" s="519"/>
    </row>
    <row r="294" spans="7:7" x14ac:dyDescent="0.2">
      <c r="G294" s="519"/>
    </row>
    <row r="295" spans="7:7" x14ac:dyDescent="0.2">
      <c r="G295" s="519"/>
    </row>
    <row r="296" spans="7:7" x14ac:dyDescent="0.2">
      <c r="G296" s="519"/>
    </row>
    <row r="297" spans="7:7" x14ac:dyDescent="0.2">
      <c r="G297" s="519"/>
    </row>
    <row r="298" spans="7:7" x14ac:dyDescent="0.2">
      <c r="G298" s="519"/>
    </row>
    <row r="299" spans="7:7" x14ac:dyDescent="0.2">
      <c r="G299" s="519"/>
    </row>
    <row r="300" spans="7:7" x14ac:dyDescent="0.2">
      <c r="G300" s="519"/>
    </row>
    <row r="301" spans="7:7" x14ac:dyDescent="0.2">
      <c r="G301" s="519"/>
    </row>
    <row r="302" spans="7:7" x14ac:dyDescent="0.2">
      <c r="G302" s="519"/>
    </row>
    <row r="303" spans="7:7" x14ac:dyDescent="0.2">
      <c r="G303" s="519"/>
    </row>
    <row r="304" spans="7:7" x14ac:dyDescent="0.2">
      <c r="G304" s="519"/>
    </row>
    <row r="305" spans="7:7" x14ac:dyDescent="0.2">
      <c r="G305" s="519"/>
    </row>
    <row r="306" spans="7:7" x14ac:dyDescent="0.2">
      <c r="G306" s="519"/>
    </row>
    <row r="307" spans="7:7" x14ac:dyDescent="0.2">
      <c r="G307" s="519"/>
    </row>
    <row r="308" spans="7:7" x14ac:dyDescent="0.2">
      <c r="G308" s="519"/>
    </row>
    <row r="309" spans="7:7" x14ac:dyDescent="0.2">
      <c r="G309" s="519"/>
    </row>
    <row r="310" spans="7:7" x14ac:dyDescent="0.2">
      <c r="G310" s="519"/>
    </row>
    <row r="311" spans="7:7" x14ac:dyDescent="0.2">
      <c r="G311" s="519"/>
    </row>
    <row r="312" spans="7:7" x14ac:dyDescent="0.2">
      <c r="G312" s="519"/>
    </row>
    <row r="313" spans="7:7" x14ac:dyDescent="0.2">
      <c r="G313" s="519"/>
    </row>
    <row r="314" spans="7:7" x14ac:dyDescent="0.2">
      <c r="G314" s="519"/>
    </row>
    <row r="315" spans="7:7" x14ac:dyDescent="0.2">
      <c r="G315" s="519"/>
    </row>
    <row r="316" spans="7:7" x14ac:dyDescent="0.2">
      <c r="G316" s="519"/>
    </row>
    <row r="317" spans="7:7" x14ac:dyDescent="0.2">
      <c r="G317" s="519"/>
    </row>
    <row r="318" spans="7:7" x14ac:dyDescent="0.2">
      <c r="G318" s="519"/>
    </row>
    <row r="319" spans="7:7" x14ac:dyDescent="0.2">
      <c r="G319" s="519"/>
    </row>
    <row r="320" spans="7:7" x14ac:dyDescent="0.2">
      <c r="G320" s="519"/>
    </row>
    <row r="321" spans="7:7" x14ac:dyDescent="0.2">
      <c r="G321" s="519"/>
    </row>
    <row r="322" spans="7:7" x14ac:dyDescent="0.2">
      <c r="G322" s="519"/>
    </row>
    <row r="323" spans="7:7" x14ac:dyDescent="0.2">
      <c r="G323" s="519"/>
    </row>
    <row r="324" spans="7:7" x14ac:dyDescent="0.2">
      <c r="G324" s="519"/>
    </row>
    <row r="325" spans="7:7" x14ac:dyDescent="0.2">
      <c r="G325" s="519"/>
    </row>
    <row r="326" spans="7:7" x14ac:dyDescent="0.2">
      <c r="G326" s="519"/>
    </row>
    <row r="327" spans="7:7" x14ac:dyDescent="0.2">
      <c r="G327" s="519"/>
    </row>
    <row r="328" spans="7:7" x14ac:dyDescent="0.2">
      <c r="G328" s="519"/>
    </row>
    <row r="329" spans="7:7" x14ac:dyDescent="0.2">
      <c r="G329" s="519"/>
    </row>
    <row r="330" spans="7:7" x14ac:dyDescent="0.2">
      <c r="G330" s="519"/>
    </row>
    <row r="331" spans="7:7" x14ac:dyDescent="0.2">
      <c r="G331" s="519"/>
    </row>
    <row r="332" spans="7:7" x14ac:dyDescent="0.2">
      <c r="G332" s="519"/>
    </row>
    <row r="333" spans="7:7" x14ac:dyDescent="0.2">
      <c r="G333" s="519"/>
    </row>
    <row r="334" spans="7:7" x14ac:dyDescent="0.2">
      <c r="G334" s="519"/>
    </row>
    <row r="335" spans="7:7" x14ac:dyDescent="0.2">
      <c r="G335" s="519"/>
    </row>
    <row r="336" spans="7:7" x14ac:dyDescent="0.2">
      <c r="G336" s="519"/>
    </row>
    <row r="337" spans="7:7" x14ac:dyDescent="0.2">
      <c r="G337" s="519"/>
    </row>
    <row r="338" spans="7:7" x14ac:dyDescent="0.2">
      <c r="G338" s="519"/>
    </row>
    <row r="339" spans="7:7" x14ac:dyDescent="0.2">
      <c r="G339" s="519"/>
    </row>
    <row r="340" spans="7:7" x14ac:dyDescent="0.2">
      <c r="G340" s="519"/>
    </row>
    <row r="341" spans="7:7" x14ac:dyDescent="0.2">
      <c r="G341" s="519"/>
    </row>
    <row r="342" spans="7:7" x14ac:dyDescent="0.2">
      <c r="G342" s="519"/>
    </row>
    <row r="343" spans="7:7" x14ac:dyDescent="0.2">
      <c r="G343" s="519"/>
    </row>
    <row r="344" spans="7:7" x14ac:dyDescent="0.2">
      <c r="G344" s="519"/>
    </row>
    <row r="345" spans="7:7" x14ac:dyDescent="0.2">
      <c r="G345" s="519"/>
    </row>
    <row r="346" spans="7:7" x14ac:dyDescent="0.2">
      <c r="G346" s="519"/>
    </row>
    <row r="347" spans="7:7" x14ac:dyDescent="0.2">
      <c r="G347" s="519"/>
    </row>
    <row r="348" spans="7:7" x14ac:dyDescent="0.2">
      <c r="G348" s="519"/>
    </row>
    <row r="349" spans="7:7" x14ac:dyDescent="0.2">
      <c r="G349" s="519"/>
    </row>
    <row r="350" spans="7:7" x14ac:dyDescent="0.2">
      <c r="G350" s="519"/>
    </row>
    <row r="351" spans="7:7" x14ac:dyDescent="0.2">
      <c r="G351" s="519"/>
    </row>
    <row r="352" spans="7:7" x14ac:dyDescent="0.2">
      <c r="G352" s="519"/>
    </row>
    <row r="353" spans="7:7" x14ac:dyDescent="0.2">
      <c r="G353" s="519"/>
    </row>
    <row r="354" spans="7:7" x14ac:dyDescent="0.2">
      <c r="G354" s="519"/>
    </row>
    <row r="355" spans="7:7" x14ac:dyDescent="0.2">
      <c r="G355" s="519"/>
    </row>
    <row r="356" spans="7:7" x14ac:dyDescent="0.2">
      <c r="G356" s="519"/>
    </row>
    <row r="357" spans="7:7" x14ac:dyDescent="0.2">
      <c r="G357" s="519"/>
    </row>
    <row r="358" spans="7:7" x14ac:dyDescent="0.2">
      <c r="G358" s="519"/>
    </row>
    <row r="359" spans="7:7" x14ac:dyDescent="0.2">
      <c r="G359" s="519"/>
    </row>
    <row r="360" spans="7:7" x14ac:dyDescent="0.2">
      <c r="G360" s="519"/>
    </row>
    <row r="361" spans="7:7" x14ac:dyDescent="0.2">
      <c r="G361" s="519"/>
    </row>
    <row r="362" spans="7:7" x14ac:dyDescent="0.2">
      <c r="G362" s="519"/>
    </row>
    <row r="363" spans="7:7" x14ac:dyDescent="0.2">
      <c r="G363" s="519"/>
    </row>
    <row r="364" spans="7:7" x14ac:dyDescent="0.2">
      <c r="G364" s="519"/>
    </row>
    <row r="365" spans="7:7" x14ac:dyDescent="0.2">
      <c r="G365" s="519"/>
    </row>
    <row r="366" spans="7:7" x14ac:dyDescent="0.2">
      <c r="G366" s="519"/>
    </row>
    <row r="367" spans="7:7" x14ac:dyDescent="0.2">
      <c r="G367" s="519"/>
    </row>
    <row r="368" spans="7:7" x14ac:dyDescent="0.2">
      <c r="G368" s="519"/>
    </row>
    <row r="369" spans="7:7" x14ac:dyDescent="0.2">
      <c r="G369" s="519"/>
    </row>
    <row r="370" spans="7:7" x14ac:dyDescent="0.2">
      <c r="G370" s="519"/>
    </row>
    <row r="371" spans="7:7" x14ac:dyDescent="0.2">
      <c r="G371" s="519"/>
    </row>
    <row r="372" spans="7:7" x14ac:dyDescent="0.2">
      <c r="G372" s="519"/>
    </row>
    <row r="373" spans="7:7" x14ac:dyDescent="0.2">
      <c r="G373" s="519"/>
    </row>
    <row r="374" spans="7:7" x14ac:dyDescent="0.2">
      <c r="G374" s="519"/>
    </row>
    <row r="375" spans="7:7" x14ac:dyDescent="0.2">
      <c r="G375" s="519"/>
    </row>
    <row r="376" spans="7:7" x14ac:dyDescent="0.2">
      <c r="G376" s="519"/>
    </row>
    <row r="377" spans="7:7" x14ac:dyDescent="0.2">
      <c r="G377" s="519"/>
    </row>
    <row r="378" spans="7:7" x14ac:dyDescent="0.2">
      <c r="G378" s="519"/>
    </row>
    <row r="379" spans="7:7" x14ac:dyDescent="0.2">
      <c r="G379" s="519"/>
    </row>
    <row r="380" spans="7:7" x14ac:dyDescent="0.2">
      <c r="G380" s="519"/>
    </row>
    <row r="381" spans="7:7" x14ac:dyDescent="0.2">
      <c r="G381" s="519"/>
    </row>
    <row r="382" spans="7:7" x14ac:dyDescent="0.2">
      <c r="G382" s="519"/>
    </row>
    <row r="383" spans="7:7" x14ac:dyDescent="0.2">
      <c r="G383" s="519"/>
    </row>
    <row r="384" spans="7:7" x14ac:dyDescent="0.2">
      <c r="G384" s="519"/>
    </row>
    <row r="385" spans="7:7" x14ac:dyDescent="0.2">
      <c r="G385" s="519"/>
    </row>
    <row r="386" spans="7:7" x14ac:dyDescent="0.2">
      <c r="G386" s="519"/>
    </row>
    <row r="387" spans="7:7" x14ac:dyDescent="0.2">
      <c r="G387" s="519"/>
    </row>
    <row r="388" spans="7:7" x14ac:dyDescent="0.2">
      <c r="G388" s="519"/>
    </row>
    <row r="389" spans="7:7" x14ac:dyDescent="0.2">
      <c r="G389" s="519"/>
    </row>
    <row r="390" spans="7:7" x14ac:dyDescent="0.2">
      <c r="G390" s="519"/>
    </row>
    <row r="391" spans="7:7" x14ac:dyDescent="0.2">
      <c r="G391" s="519"/>
    </row>
    <row r="392" spans="7:7" x14ac:dyDescent="0.2">
      <c r="G392" s="519"/>
    </row>
    <row r="393" spans="7:7" x14ac:dyDescent="0.2">
      <c r="G393" s="519"/>
    </row>
    <row r="394" spans="7:7" x14ac:dyDescent="0.2">
      <c r="G394" s="519"/>
    </row>
    <row r="395" spans="7:7" x14ac:dyDescent="0.2">
      <c r="G395" s="519"/>
    </row>
    <row r="396" spans="7:7" x14ac:dyDescent="0.2">
      <c r="G396" s="519"/>
    </row>
    <row r="397" spans="7:7" x14ac:dyDescent="0.2">
      <c r="G397" s="519"/>
    </row>
    <row r="398" spans="7:7" x14ac:dyDescent="0.2">
      <c r="G398" s="519"/>
    </row>
    <row r="399" spans="7:7" x14ac:dyDescent="0.2">
      <c r="G399" s="519"/>
    </row>
    <row r="400" spans="7:7" x14ac:dyDescent="0.2">
      <c r="G400" s="519"/>
    </row>
    <row r="401" spans="7:7" x14ac:dyDescent="0.2">
      <c r="G401" s="519"/>
    </row>
    <row r="402" spans="7:7" x14ac:dyDescent="0.2">
      <c r="G402" s="519"/>
    </row>
    <row r="403" spans="7:7" x14ac:dyDescent="0.2">
      <c r="G403" s="519"/>
    </row>
    <row r="404" spans="7:7" x14ac:dyDescent="0.2">
      <c r="G404" s="519"/>
    </row>
    <row r="405" spans="7:7" x14ac:dyDescent="0.2">
      <c r="G405" s="519"/>
    </row>
    <row r="406" spans="7:7" x14ac:dyDescent="0.2">
      <c r="G406" s="519"/>
    </row>
    <row r="407" spans="7:7" x14ac:dyDescent="0.2">
      <c r="G407" s="519"/>
    </row>
    <row r="408" spans="7:7" x14ac:dyDescent="0.2">
      <c r="G408" s="519"/>
    </row>
    <row r="409" spans="7:7" x14ac:dyDescent="0.2">
      <c r="G409" s="519"/>
    </row>
    <row r="410" spans="7:7" x14ac:dyDescent="0.2">
      <c r="G410" s="519"/>
    </row>
    <row r="411" spans="7:7" x14ac:dyDescent="0.2">
      <c r="G411" s="519"/>
    </row>
    <row r="412" spans="7:7" x14ac:dyDescent="0.2">
      <c r="G412" s="519"/>
    </row>
    <row r="413" spans="7:7" x14ac:dyDescent="0.2">
      <c r="G413" s="519"/>
    </row>
    <row r="414" spans="7:7" x14ac:dyDescent="0.2">
      <c r="G414" s="519"/>
    </row>
    <row r="415" spans="7:7" x14ac:dyDescent="0.2">
      <c r="G415" s="519"/>
    </row>
    <row r="416" spans="7:7" x14ac:dyDescent="0.2">
      <c r="G416" s="519"/>
    </row>
    <row r="417" spans="7:7" x14ac:dyDescent="0.2">
      <c r="G417" s="519"/>
    </row>
    <row r="418" spans="7:7" x14ac:dyDescent="0.2">
      <c r="G418" s="519"/>
    </row>
    <row r="419" spans="7:7" x14ac:dyDescent="0.2">
      <c r="G419" s="519"/>
    </row>
    <row r="420" spans="7:7" x14ac:dyDescent="0.2">
      <c r="G420" s="519"/>
    </row>
    <row r="421" spans="7:7" x14ac:dyDescent="0.2">
      <c r="G421" s="519"/>
    </row>
    <row r="422" spans="7:7" x14ac:dyDescent="0.2">
      <c r="G422" s="519"/>
    </row>
    <row r="423" spans="7:7" x14ac:dyDescent="0.2">
      <c r="G423" s="519"/>
    </row>
    <row r="424" spans="7:7" x14ac:dyDescent="0.2">
      <c r="G424" s="519"/>
    </row>
    <row r="425" spans="7:7" x14ac:dyDescent="0.2">
      <c r="G425" s="519"/>
    </row>
    <row r="426" spans="7:7" x14ac:dyDescent="0.2">
      <c r="G426" s="519"/>
    </row>
    <row r="427" spans="7:7" x14ac:dyDescent="0.2">
      <c r="G427" s="519"/>
    </row>
    <row r="428" spans="7:7" x14ac:dyDescent="0.2">
      <c r="G428" s="519"/>
    </row>
    <row r="429" spans="7:7" x14ac:dyDescent="0.2">
      <c r="G429" s="519"/>
    </row>
    <row r="430" spans="7:7" x14ac:dyDescent="0.2">
      <c r="G430" s="519"/>
    </row>
    <row r="431" spans="7:7" x14ac:dyDescent="0.2">
      <c r="G431" s="519"/>
    </row>
    <row r="432" spans="7:7" x14ac:dyDescent="0.2">
      <c r="G432" s="519"/>
    </row>
    <row r="433" spans="7:7" x14ac:dyDescent="0.2">
      <c r="G433" s="519"/>
    </row>
    <row r="434" spans="7:7" x14ac:dyDescent="0.2">
      <c r="G434" s="519"/>
    </row>
    <row r="435" spans="7:7" x14ac:dyDescent="0.2">
      <c r="G435" s="519"/>
    </row>
    <row r="436" spans="7:7" x14ac:dyDescent="0.2">
      <c r="G436" s="519"/>
    </row>
    <row r="437" spans="7:7" x14ac:dyDescent="0.2">
      <c r="G437" s="519"/>
    </row>
    <row r="438" spans="7:7" x14ac:dyDescent="0.2">
      <c r="G438" s="519"/>
    </row>
    <row r="439" spans="7:7" x14ac:dyDescent="0.2">
      <c r="G439" s="519"/>
    </row>
    <row r="440" spans="7:7" x14ac:dyDescent="0.2">
      <c r="G440" s="519"/>
    </row>
    <row r="441" spans="7:7" x14ac:dyDescent="0.2">
      <c r="G441" s="519"/>
    </row>
    <row r="442" spans="7:7" x14ac:dyDescent="0.2">
      <c r="G442" s="519"/>
    </row>
    <row r="443" spans="7:7" x14ac:dyDescent="0.2">
      <c r="G443" s="519"/>
    </row>
    <row r="444" spans="7:7" x14ac:dyDescent="0.2">
      <c r="G444" s="519"/>
    </row>
    <row r="445" spans="7:7" x14ac:dyDescent="0.2">
      <c r="G445" s="519"/>
    </row>
    <row r="446" spans="7:7" x14ac:dyDescent="0.2">
      <c r="G446" s="519"/>
    </row>
    <row r="447" spans="7:7" x14ac:dyDescent="0.2">
      <c r="G447" s="519"/>
    </row>
    <row r="448" spans="7:7" x14ac:dyDescent="0.2">
      <c r="G448" s="519"/>
    </row>
    <row r="449" spans="7:7" x14ac:dyDescent="0.2">
      <c r="G449" s="519"/>
    </row>
    <row r="450" spans="7:7" x14ac:dyDescent="0.2">
      <c r="G450" s="519"/>
    </row>
    <row r="451" spans="7:7" x14ac:dyDescent="0.2">
      <c r="G451" s="519"/>
    </row>
    <row r="452" spans="7:7" x14ac:dyDescent="0.2">
      <c r="G452" s="519"/>
    </row>
    <row r="453" spans="7:7" x14ac:dyDescent="0.2">
      <c r="G453" s="519"/>
    </row>
    <row r="454" spans="7:7" x14ac:dyDescent="0.2">
      <c r="G454" s="519"/>
    </row>
    <row r="455" spans="7:7" x14ac:dyDescent="0.2">
      <c r="G455" s="519"/>
    </row>
    <row r="456" spans="7:7" x14ac:dyDescent="0.2">
      <c r="G456" s="519"/>
    </row>
    <row r="457" spans="7:7" x14ac:dyDescent="0.2">
      <c r="G457" s="519"/>
    </row>
    <row r="458" spans="7:7" x14ac:dyDescent="0.2">
      <c r="G458" s="519"/>
    </row>
    <row r="459" spans="7:7" x14ac:dyDescent="0.2">
      <c r="G459" s="519"/>
    </row>
    <row r="460" spans="7:7" x14ac:dyDescent="0.2">
      <c r="G460" s="519"/>
    </row>
    <row r="461" spans="7:7" x14ac:dyDescent="0.2">
      <c r="G461" s="519"/>
    </row>
    <row r="462" spans="7:7" x14ac:dyDescent="0.2">
      <c r="G462" s="519"/>
    </row>
    <row r="463" spans="7:7" x14ac:dyDescent="0.2">
      <c r="G463" s="519"/>
    </row>
    <row r="464" spans="7:7" x14ac:dyDescent="0.2">
      <c r="G464" s="519"/>
    </row>
    <row r="465" spans="7:7" x14ac:dyDescent="0.2">
      <c r="G465" s="519"/>
    </row>
    <row r="466" spans="7:7" x14ac:dyDescent="0.2">
      <c r="G466" s="519"/>
    </row>
    <row r="467" spans="7:7" x14ac:dyDescent="0.2">
      <c r="G467" s="519"/>
    </row>
    <row r="468" spans="7:7" x14ac:dyDescent="0.2">
      <c r="G468" s="519"/>
    </row>
    <row r="469" spans="7:7" x14ac:dyDescent="0.2">
      <c r="G469" s="519"/>
    </row>
    <row r="470" spans="7:7" x14ac:dyDescent="0.2">
      <c r="G470" s="519"/>
    </row>
    <row r="471" spans="7:7" x14ac:dyDescent="0.2">
      <c r="G471" s="519"/>
    </row>
    <row r="472" spans="7:7" x14ac:dyDescent="0.2">
      <c r="G472" s="519"/>
    </row>
    <row r="473" spans="7:7" x14ac:dyDescent="0.2">
      <c r="G473" s="519"/>
    </row>
    <row r="474" spans="7:7" x14ac:dyDescent="0.2">
      <c r="G474" s="519"/>
    </row>
    <row r="475" spans="7:7" x14ac:dyDescent="0.2">
      <c r="G475" s="519"/>
    </row>
    <row r="476" spans="7:7" x14ac:dyDescent="0.2">
      <c r="G476" s="519"/>
    </row>
    <row r="477" spans="7:7" x14ac:dyDescent="0.2">
      <c r="G477" s="519"/>
    </row>
    <row r="478" spans="7:7" x14ac:dyDescent="0.2">
      <c r="G478" s="519"/>
    </row>
    <row r="479" spans="7:7" x14ac:dyDescent="0.2">
      <c r="G479" s="519"/>
    </row>
    <row r="480" spans="7:7" x14ac:dyDescent="0.2">
      <c r="G480" s="519"/>
    </row>
    <row r="481" spans="7:7" x14ac:dyDescent="0.2">
      <c r="G481" s="519"/>
    </row>
    <row r="482" spans="7:7" x14ac:dyDescent="0.2">
      <c r="G482" s="519"/>
    </row>
    <row r="483" spans="7:7" x14ac:dyDescent="0.2">
      <c r="G483" s="519"/>
    </row>
    <row r="484" spans="7:7" x14ac:dyDescent="0.2">
      <c r="G484" s="519"/>
    </row>
    <row r="485" spans="7:7" x14ac:dyDescent="0.2">
      <c r="G485" s="519"/>
    </row>
    <row r="486" spans="7:7" x14ac:dyDescent="0.2">
      <c r="G486" s="519"/>
    </row>
    <row r="487" spans="7:7" x14ac:dyDescent="0.2">
      <c r="G487" s="519"/>
    </row>
    <row r="488" spans="7:7" x14ac:dyDescent="0.2">
      <c r="G488" s="519"/>
    </row>
    <row r="489" spans="7:7" x14ac:dyDescent="0.2">
      <c r="G489" s="519"/>
    </row>
    <row r="490" spans="7:7" x14ac:dyDescent="0.2">
      <c r="G490" s="519"/>
    </row>
    <row r="491" spans="7:7" x14ac:dyDescent="0.2">
      <c r="G491" s="519"/>
    </row>
    <row r="492" spans="7:7" x14ac:dyDescent="0.2">
      <c r="G492" s="519"/>
    </row>
    <row r="493" spans="7:7" x14ac:dyDescent="0.2">
      <c r="G493" s="519"/>
    </row>
    <row r="494" spans="7:7" x14ac:dyDescent="0.2">
      <c r="G494" s="519"/>
    </row>
    <row r="495" spans="7:7" x14ac:dyDescent="0.2">
      <c r="G495" s="519"/>
    </row>
    <row r="496" spans="7:7" x14ac:dyDescent="0.2">
      <c r="G496" s="519"/>
    </row>
    <row r="497" spans="7:7" x14ac:dyDescent="0.2">
      <c r="G497" s="519"/>
    </row>
    <row r="498" spans="7:7" x14ac:dyDescent="0.2">
      <c r="G498" s="519"/>
    </row>
    <row r="499" spans="7:7" x14ac:dyDescent="0.2">
      <c r="G499" s="519"/>
    </row>
    <row r="500" spans="7:7" x14ac:dyDescent="0.2">
      <c r="G500" s="519"/>
    </row>
    <row r="501" spans="7:7" x14ac:dyDescent="0.2">
      <c r="G501" s="519"/>
    </row>
    <row r="502" spans="7:7" x14ac:dyDescent="0.2">
      <c r="G502" s="519"/>
    </row>
    <row r="503" spans="7:7" x14ac:dyDescent="0.2">
      <c r="G503" s="519"/>
    </row>
    <row r="504" spans="7:7" x14ac:dyDescent="0.2">
      <c r="G504" s="519"/>
    </row>
    <row r="505" spans="7:7" x14ac:dyDescent="0.2">
      <c r="G505" s="519"/>
    </row>
    <row r="506" spans="7:7" x14ac:dyDescent="0.2">
      <c r="G506" s="519"/>
    </row>
    <row r="507" spans="7:7" x14ac:dyDescent="0.2">
      <c r="G507" s="519"/>
    </row>
    <row r="508" spans="7:7" x14ac:dyDescent="0.2">
      <c r="G508" s="519"/>
    </row>
    <row r="509" spans="7:7" x14ac:dyDescent="0.2">
      <c r="G509" s="519"/>
    </row>
    <row r="510" spans="7:7" x14ac:dyDescent="0.2">
      <c r="G510" s="519"/>
    </row>
    <row r="511" spans="7:7" x14ac:dyDescent="0.2">
      <c r="G511" s="519"/>
    </row>
    <row r="512" spans="7:7" x14ac:dyDescent="0.2">
      <c r="G512" s="519"/>
    </row>
    <row r="513" spans="7:7" x14ac:dyDescent="0.2">
      <c r="G513" s="519"/>
    </row>
    <row r="514" spans="7:7" x14ac:dyDescent="0.2">
      <c r="G514" s="519"/>
    </row>
    <row r="515" spans="7:7" x14ac:dyDescent="0.2">
      <c r="G515" s="519"/>
    </row>
    <row r="516" spans="7:7" x14ac:dyDescent="0.2">
      <c r="G516" s="519"/>
    </row>
    <row r="517" spans="7:7" x14ac:dyDescent="0.2">
      <c r="G517" s="519"/>
    </row>
    <row r="518" spans="7:7" x14ac:dyDescent="0.2">
      <c r="G518" s="519"/>
    </row>
    <row r="519" spans="7:7" x14ac:dyDescent="0.2">
      <c r="G519" s="519"/>
    </row>
    <row r="520" spans="7:7" x14ac:dyDescent="0.2">
      <c r="G520" s="519"/>
    </row>
    <row r="521" spans="7:7" x14ac:dyDescent="0.2">
      <c r="G521" s="519"/>
    </row>
    <row r="522" spans="7:7" x14ac:dyDescent="0.2">
      <c r="G522" s="519"/>
    </row>
    <row r="523" spans="7:7" x14ac:dyDescent="0.2">
      <c r="G523" s="519"/>
    </row>
    <row r="524" spans="7:7" x14ac:dyDescent="0.2">
      <c r="G524" s="519"/>
    </row>
    <row r="525" spans="7:7" x14ac:dyDescent="0.2">
      <c r="G525" s="519"/>
    </row>
    <row r="526" spans="7:7" x14ac:dyDescent="0.2">
      <c r="G526" s="519"/>
    </row>
    <row r="527" spans="7:7" x14ac:dyDescent="0.2">
      <c r="G527" s="519"/>
    </row>
    <row r="528" spans="7:7" x14ac:dyDescent="0.2">
      <c r="G528" s="519"/>
    </row>
    <row r="529" spans="7:7" x14ac:dyDescent="0.2">
      <c r="G529" s="519"/>
    </row>
    <row r="530" spans="7:7" x14ac:dyDescent="0.2">
      <c r="G530" s="519"/>
    </row>
    <row r="531" spans="7:7" x14ac:dyDescent="0.2">
      <c r="G531" s="519"/>
    </row>
    <row r="532" spans="7:7" x14ac:dyDescent="0.2">
      <c r="G532" s="519"/>
    </row>
    <row r="533" spans="7:7" x14ac:dyDescent="0.2">
      <c r="G533" s="519"/>
    </row>
    <row r="534" spans="7:7" x14ac:dyDescent="0.2">
      <c r="G534" s="519"/>
    </row>
    <row r="535" spans="7:7" x14ac:dyDescent="0.2">
      <c r="G535" s="519"/>
    </row>
    <row r="536" spans="7:7" x14ac:dyDescent="0.2">
      <c r="G536" s="519"/>
    </row>
    <row r="537" spans="7:7" x14ac:dyDescent="0.2">
      <c r="G537" s="519"/>
    </row>
    <row r="538" spans="7:7" x14ac:dyDescent="0.2">
      <c r="G538" s="519"/>
    </row>
    <row r="539" spans="7:7" x14ac:dyDescent="0.2">
      <c r="G539" s="519"/>
    </row>
    <row r="540" spans="7:7" x14ac:dyDescent="0.2">
      <c r="G540" s="519"/>
    </row>
    <row r="541" spans="7:7" x14ac:dyDescent="0.2">
      <c r="G541" s="519"/>
    </row>
    <row r="542" spans="7:7" x14ac:dyDescent="0.2">
      <c r="G542" s="519"/>
    </row>
    <row r="543" spans="7:7" x14ac:dyDescent="0.2">
      <c r="G543" s="519"/>
    </row>
    <row r="544" spans="7:7" x14ac:dyDescent="0.2">
      <c r="G544" s="519"/>
    </row>
    <row r="545" spans="7:7" x14ac:dyDescent="0.2">
      <c r="G545" s="519"/>
    </row>
    <row r="546" spans="7:7" x14ac:dyDescent="0.2">
      <c r="G546" s="519"/>
    </row>
    <row r="547" spans="7:7" x14ac:dyDescent="0.2">
      <c r="G547" s="519"/>
    </row>
    <row r="548" spans="7:7" x14ac:dyDescent="0.2">
      <c r="G548" s="519"/>
    </row>
    <row r="549" spans="7:7" x14ac:dyDescent="0.2">
      <c r="G549" s="519"/>
    </row>
    <row r="550" spans="7:7" x14ac:dyDescent="0.2">
      <c r="G550" s="519"/>
    </row>
    <row r="551" spans="7:7" x14ac:dyDescent="0.2">
      <c r="G551" s="519"/>
    </row>
    <row r="552" spans="7:7" x14ac:dyDescent="0.2">
      <c r="G552" s="519"/>
    </row>
    <row r="553" spans="7:7" x14ac:dyDescent="0.2">
      <c r="G553" s="519"/>
    </row>
    <row r="554" spans="7:7" x14ac:dyDescent="0.2">
      <c r="G554" s="519"/>
    </row>
    <row r="555" spans="7:7" x14ac:dyDescent="0.2">
      <c r="G555" s="519"/>
    </row>
    <row r="556" spans="7:7" x14ac:dyDescent="0.2">
      <c r="G556" s="519"/>
    </row>
    <row r="557" spans="7:7" x14ac:dyDescent="0.2">
      <c r="G557" s="519"/>
    </row>
    <row r="558" spans="7:7" x14ac:dyDescent="0.2">
      <c r="G558" s="519"/>
    </row>
    <row r="559" spans="7:7" x14ac:dyDescent="0.2">
      <c r="G559" s="519"/>
    </row>
    <row r="560" spans="7:7" x14ac:dyDescent="0.2">
      <c r="G560" s="519"/>
    </row>
    <row r="561" spans="7:7" x14ac:dyDescent="0.2">
      <c r="G561" s="519"/>
    </row>
    <row r="562" spans="7:7" x14ac:dyDescent="0.2">
      <c r="G562" s="519"/>
    </row>
    <row r="563" spans="7:7" x14ac:dyDescent="0.2">
      <c r="G563" s="519"/>
    </row>
    <row r="564" spans="7:7" x14ac:dyDescent="0.2">
      <c r="G564" s="519"/>
    </row>
    <row r="565" spans="7:7" x14ac:dyDescent="0.2">
      <c r="G565" s="519"/>
    </row>
    <row r="566" spans="7:7" x14ac:dyDescent="0.2">
      <c r="G566" s="519"/>
    </row>
    <row r="567" spans="7:7" x14ac:dyDescent="0.2">
      <c r="G567" s="519"/>
    </row>
    <row r="568" spans="7:7" x14ac:dyDescent="0.2">
      <c r="G568" s="519"/>
    </row>
    <row r="569" spans="7:7" x14ac:dyDescent="0.2">
      <c r="G569" s="519"/>
    </row>
    <row r="570" spans="7:7" x14ac:dyDescent="0.2">
      <c r="G570" s="519"/>
    </row>
    <row r="571" spans="7:7" x14ac:dyDescent="0.2">
      <c r="G571" s="519"/>
    </row>
    <row r="572" spans="7:7" x14ac:dyDescent="0.2">
      <c r="G572" s="519"/>
    </row>
    <row r="573" spans="7:7" x14ac:dyDescent="0.2">
      <c r="G573" s="519"/>
    </row>
    <row r="574" spans="7:7" x14ac:dyDescent="0.2">
      <c r="G574" s="519"/>
    </row>
    <row r="575" spans="7:7" x14ac:dyDescent="0.2">
      <c r="G575" s="519"/>
    </row>
    <row r="576" spans="7:7" x14ac:dyDescent="0.2">
      <c r="G576" s="519"/>
    </row>
    <row r="577" spans="7:7" x14ac:dyDescent="0.2">
      <c r="G577" s="519"/>
    </row>
    <row r="578" spans="7:7" x14ac:dyDescent="0.2">
      <c r="G578" s="519"/>
    </row>
    <row r="579" spans="7:7" x14ac:dyDescent="0.2">
      <c r="G579" s="519"/>
    </row>
    <row r="580" spans="7:7" x14ac:dyDescent="0.2">
      <c r="G580" s="519"/>
    </row>
    <row r="581" spans="7:7" x14ac:dyDescent="0.2">
      <c r="G581" s="519"/>
    </row>
    <row r="582" spans="7:7" x14ac:dyDescent="0.2">
      <c r="G582" s="519"/>
    </row>
    <row r="583" spans="7:7" x14ac:dyDescent="0.2">
      <c r="G583" s="519"/>
    </row>
    <row r="584" spans="7:7" x14ac:dyDescent="0.2">
      <c r="G584" s="519"/>
    </row>
    <row r="585" spans="7:7" x14ac:dyDescent="0.2">
      <c r="G585" s="519"/>
    </row>
    <row r="586" spans="7:7" x14ac:dyDescent="0.2">
      <c r="G586" s="519"/>
    </row>
    <row r="587" spans="7:7" x14ac:dyDescent="0.2">
      <c r="G587" s="519"/>
    </row>
    <row r="588" spans="7:7" x14ac:dyDescent="0.2">
      <c r="G588" s="519"/>
    </row>
    <row r="589" spans="7:7" x14ac:dyDescent="0.2">
      <c r="G589" s="519"/>
    </row>
    <row r="590" spans="7:7" x14ac:dyDescent="0.2">
      <c r="G590" s="519"/>
    </row>
    <row r="591" spans="7:7" x14ac:dyDescent="0.2">
      <c r="G591" s="519"/>
    </row>
    <row r="592" spans="7:7" x14ac:dyDescent="0.2">
      <c r="G592" s="519"/>
    </row>
    <row r="593" spans="7:7" x14ac:dyDescent="0.2">
      <c r="G593" s="519"/>
    </row>
    <row r="594" spans="7:7" x14ac:dyDescent="0.2">
      <c r="G594" s="519"/>
    </row>
    <row r="595" spans="7:7" x14ac:dyDescent="0.2">
      <c r="G595" s="519"/>
    </row>
    <row r="596" spans="7:7" x14ac:dyDescent="0.2">
      <c r="G596" s="519"/>
    </row>
    <row r="597" spans="7:7" x14ac:dyDescent="0.2">
      <c r="G597" s="519"/>
    </row>
    <row r="598" spans="7:7" x14ac:dyDescent="0.2">
      <c r="G598" s="519"/>
    </row>
    <row r="599" spans="7:7" x14ac:dyDescent="0.2">
      <c r="G599" s="519"/>
    </row>
    <row r="600" spans="7:7" x14ac:dyDescent="0.2">
      <c r="G600" s="519"/>
    </row>
    <row r="601" spans="7:7" x14ac:dyDescent="0.2">
      <c r="G601" s="519"/>
    </row>
    <row r="602" spans="7:7" x14ac:dyDescent="0.2">
      <c r="G602" s="519"/>
    </row>
    <row r="603" spans="7:7" x14ac:dyDescent="0.2">
      <c r="G603" s="519"/>
    </row>
    <row r="604" spans="7:7" x14ac:dyDescent="0.2">
      <c r="G604" s="519"/>
    </row>
    <row r="605" spans="7:7" x14ac:dyDescent="0.2">
      <c r="G605" s="519"/>
    </row>
    <row r="606" spans="7:7" x14ac:dyDescent="0.2">
      <c r="G606" s="519"/>
    </row>
    <row r="607" spans="7:7" x14ac:dyDescent="0.2">
      <c r="G607" s="519"/>
    </row>
    <row r="608" spans="7:7" x14ac:dyDescent="0.2">
      <c r="G608" s="519"/>
    </row>
    <row r="609" spans="7:7" x14ac:dyDescent="0.2">
      <c r="G609" s="519"/>
    </row>
    <row r="610" spans="7:7" x14ac:dyDescent="0.2">
      <c r="G610" s="519"/>
    </row>
    <row r="611" spans="7:7" x14ac:dyDescent="0.2">
      <c r="G611" s="519"/>
    </row>
    <row r="612" spans="7:7" x14ac:dyDescent="0.2">
      <c r="G612" s="519"/>
    </row>
    <row r="613" spans="7:7" x14ac:dyDescent="0.2">
      <c r="G613" s="519"/>
    </row>
    <row r="614" spans="7:7" x14ac:dyDescent="0.2">
      <c r="G614" s="519"/>
    </row>
    <row r="615" spans="7:7" x14ac:dyDescent="0.2">
      <c r="G615" s="519"/>
    </row>
    <row r="616" spans="7:7" x14ac:dyDescent="0.2">
      <c r="G616" s="519"/>
    </row>
    <row r="617" spans="7:7" x14ac:dyDescent="0.2">
      <c r="G617" s="519"/>
    </row>
    <row r="618" spans="7:7" x14ac:dyDescent="0.2">
      <c r="G618" s="519"/>
    </row>
    <row r="619" spans="7:7" x14ac:dyDescent="0.2">
      <c r="G619" s="519"/>
    </row>
    <row r="620" spans="7:7" x14ac:dyDescent="0.2">
      <c r="G620" s="519"/>
    </row>
    <row r="621" spans="7:7" x14ac:dyDescent="0.2">
      <c r="G621" s="519"/>
    </row>
    <row r="622" spans="7:7" x14ac:dyDescent="0.2">
      <c r="G622" s="519"/>
    </row>
    <row r="623" spans="7:7" x14ac:dyDescent="0.2">
      <c r="G623" s="519"/>
    </row>
    <row r="624" spans="7:7" x14ac:dyDescent="0.2">
      <c r="G624" s="519"/>
    </row>
    <row r="625" spans="7:7" x14ac:dyDescent="0.2">
      <c r="G625" s="519"/>
    </row>
    <row r="626" spans="7:7" x14ac:dyDescent="0.2">
      <c r="G626" s="519"/>
    </row>
    <row r="627" spans="7:7" x14ac:dyDescent="0.2">
      <c r="G627" s="519"/>
    </row>
    <row r="628" spans="7:7" x14ac:dyDescent="0.2">
      <c r="G628" s="519"/>
    </row>
    <row r="629" spans="7:7" x14ac:dyDescent="0.2">
      <c r="G629" s="519"/>
    </row>
    <row r="630" spans="7:7" x14ac:dyDescent="0.2">
      <c r="G630" s="519"/>
    </row>
    <row r="631" spans="7:7" x14ac:dyDescent="0.2">
      <c r="G631" s="519"/>
    </row>
    <row r="632" spans="7:7" x14ac:dyDescent="0.2">
      <c r="G632" s="519"/>
    </row>
    <row r="633" spans="7:7" x14ac:dyDescent="0.2">
      <c r="G633" s="519"/>
    </row>
    <row r="634" spans="7:7" x14ac:dyDescent="0.2">
      <c r="G634" s="519"/>
    </row>
    <row r="635" spans="7:7" x14ac:dyDescent="0.2">
      <c r="G635" s="519"/>
    </row>
    <row r="636" spans="7:7" x14ac:dyDescent="0.2">
      <c r="G636" s="519"/>
    </row>
    <row r="637" spans="7:7" x14ac:dyDescent="0.2">
      <c r="G637" s="519"/>
    </row>
    <row r="638" spans="7:7" x14ac:dyDescent="0.2">
      <c r="G638" s="519"/>
    </row>
    <row r="639" spans="7:7" x14ac:dyDescent="0.2">
      <c r="G639" s="519"/>
    </row>
    <row r="640" spans="7:7" x14ac:dyDescent="0.2">
      <c r="G640" s="519"/>
    </row>
    <row r="641" spans="7:7" x14ac:dyDescent="0.2">
      <c r="G641" s="519"/>
    </row>
    <row r="642" spans="7:7" x14ac:dyDescent="0.2">
      <c r="G642" s="519"/>
    </row>
    <row r="643" spans="7:7" x14ac:dyDescent="0.2">
      <c r="G643" s="519"/>
    </row>
    <row r="644" spans="7:7" x14ac:dyDescent="0.2">
      <c r="G644" s="519"/>
    </row>
    <row r="645" spans="7:7" x14ac:dyDescent="0.2">
      <c r="G645" s="519"/>
    </row>
    <row r="646" spans="7:7" x14ac:dyDescent="0.2">
      <c r="G646" s="519"/>
    </row>
    <row r="647" spans="7:7" x14ac:dyDescent="0.2">
      <c r="G647" s="519"/>
    </row>
    <row r="648" spans="7:7" x14ac:dyDescent="0.2">
      <c r="G648" s="519"/>
    </row>
    <row r="649" spans="7:7" x14ac:dyDescent="0.2">
      <c r="G649" s="519"/>
    </row>
    <row r="650" spans="7:7" x14ac:dyDescent="0.2">
      <c r="G650" s="519"/>
    </row>
    <row r="651" spans="7:7" x14ac:dyDescent="0.2">
      <c r="G651" s="519"/>
    </row>
    <row r="652" spans="7:7" x14ac:dyDescent="0.2">
      <c r="G652" s="519"/>
    </row>
    <row r="653" spans="7:7" x14ac:dyDescent="0.2">
      <c r="G653" s="519"/>
    </row>
    <row r="654" spans="7:7" x14ac:dyDescent="0.2">
      <c r="G654" s="519"/>
    </row>
    <row r="655" spans="7:7" x14ac:dyDescent="0.2">
      <c r="G655" s="519"/>
    </row>
    <row r="656" spans="7:7" x14ac:dyDescent="0.2">
      <c r="G656" s="519"/>
    </row>
    <row r="657" spans="7:7" x14ac:dyDescent="0.2">
      <c r="G657" s="519"/>
    </row>
    <row r="658" spans="7:7" x14ac:dyDescent="0.2">
      <c r="G658" s="519"/>
    </row>
    <row r="659" spans="7:7" x14ac:dyDescent="0.2">
      <c r="G659" s="519"/>
    </row>
    <row r="660" spans="7:7" x14ac:dyDescent="0.2">
      <c r="G660" s="519"/>
    </row>
    <row r="661" spans="7:7" x14ac:dyDescent="0.2">
      <c r="G661" s="519"/>
    </row>
    <row r="662" spans="7:7" x14ac:dyDescent="0.2">
      <c r="G662" s="519"/>
    </row>
    <row r="663" spans="7:7" x14ac:dyDescent="0.2">
      <c r="G663" s="519"/>
    </row>
    <row r="664" spans="7:7" x14ac:dyDescent="0.2">
      <c r="G664" s="519"/>
    </row>
    <row r="665" spans="7:7" x14ac:dyDescent="0.2">
      <c r="G665" s="519"/>
    </row>
    <row r="666" spans="7:7" x14ac:dyDescent="0.2">
      <c r="G666" s="519"/>
    </row>
    <row r="667" spans="7:7" x14ac:dyDescent="0.2">
      <c r="G667" s="519"/>
    </row>
    <row r="668" spans="7:7" x14ac:dyDescent="0.2">
      <c r="G668" s="519"/>
    </row>
    <row r="669" spans="7:7" x14ac:dyDescent="0.2">
      <c r="G669" s="519"/>
    </row>
    <row r="670" spans="7:7" x14ac:dyDescent="0.2">
      <c r="G670" s="519"/>
    </row>
    <row r="671" spans="7:7" x14ac:dyDescent="0.2">
      <c r="G671" s="519"/>
    </row>
    <row r="672" spans="7:7" x14ac:dyDescent="0.2">
      <c r="G672" s="519"/>
    </row>
    <row r="673" spans="7:7" x14ac:dyDescent="0.2">
      <c r="G673" s="519"/>
    </row>
    <row r="674" spans="7:7" x14ac:dyDescent="0.2">
      <c r="G674" s="519"/>
    </row>
    <row r="675" spans="7:7" x14ac:dyDescent="0.2">
      <c r="G675" s="519"/>
    </row>
    <row r="676" spans="7:7" x14ac:dyDescent="0.2">
      <c r="G676" s="519"/>
    </row>
    <row r="677" spans="7:7" x14ac:dyDescent="0.2">
      <c r="G677" s="519"/>
    </row>
    <row r="678" spans="7:7" x14ac:dyDescent="0.2">
      <c r="G678" s="519"/>
    </row>
    <row r="679" spans="7:7" x14ac:dyDescent="0.2">
      <c r="G679" s="519"/>
    </row>
    <row r="680" spans="7:7" x14ac:dyDescent="0.2">
      <c r="G680" s="519"/>
    </row>
    <row r="681" spans="7:7" x14ac:dyDescent="0.2">
      <c r="G681" s="519"/>
    </row>
    <row r="682" spans="7:7" x14ac:dyDescent="0.2">
      <c r="G682" s="519"/>
    </row>
    <row r="683" spans="7:7" x14ac:dyDescent="0.2">
      <c r="G683" s="519"/>
    </row>
    <row r="684" spans="7:7" x14ac:dyDescent="0.2">
      <c r="G684" s="519"/>
    </row>
    <row r="685" spans="7:7" x14ac:dyDescent="0.2">
      <c r="G685" s="519"/>
    </row>
    <row r="686" spans="7:7" x14ac:dyDescent="0.2">
      <c r="G686" s="519"/>
    </row>
    <row r="687" spans="7:7" x14ac:dyDescent="0.2">
      <c r="G687" s="519"/>
    </row>
    <row r="688" spans="7:7" x14ac:dyDescent="0.2">
      <c r="G688" s="519"/>
    </row>
    <row r="689" spans="7:7" x14ac:dyDescent="0.2">
      <c r="G689" s="519"/>
    </row>
    <row r="690" spans="7:7" x14ac:dyDescent="0.2">
      <c r="G690" s="519"/>
    </row>
    <row r="691" spans="7:7" x14ac:dyDescent="0.2">
      <c r="G691" s="519"/>
    </row>
    <row r="692" spans="7:7" x14ac:dyDescent="0.2">
      <c r="G692" s="519"/>
    </row>
    <row r="693" spans="7:7" x14ac:dyDescent="0.2">
      <c r="G693" s="519"/>
    </row>
    <row r="694" spans="7:7" x14ac:dyDescent="0.2">
      <c r="G694" s="519"/>
    </row>
    <row r="695" spans="7:7" x14ac:dyDescent="0.2">
      <c r="G695" s="519"/>
    </row>
    <row r="696" spans="7:7" x14ac:dyDescent="0.2">
      <c r="G696" s="519"/>
    </row>
    <row r="697" spans="7:7" x14ac:dyDescent="0.2">
      <c r="G697" s="519"/>
    </row>
    <row r="698" spans="7:7" x14ac:dyDescent="0.2">
      <c r="G698" s="519"/>
    </row>
    <row r="699" spans="7:7" x14ac:dyDescent="0.2">
      <c r="G699" s="519"/>
    </row>
    <row r="700" spans="7:7" x14ac:dyDescent="0.2">
      <c r="G700" s="519"/>
    </row>
    <row r="701" spans="7:7" x14ac:dyDescent="0.2">
      <c r="G701" s="519"/>
    </row>
    <row r="702" spans="7:7" x14ac:dyDescent="0.2">
      <c r="G702" s="519"/>
    </row>
    <row r="703" spans="7:7" x14ac:dyDescent="0.2">
      <c r="G703" s="519"/>
    </row>
    <row r="704" spans="7:7" x14ac:dyDescent="0.2">
      <c r="G704" s="519"/>
    </row>
    <row r="705" spans="7:7" x14ac:dyDescent="0.2">
      <c r="G705" s="519"/>
    </row>
    <row r="706" spans="7:7" x14ac:dyDescent="0.2">
      <c r="G706" s="519"/>
    </row>
    <row r="707" spans="7:7" x14ac:dyDescent="0.2">
      <c r="G707" s="519"/>
    </row>
    <row r="708" spans="7:7" x14ac:dyDescent="0.2">
      <c r="G708" s="519"/>
    </row>
    <row r="709" spans="7:7" x14ac:dyDescent="0.2">
      <c r="G709" s="519"/>
    </row>
    <row r="710" spans="7:7" x14ac:dyDescent="0.2">
      <c r="G710" s="519"/>
    </row>
    <row r="711" spans="7:7" x14ac:dyDescent="0.2">
      <c r="G711" s="519"/>
    </row>
    <row r="712" spans="7:7" x14ac:dyDescent="0.2">
      <c r="G712" s="519"/>
    </row>
    <row r="713" spans="7:7" x14ac:dyDescent="0.2">
      <c r="G713" s="519"/>
    </row>
    <row r="714" spans="7:7" x14ac:dyDescent="0.2">
      <c r="G714" s="519"/>
    </row>
    <row r="715" spans="7:7" x14ac:dyDescent="0.2">
      <c r="G715" s="519"/>
    </row>
    <row r="716" spans="7:7" x14ac:dyDescent="0.2">
      <c r="G716" s="519"/>
    </row>
    <row r="717" spans="7:7" x14ac:dyDescent="0.2">
      <c r="G717" s="519"/>
    </row>
    <row r="718" spans="7:7" x14ac:dyDescent="0.2">
      <c r="G718" s="519"/>
    </row>
    <row r="719" spans="7:7" x14ac:dyDescent="0.2">
      <c r="G719" s="519"/>
    </row>
    <row r="720" spans="7:7" x14ac:dyDescent="0.2">
      <c r="G720" s="519"/>
    </row>
    <row r="721" spans="7:7" x14ac:dyDescent="0.2">
      <c r="G721" s="519"/>
    </row>
    <row r="722" spans="7:7" x14ac:dyDescent="0.2">
      <c r="G722" s="519"/>
    </row>
    <row r="723" spans="7:7" x14ac:dyDescent="0.2">
      <c r="G723" s="519"/>
    </row>
    <row r="724" spans="7:7" x14ac:dyDescent="0.2">
      <c r="G724" s="519"/>
    </row>
    <row r="725" spans="7:7" x14ac:dyDescent="0.2">
      <c r="G725" s="519"/>
    </row>
    <row r="726" spans="7:7" x14ac:dyDescent="0.2">
      <c r="G726" s="519"/>
    </row>
    <row r="727" spans="7:7" x14ac:dyDescent="0.2">
      <c r="G727" s="519"/>
    </row>
    <row r="728" spans="7:7" x14ac:dyDescent="0.2">
      <c r="G728" s="519"/>
    </row>
    <row r="729" spans="7:7" x14ac:dyDescent="0.2">
      <c r="G729" s="519"/>
    </row>
    <row r="730" spans="7:7" x14ac:dyDescent="0.2">
      <c r="G730" s="519"/>
    </row>
    <row r="731" spans="7:7" x14ac:dyDescent="0.2">
      <c r="G731" s="519"/>
    </row>
    <row r="732" spans="7:7" x14ac:dyDescent="0.2">
      <c r="G732" s="519"/>
    </row>
    <row r="733" spans="7:7" x14ac:dyDescent="0.2">
      <c r="G733" s="519"/>
    </row>
    <row r="734" spans="7:7" x14ac:dyDescent="0.2">
      <c r="G734" s="519"/>
    </row>
    <row r="735" spans="7:7" x14ac:dyDescent="0.2">
      <c r="G735" s="519"/>
    </row>
    <row r="736" spans="7:7" x14ac:dyDescent="0.2">
      <c r="G736" s="519"/>
    </row>
    <row r="737" spans="7:7" x14ac:dyDescent="0.2">
      <c r="G737" s="519"/>
    </row>
    <row r="738" spans="7:7" x14ac:dyDescent="0.2">
      <c r="G738" s="519"/>
    </row>
    <row r="739" spans="7:7" x14ac:dyDescent="0.2">
      <c r="G739" s="519"/>
    </row>
    <row r="740" spans="7:7" x14ac:dyDescent="0.2">
      <c r="G740" s="519"/>
    </row>
    <row r="741" spans="7:7" x14ac:dyDescent="0.2">
      <c r="G741" s="519"/>
    </row>
    <row r="742" spans="7:7" x14ac:dyDescent="0.2">
      <c r="G742" s="519"/>
    </row>
    <row r="743" spans="7:7" x14ac:dyDescent="0.2">
      <c r="G743" s="519"/>
    </row>
    <row r="744" spans="7:7" x14ac:dyDescent="0.2">
      <c r="G744" s="519"/>
    </row>
    <row r="745" spans="7:7" x14ac:dyDescent="0.2">
      <c r="G745" s="519"/>
    </row>
    <row r="746" spans="7:7" x14ac:dyDescent="0.2">
      <c r="G746" s="519"/>
    </row>
    <row r="747" spans="7:7" x14ac:dyDescent="0.2">
      <c r="G747" s="519"/>
    </row>
    <row r="748" spans="7:7" x14ac:dyDescent="0.2">
      <c r="G748" s="519"/>
    </row>
    <row r="749" spans="7:7" x14ac:dyDescent="0.2">
      <c r="G749" s="519"/>
    </row>
    <row r="750" spans="7:7" x14ac:dyDescent="0.2">
      <c r="G750" s="519"/>
    </row>
    <row r="751" spans="7:7" x14ac:dyDescent="0.2">
      <c r="G751" s="519"/>
    </row>
    <row r="752" spans="7:7" x14ac:dyDescent="0.2">
      <c r="G752" s="519"/>
    </row>
    <row r="753" spans="7:7" x14ac:dyDescent="0.2">
      <c r="G753" s="519"/>
    </row>
    <row r="754" spans="7:7" x14ac:dyDescent="0.2">
      <c r="G754" s="519"/>
    </row>
    <row r="755" spans="7:7" x14ac:dyDescent="0.2">
      <c r="G755" s="519"/>
    </row>
    <row r="756" spans="7:7" x14ac:dyDescent="0.2">
      <c r="G756" s="519"/>
    </row>
    <row r="757" spans="7:7" x14ac:dyDescent="0.2">
      <c r="G757" s="519"/>
    </row>
    <row r="758" spans="7:7" x14ac:dyDescent="0.2">
      <c r="G758" s="519"/>
    </row>
    <row r="759" spans="7:7" x14ac:dyDescent="0.2">
      <c r="G759" s="519"/>
    </row>
    <row r="760" spans="7:7" x14ac:dyDescent="0.2">
      <c r="G760" s="519"/>
    </row>
    <row r="761" spans="7:7" x14ac:dyDescent="0.2">
      <c r="G761" s="519"/>
    </row>
    <row r="762" spans="7:7" x14ac:dyDescent="0.2">
      <c r="G762" s="519"/>
    </row>
    <row r="763" spans="7:7" x14ac:dyDescent="0.2">
      <c r="G763" s="519"/>
    </row>
    <row r="764" spans="7:7" x14ac:dyDescent="0.2">
      <c r="G764" s="519"/>
    </row>
    <row r="765" spans="7:7" x14ac:dyDescent="0.2">
      <c r="G765" s="519"/>
    </row>
    <row r="766" spans="7:7" x14ac:dyDescent="0.2">
      <c r="G766" s="519"/>
    </row>
    <row r="767" spans="7:7" x14ac:dyDescent="0.2">
      <c r="G767" s="519"/>
    </row>
    <row r="768" spans="7:7" x14ac:dyDescent="0.2">
      <c r="G768" s="519"/>
    </row>
    <row r="769" spans="7:7" x14ac:dyDescent="0.2">
      <c r="G769" s="519"/>
    </row>
    <row r="770" spans="7:7" x14ac:dyDescent="0.2">
      <c r="G770" s="519"/>
    </row>
    <row r="771" spans="7:7" x14ac:dyDescent="0.2">
      <c r="G771" s="519"/>
    </row>
    <row r="772" spans="7:7" x14ac:dyDescent="0.2">
      <c r="G772" s="519"/>
    </row>
    <row r="773" spans="7:7" x14ac:dyDescent="0.2">
      <c r="G773" s="519"/>
    </row>
    <row r="774" spans="7:7" x14ac:dyDescent="0.2">
      <c r="G774" s="519"/>
    </row>
    <row r="775" spans="7:7" x14ac:dyDescent="0.2">
      <c r="G775" s="519"/>
    </row>
    <row r="776" spans="7:7" x14ac:dyDescent="0.2">
      <c r="G776" s="519"/>
    </row>
    <row r="777" spans="7:7" x14ac:dyDescent="0.2">
      <c r="G777" s="519"/>
    </row>
    <row r="778" spans="7:7" x14ac:dyDescent="0.2">
      <c r="G778" s="519"/>
    </row>
    <row r="779" spans="7:7" x14ac:dyDescent="0.2">
      <c r="G779" s="519"/>
    </row>
    <row r="780" spans="7:7" x14ac:dyDescent="0.2">
      <c r="G780" s="519"/>
    </row>
    <row r="781" spans="7:7" x14ac:dyDescent="0.2">
      <c r="G781" s="519"/>
    </row>
    <row r="782" spans="7:7" x14ac:dyDescent="0.2">
      <c r="G782" s="519"/>
    </row>
    <row r="783" spans="7:7" x14ac:dyDescent="0.2">
      <c r="G783" s="519"/>
    </row>
    <row r="784" spans="7:7" x14ac:dyDescent="0.2">
      <c r="G784" s="519"/>
    </row>
    <row r="785" spans="7:7" x14ac:dyDescent="0.2">
      <c r="G785" s="519"/>
    </row>
    <row r="786" spans="7:7" x14ac:dyDescent="0.2">
      <c r="G786" s="519"/>
    </row>
    <row r="787" spans="7:7" x14ac:dyDescent="0.2">
      <c r="G787" s="519"/>
    </row>
    <row r="788" spans="7:7" x14ac:dyDescent="0.2">
      <c r="G788" s="519"/>
    </row>
    <row r="789" spans="7:7" x14ac:dyDescent="0.2">
      <c r="G789" s="519"/>
    </row>
    <row r="790" spans="7:7" x14ac:dyDescent="0.2">
      <c r="G790" s="519"/>
    </row>
    <row r="791" spans="7:7" x14ac:dyDescent="0.2">
      <c r="G791" s="519"/>
    </row>
    <row r="792" spans="7:7" x14ac:dyDescent="0.2">
      <c r="G792" s="519"/>
    </row>
    <row r="793" spans="7:7" x14ac:dyDescent="0.2">
      <c r="G793" s="519"/>
    </row>
    <row r="794" spans="7:7" x14ac:dyDescent="0.2">
      <c r="G794" s="519"/>
    </row>
    <row r="795" spans="7:7" x14ac:dyDescent="0.2">
      <c r="G795" s="519"/>
    </row>
    <row r="796" spans="7:7" x14ac:dyDescent="0.2">
      <c r="G796" s="519"/>
    </row>
    <row r="797" spans="7:7" x14ac:dyDescent="0.2">
      <c r="G797" s="519"/>
    </row>
    <row r="798" spans="7:7" x14ac:dyDescent="0.2">
      <c r="G798" s="519"/>
    </row>
    <row r="799" spans="7:7" x14ac:dyDescent="0.2">
      <c r="G799" s="519"/>
    </row>
    <row r="800" spans="7:7" x14ac:dyDescent="0.2">
      <c r="G800" s="519"/>
    </row>
    <row r="801" spans="7:7" x14ac:dyDescent="0.2">
      <c r="G801" s="519"/>
    </row>
    <row r="802" spans="7:7" x14ac:dyDescent="0.2">
      <c r="G802" s="519"/>
    </row>
    <row r="803" spans="7:7" x14ac:dyDescent="0.2">
      <c r="G803" s="519"/>
    </row>
    <row r="804" spans="7:7" x14ac:dyDescent="0.2">
      <c r="G804" s="519"/>
    </row>
    <row r="805" spans="7:7" x14ac:dyDescent="0.2">
      <c r="G805" s="519"/>
    </row>
    <row r="806" spans="7:7" x14ac:dyDescent="0.2">
      <c r="G806" s="519"/>
    </row>
    <row r="807" spans="7:7" x14ac:dyDescent="0.2">
      <c r="G807" s="519"/>
    </row>
    <row r="808" spans="7:7" x14ac:dyDescent="0.2">
      <c r="G808" s="519"/>
    </row>
    <row r="809" spans="7:7" x14ac:dyDescent="0.2">
      <c r="G809" s="519"/>
    </row>
    <row r="810" spans="7:7" x14ac:dyDescent="0.2">
      <c r="G810" s="519"/>
    </row>
    <row r="811" spans="7:7" x14ac:dyDescent="0.2">
      <c r="G811" s="519"/>
    </row>
    <row r="812" spans="7:7" x14ac:dyDescent="0.2">
      <c r="G812" s="519"/>
    </row>
    <row r="813" spans="7:7" x14ac:dyDescent="0.2">
      <c r="G813" s="519"/>
    </row>
    <row r="814" spans="7:7" x14ac:dyDescent="0.2">
      <c r="G814" s="519"/>
    </row>
    <row r="815" spans="7:7" x14ac:dyDescent="0.2">
      <c r="G815" s="519"/>
    </row>
    <row r="816" spans="7:7" x14ac:dyDescent="0.2">
      <c r="G816" s="519"/>
    </row>
    <row r="817" spans="7:7" x14ac:dyDescent="0.2">
      <c r="G817" s="519"/>
    </row>
    <row r="818" spans="7:7" x14ac:dyDescent="0.2">
      <c r="G818" s="519"/>
    </row>
    <row r="819" spans="7:7" x14ac:dyDescent="0.2">
      <c r="G819" s="519"/>
    </row>
    <row r="820" spans="7:7" x14ac:dyDescent="0.2">
      <c r="G820" s="519"/>
    </row>
    <row r="821" spans="7:7" x14ac:dyDescent="0.2">
      <c r="G821" s="519"/>
    </row>
    <row r="822" spans="7:7" x14ac:dyDescent="0.2">
      <c r="G822" s="519"/>
    </row>
    <row r="823" spans="7:7" x14ac:dyDescent="0.2">
      <c r="G823" s="519"/>
    </row>
    <row r="824" spans="7:7" x14ac:dyDescent="0.2">
      <c r="G824" s="519"/>
    </row>
    <row r="825" spans="7:7" x14ac:dyDescent="0.2">
      <c r="G825" s="519"/>
    </row>
    <row r="826" spans="7:7" x14ac:dyDescent="0.2">
      <c r="G826" s="519"/>
    </row>
    <row r="827" spans="7:7" x14ac:dyDescent="0.2">
      <c r="G827" s="519"/>
    </row>
    <row r="828" spans="7:7" x14ac:dyDescent="0.2">
      <c r="G828" s="519"/>
    </row>
    <row r="829" spans="7:7" x14ac:dyDescent="0.2">
      <c r="G829" s="519"/>
    </row>
    <row r="830" spans="7:7" x14ac:dyDescent="0.2">
      <c r="G830" s="519"/>
    </row>
    <row r="831" spans="7:7" x14ac:dyDescent="0.2">
      <c r="G831" s="519"/>
    </row>
    <row r="832" spans="7:7" x14ac:dyDescent="0.2">
      <c r="G832" s="519"/>
    </row>
    <row r="833" spans="7:7" x14ac:dyDescent="0.2">
      <c r="G833" s="519"/>
    </row>
    <row r="834" spans="7:7" x14ac:dyDescent="0.2">
      <c r="G834" s="519"/>
    </row>
    <row r="835" spans="7:7" x14ac:dyDescent="0.2">
      <c r="G835" s="519"/>
    </row>
    <row r="836" spans="7:7" x14ac:dyDescent="0.2">
      <c r="G836" s="519"/>
    </row>
    <row r="837" spans="7:7" x14ac:dyDescent="0.2">
      <c r="G837" s="519"/>
    </row>
    <row r="838" spans="7:7" x14ac:dyDescent="0.2">
      <c r="G838" s="519"/>
    </row>
    <row r="839" spans="7:7" x14ac:dyDescent="0.2">
      <c r="G839" s="519"/>
    </row>
    <row r="840" spans="7:7" x14ac:dyDescent="0.2">
      <c r="G840" s="519"/>
    </row>
    <row r="841" spans="7:7" x14ac:dyDescent="0.2">
      <c r="G841" s="519"/>
    </row>
    <row r="842" spans="7:7" x14ac:dyDescent="0.2">
      <c r="G842" s="519"/>
    </row>
    <row r="843" spans="7:7" x14ac:dyDescent="0.2">
      <c r="G843" s="519"/>
    </row>
    <row r="844" spans="7:7" x14ac:dyDescent="0.2">
      <c r="G844" s="519"/>
    </row>
    <row r="845" spans="7:7" x14ac:dyDescent="0.2">
      <c r="G845" s="519"/>
    </row>
    <row r="846" spans="7:7" x14ac:dyDescent="0.2">
      <c r="G846" s="519"/>
    </row>
    <row r="847" spans="7:7" x14ac:dyDescent="0.2">
      <c r="G847" s="519"/>
    </row>
    <row r="848" spans="7:7" x14ac:dyDescent="0.2">
      <c r="G848" s="519"/>
    </row>
    <row r="849" spans="7:7" x14ac:dyDescent="0.2">
      <c r="G849" s="519"/>
    </row>
    <row r="850" spans="7:7" x14ac:dyDescent="0.2">
      <c r="G850" s="519"/>
    </row>
    <row r="851" spans="7:7" x14ac:dyDescent="0.2">
      <c r="G851" s="519"/>
    </row>
    <row r="852" spans="7:7" x14ac:dyDescent="0.2">
      <c r="G852" s="519"/>
    </row>
    <row r="853" spans="7:7" x14ac:dyDescent="0.2">
      <c r="G853" s="519"/>
    </row>
    <row r="854" spans="7:7" x14ac:dyDescent="0.2">
      <c r="G854" s="519"/>
    </row>
    <row r="855" spans="7:7" x14ac:dyDescent="0.2">
      <c r="G855" s="519"/>
    </row>
    <row r="856" spans="7:7" x14ac:dyDescent="0.2">
      <c r="G856" s="519"/>
    </row>
    <row r="857" spans="7:7" x14ac:dyDescent="0.2">
      <c r="G857" s="519"/>
    </row>
    <row r="858" spans="7:7" x14ac:dyDescent="0.2">
      <c r="G858" s="519"/>
    </row>
    <row r="859" spans="7:7" x14ac:dyDescent="0.2">
      <c r="G859" s="519"/>
    </row>
    <row r="860" spans="7:7" x14ac:dyDescent="0.2">
      <c r="G860" s="519"/>
    </row>
    <row r="861" spans="7:7" x14ac:dyDescent="0.2">
      <c r="G861" s="519"/>
    </row>
    <row r="862" spans="7:7" x14ac:dyDescent="0.2">
      <c r="G862" s="519"/>
    </row>
    <row r="863" spans="7:7" x14ac:dyDescent="0.2">
      <c r="G863" s="519"/>
    </row>
    <row r="864" spans="7:7" x14ac:dyDescent="0.2">
      <c r="G864" s="519"/>
    </row>
    <row r="865" spans="7:7" x14ac:dyDescent="0.2">
      <c r="G865" s="519"/>
    </row>
    <row r="866" spans="7:7" x14ac:dyDescent="0.2">
      <c r="G866" s="519"/>
    </row>
    <row r="867" spans="7:7" x14ac:dyDescent="0.2">
      <c r="G867" s="519"/>
    </row>
    <row r="868" spans="7:7" x14ac:dyDescent="0.2">
      <c r="G868" s="519"/>
    </row>
    <row r="869" spans="7:7" x14ac:dyDescent="0.2">
      <c r="G869" s="519"/>
    </row>
    <row r="870" spans="7:7" x14ac:dyDescent="0.2">
      <c r="G870" s="519"/>
    </row>
    <row r="871" spans="7:7" x14ac:dyDescent="0.2">
      <c r="G871" s="519"/>
    </row>
    <row r="872" spans="7:7" x14ac:dyDescent="0.2">
      <c r="G872" s="519"/>
    </row>
    <row r="873" spans="7:7" x14ac:dyDescent="0.2">
      <c r="G873" s="519"/>
    </row>
    <row r="874" spans="7:7" x14ac:dyDescent="0.2">
      <c r="G874" s="519"/>
    </row>
    <row r="875" spans="7:7" x14ac:dyDescent="0.2">
      <c r="G875" s="519"/>
    </row>
    <row r="876" spans="7:7" x14ac:dyDescent="0.2">
      <c r="G876" s="519"/>
    </row>
    <row r="877" spans="7:7" x14ac:dyDescent="0.2">
      <c r="G877" s="519"/>
    </row>
    <row r="878" spans="7:7" x14ac:dyDescent="0.2">
      <c r="G878" s="519"/>
    </row>
    <row r="879" spans="7:7" x14ac:dyDescent="0.2">
      <c r="G879" s="519"/>
    </row>
    <row r="880" spans="7:7" x14ac:dyDescent="0.2">
      <c r="G880" s="519"/>
    </row>
    <row r="881" spans="7:7" x14ac:dyDescent="0.2">
      <c r="G881" s="519"/>
    </row>
    <row r="882" spans="7:7" x14ac:dyDescent="0.2">
      <c r="G882" s="519"/>
    </row>
    <row r="883" spans="7:7" x14ac:dyDescent="0.2">
      <c r="G883" s="519"/>
    </row>
    <row r="884" spans="7:7" x14ac:dyDescent="0.2">
      <c r="G884" s="519"/>
    </row>
    <row r="885" spans="7:7" x14ac:dyDescent="0.2">
      <c r="G885" s="519"/>
    </row>
    <row r="886" spans="7:7" x14ac:dyDescent="0.2">
      <c r="G886" s="519"/>
    </row>
    <row r="887" spans="7:7" x14ac:dyDescent="0.2">
      <c r="G887" s="519"/>
    </row>
    <row r="888" spans="7:7" x14ac:dyDescent="0.2">
      <c r="G888" s="519"/>
    </row>
    <row r="889" spans="7:7" x14ac:dyDescent="0.2">
      <c r="G889" s="519"/>
    </row>
    <row r="890" spans="7:7" x14ac:dyDescent="0.2">
      <c r="G890" s="519"/>
    </row>
    <row r="891" spans="7:7" x14ac:dyDescent="0.2">
      <c r="G891" s="519"/>
    </row>
    <row r="892" spans="7:7" x14ac:dyDescent="0.2">
      <c r="G892" s="519"/>
    </row>
    <row r="893" spans="7:7" x14ac:dyDescent="0.2">
      <c r="G893" s="519"/>
    </row>
    <row r="894" spans="7:7" x14ac:dyDescent="0.2">
      <c r="G894" s="519"/>
    </row>
    <row r="895" spans="7:7" x14ac:dyDescent="0.2">
      <c r="G895" s="519"/>
    </row>
    <row r="896" spans="7:7" x14ac:dyDescent="0.2">
      <c r="G896" s="519"/>
    </row>
    <row r="897" spans="7:7" x14ac:dyDescent="0.2">
      <c r="G897" s="519"/>
    </row>
    <row r="898" spans="7:7" x14ac:dyDescent="0.2">
      <c r="G898" s="519"/>
    </row>
    <row r="899" spans="7:7" x14ac:dyDescent="0.2">
      <c r="G899" s="519"/>
    </row>
    <row r="900" spans="7:7" x14ac:dyDescent="0.2">
      <c r="G900" s="519"/>
    </row>
    <row r="901" spans="7:7" x14ac:dyDescent="0.2">
      <c r="G901" s="519"/>
    </row>
    <row r="902" spans="7:7" x14ac:dyDescent="0.2">
      <c r="G902" s="519"/>
    </row>
    <row r="903" spans="7:7" x14ac:dyDescent="0.2">
      <c r="G903" s="519"/>
    </row>
    <row r="904" spans="7:7" x14ac:dyDescent="0.2">
      <c r="G904" s="519"/>
    </row>
    <row r="905" spans="7:7" x14ac:dyDescent="0.2">
      <c r="G905" s="519"/>
    </row>
    <row r="906" spans="7:7" x14ac:dyDescent="0.2">
      <c r="G906" s="519"/>
    </row>
    <row r="907" spans="7:7" x14ac:dyDescent="0.2">
      <c r="G907" s="519"/>
    </row>
    <row r="908" spans="7:7" x14ac:dyDescent="0.2">
      <c r="G908" s="519"/>
    </row>
    <row r="909" spans="7:7" x14ac:dyDescent="0.2">
      <c r="G909" s="519"/>
    </row>
    <row r="910" spans="7:7" x14ac:dyDescent="0.2">
      <c r="G910" s="519"/>
    </row>
    <row r="911" spans="7:7" x14ac:dyDescent="0.2">
      <c r="G911" s="519"/>
    </row>
    <row r="912" spans="7:7" x14ac:dyDescent="0.2">
      <c r="G912" s="519"/>
    </row>
    <row r="913" spans="7:7" x14ac:dyDescent="0.2">
      <c r="G913" s="519"/>
    </row>
    <row r="914" spans="7:7" x14ac:dyDescent="0.2">
      <c r="G914" s="519"/>
    </row>
    <row r="915" spans="7:7" x14ac:dyDescent="0.2">
      <c r="G915" s="519"/>
    </row>
    <row r="916" spans="7:7" x14ac:dyDescent="0.2">
      <c r="G916" s="519"/>
    </row>
    <row r="917" spans="7:7" x14ac:dyDescent="0.2">
      <c r="G917" s="519"/>
    </row>
    <row r="918" spans="7:7" x14ac:dyDescent="0.2">
      <c r="G918" s="519"/>
    </row>
    <row r="919" spans="7:7" x14ac:dyDescent="0.2">
      <c r="G919" s="519"/>
    </row>
    <row r="920" spans="7:7" x14ac:dyDescent="0.2">
      <c r="G920" s="519"/>
    </row>
    <row r="921" spans="7:7" x14ac:dyDescent="0.2">
      <c r="G921" s="519"/>
    </row>
    <row r="922" spans="7:7" x14ac:dyDescent="0.2">
      <c r="G922" s="519"/>
    </row>
    <row r="923" spans="7:7" x14ac:dyDescent="0.2">
      <c r="G923" s="519"/>
    </row>
    <row r="924" spans="7:7" x14ac:dyDescent="0.2">
      <c r="G924" s="519"/>
    </row>
    <row r="925" spans="7:7" x14ac:dyDescent="0.2">
      <c r="G925" s="519"/>
    </row>
    <row r="926" spans="7:7" x14ac:dyDescent="0.2">
      <c r="G926" s="519"/>
    </row>
    <row r="927" spans="7:7" x14ac:dyDescent="0.2">
      <c r="G927" s="519"/>
    </row>
    <row r="928" spans="7:7" x14ac:dyDescent="0.2">
      <c r="G928" s="519"/>
    </row>
    <row r="929" spans="7:7" x14ac:dyDescent="0.2">
      <c r="G929" s="519"/>
    </row>
    <row r="930" spans="7:7" x14ac:dyDescent="0.2">
      <c r="G930" s="519"/>
    </row>
    <row r="931" spans="7:7" x14ac:dyDescent="0.2">
      <c r="G931" s="519"/>
    </row>
    <row r="932" spans="7:7" x14ac:dyDescent="0.2">
      <c r="G932" s="519"/>
    </row>
    <row r="933" spans="7:7" x14ac:dyDescent="0.2">
      <c r="G933" s="519"/>
    </row>
    <row r="934" spans="7:7" x14ac:dyDescent="0.2">
      <c r="G934" s="519"/>
    </row>
    <row r="935" spans="7:7" x14ac:dyDescent="0.2">
      <c r="G935" s="519"/>
    </row>
    <row r="936" spans="7:7" x14ac:dyDescent="0.2">
      <c r="G936" s="519"/>
    </row>
    <row r="937" spans="7:7" x14ac:dyDescent="0.2">
      <c r="G937" s="519"/>
    </row>
    <row r="938" spans="7:7" x14ac:dyDescent="0.2">
      <c r="G938" s="519"/>
    </row>
    <row r="939" spans="7:7" x14ac:dyDescent="0.2">
      <c r="G939" s="519"/>
    </row>
    <row r="940" spans="7:7" x14ac:dyDescent="0.2">
      <c r="G940" s="519"/>
    </row>
    <row r="941" spans="7:7" x14ac:dyDescent="0.2">
      <c r="G941" s="519"/>
    </row>
    <row r="942" spans="7:7" x14ac:dyDescent="0.2">
      <c r="G942" s="519"/>
    </row>
    <row r="943" spans="7:7" x14ac:dyDescent="0.2">
      <c r="G943" s="519"/>
    </row>
    <row r="944" spans="7:7" x14ac:dyDescent="0.2">
      <c r="G944" s="519"/>
    </row>
    <row r="945" spans="7:7" x14ac:dyDescent="0.2">
      <c r="G945" s="519"/>
    </row>
    <row r="946" spans="7:7" x14ac:dyDescent="0.2">
      <c r="G946" s="519"/>
    </row>
    <row r="947" spans="7:7" x14ac:dyDescent="0.2">
      <c r="G947" s="519"/>
    </row>
    <row r="948" spans="7:7" x14ac:dyDescent="0.2">
      <c r="G948" s="519"/>
    </row>
    <row r="949" spans="7:7" x14ac:dyDescent="0.2">
      <c r="G949" s="519"/>
    </row>
    <row r="950" spans="7:7" x14ac:dyDescent="0.2">
      <c r="G950" s="519"/>
    </row>
    <row r="951" spans="7:7" x14ac:dyDescent="0.2">
      <c r="G951" s="519"/>
    </row>
    <row r="952" spans="7:7" x14ac:dyDescent="0.2">
      <c r="G952" s="519"/>
    </row>
    <row r="953" spans="7:7" x14ac:dyDescent="0.2">
      <c r="G953" s="519"/>
    </row>
    <row r="954" spans="7:7" x14ac:dyDescent="0.2">
      <c r="G954" s="519"/>
    </row>
    <row r="955" spans="7:7" x14ac:dyDescent="0.2">
      <c r="G955" s="519"/>
    </row>
    <row r="956" spans="7:7" x14ac:dyDescent="0.2">
      <c r="G956" s="519"/>
    </row>
    <row r="957" spans="7:7" x14ac:dyDescent="0.2">
      <c r="G957" s="519"/>
    </row>
    <row r="958" spans="7:7" x14ac:dyDescent="0.2">
      <c r="G958" s="519"/>
    </row>
    <row r="959" spans="7:7" x14ac:dyDescent="0.2">
      <c r="G959" s="519"/>
    </row>
    <row r="960" spans="7:7" x14ac:dyDescent="0.2">
      <c r="G960" s="519"/>
    </row>
    <row r="961" spans="7:7" x14ac:dyDescent="0.2">
      <c r="G961" s="519"/>
    </row>
    <row r="962" spans="7:7" x14ac:dyDescent="0.2">
      <c r="G962" s="519"/>
    </row>
    <row r="963" spans="7:7" x14ac:dyDescent="0.2">
      <c r="G963" s="519"/>
    </row>
    <row r="964" spans="7:7" x14ac:dyDescent="0.2">
      <c r="G964" s="519"/>
    </row>
    <row r="965" spans="7:7" x14ac:dyDescent="0.2">
      <c r="G965" s="519"/>
    </row>
    <row r="966" spans="7:7" x14ac:dyDescent="0.2">
      <c r="G966" s="519"/>
    </row>
    <row r="967" spans="7:7" x14ac:dyDescent="0.2">
      <c r="G967" s="519"/>
    </row>
    <row r="968" spans="7:7" x14ac:dyDescent="0.2">
      <c r="G968" s="519"/>
    </row>
    <row r="969" spans="7:7" x14ac:dyDescent="0.2">
      <c r="G969" s="519"/>
    </row>
    <row r="970" spans="7:7" x14ac:dyDescent="0.2">
      <c r="G970" s="519"/>
    </row>
    <row r="971" spans="7:7" x14ac:dyDescent="0.2">
      <c r="G971" s="519"/>
    </row>
    <row r="972" spans="7:7" x14ac:dyDescent="0.2">
      <c r="G972" s="519"/>
    </row>
    <row r="973" spans="7:7" x14ac:dyDescent="0.2">
      <c r="G973" s="519"/>
    </row>
    <row r="974" spans="7:7" x14ac:dyDescent="0.2">
      <c r="G974" s="519"/>
    </row>
    <row r="975" spans="7:7" x14ac:dyDescent="0.2">
      <c r="G975" s="519"/>
    </row>
    <row r="976" spans="7:7" x14ac:dyDescent="0.2">
      <c r="G976" s="519"/>
    </row>
    <row r="977" spans="7:7" x14ac:dyDescent="0.2">
      <c r="G977" s="519"/>
    </row>
    <row r="978" spans="7:7" x14ac:dyDescent="0.2">
      <c r="G978" s="519"/>
    </row>
    <row r="979" spans="7:7" x14ac:dyDescent="0.2">
      <c r="G979" s="519"/>
    </row>
    <row r="980" spans="7:7" x14ac:dyDescent="0.2">
      <c r="G980" s="519"/>
    </row>
    <row r="981" spans="7:7" x14ac:dyDescent="0.2">
      <c r="G981" s="519"/>
    </row>
    <row r="982" spans="7:7" x14ac:dyDescent="0.2">
      <c r="G982" s="519"/>
    </row>
    <row r="983" spans="7:7" x14ac:dyDescent="0.2">
      <c r="G983" s="519"/>
    </row>
    <row r="984" spans="7:7" x14ac:dyDescent="0.2">
      <c r="G984" s="519"/>
    </row>
    <row r="985" spans="7:7" x14ac:dyDescent="0.2">
      <c r="G985" s="519"/>
    </row>
    <row r="986" spans="7:7" x14ac:dyDescent="0.2">
      <c r="G986" s="519"/>
    </row>
    <row r="987" spans="7:7" x14ac:dyDescent="0.2">
      <c r="G987" s="519"/>
    </row>
    <row r="988" spans="7:7" x14ac:dyDescent="0.2">
      <c r="G988" s="519"/>
    </row>
    <row r="989" spans="7:7" x14ac:dyDescent="0.2">
      <c r="G989" s="519"/>
    </row>
    <row r="990" spans="7:7" x14ac:dyDescent="0.2">
      <c r="G990" s="519"/>
    </row>
    <row r="991" spans="7:7" x14ac:dyDescent="0.2">
      <c r="G991" s="519"/>
    </row>
    <row r="992" spans="7:7" x14ac:dyDescent="0.2">
      <c r="G992" s="519"/>
    </row>
    <row r="993" spans="7:7" x14ac:dyDescent="0.2">
      <c r="G993" s="519"/>
    </row>
    <row r="994" spans="7:7" x14ac:dyDescent="0.2">
      <c r="G994" s="519"/>
    </row>
    <row r="995" spans="7:7" x14ac:dyDescent="0.2">
      <c r="G995" s="519"/>
    </row>
    <row r="996" spans="7:7" x14ac:dyDescent="0.2">
      <c r="G996" s="519"/>
    </row>
    <row r="997" spans="7:7" x14ac:dyDescent="0.2">
      <c r="G997" s="519"/>
    </row>
    <row r="998" spans="7:7" x14ac:dyDescent="0.2">
      <c r="G998" s="519"/>
    </row>
    <row r="999" spans="7:7" x14ac:dyDescent="0.2">
      <c r="G999" s="519"/>
    </row>
    <row r="1000" spans="7:7" x14ac:dyDescent="0.2">
      <c r="G1000" s="519"/>
    </row>
    <row r="1001" spans="7:7" x14ac:dyDescent="0.2">
      <c r="G1001" s="519"/>
    </row>
    <row r="1002" spans="7:7" x14ac:dyDescent="0.2">
      <c r="G1002" s="519"/>
    </row>
    <row r="1003" spans="7:7" x14ac:dyDescent="0.2">
      <c r="G1003" s="519"/>
    </row>
    <row r="1004" spans="7:7" x14ac:dyDescent="0.2">
      <c r="G1004" s="519"/>
    </row>
    <row r="1005" spans="7:7" x14ac:dyDescent="0.2">
      <c r="G1005" s="519"/>
    </row>
    <row r="1006" spans="7:7" x14ac:dyDescent="0.2">
      <c r="G1006" s="519"/>
    </row>
    <row r="1007" spans="7:7" x14ac:dyDescent="0.2">
      <c r="G1007" s="519"/>
    </row>
    <row r="1008" spans="7:7" x14ac:dyDescent="0.2">
      <c r="G1008" s="519"/>
    </row>
    <row r="1009" spans="7:7" x14ac:dyDescent="0.2">
      <c r="G1009" s="519"/>
    </row>
    <row r="1010" spans="7:7" x14ac:dyDescent="0.2">
      <c r="G1010" s="519"/>
    </row>
    <row r="1011" spans="7:7" x14ac:dyDescent="0.2">
      <c r="G1011" s="519"/>
    </row>
    <row r="1012" spans="7:7" x14ac:dyDescent="0.2">
      <c r="G1012" s="519"/>
    </row>
    <row r="1013" spans="7:7" x14ac:dyDescent="0.2">
      <c r="G1013" s="519"/>
    </row>
    <row r="1014" spans="7:7" x14ac:dyDescent="0.2">
      <c r="G1014" s="519"/>
    </row>
    <row r="1015" spans="7:7" x14ac:dyDescent="0.2">
      <c r="G1015" s="519"/>
    </row>
    <row r="1016" spans="7:7" x14ac:dyDescent="0.2">
      <c r="G1016" s="519"/>
    </row>
    <row r="1017" spans="7:7" x14ac:dyDescent="0.2">
      <c r="G1017" s="519"/>
    </row>
    <row r="1018" spans="7:7" x14ac:dyDescent="0.2">
      <c r="G1018" s="519"/>
    </row>
    <row r="1019" spans="7:7" x14ac:dyDescent="0.2">
      <c r="G1019" s="519"/>
    </row>
    <row r="1020" spans="7:7" x14ac:dyDescent="0.2">
      <c r="G1020" s="519"/>
    </row>
    <row r="1021" spans="7:7" x14ac:dyDescent="0.2">
      <c r="G1021" s="519"/>
    </row>
    <row r="1022" spans="7:7" x14ac:dyDescent="0.2">
      <c r="G1022" s="519"/>
    </row>
    <row r="1023" spans="7:7" x14ac:dyDescent="0.2">
      <c r="G1023" s="519"/>
    </row>
    <row r="1024" spans="7:7" x14ac:dyDescent="0.2">
      <c r="G1024" s="519"/>
    </row>
    <row r="1025" spans="7:7" x14ac:dyDescent="0.2">
      <c r="G1025" s="519"/>
    </row>
    <row r="1026" spans="7:7" x14ac:dyDescent="0.2">
      <c r="G1026" s="519"/>
    </row>
    <row r="1027" spans="7:7" x14ac:dyDescent="0.2">
      <c r="G1027" s="519"/>
    </row>
    <row r="1028" spans="7:7" x14ac:dyDescent="0.2">
      <c r="G1028" s="519"/>
    </row>
    <row r="1029" spans="7:7" x14ac:dyDescent="0.2">
      <c r="G1029" s="519"/>
    </row>
    <row r="1030" spans="7:7" x14ac:dyDescent="0.2">
      <c r="G1030" s="519"/>
    </row>
    <row r="1031" spans="7:7" x14ac:dyDescent="0.2">
      <c r="G1031" s="519"/>
    </row>
    <row r="1032" spans="7:7" x14ac:dyDescent="0.2">
      <c r="G1032" s="519"/>
    </row>
    <row r="1033" spans="7:7" x14ac:dyDescent="0.2">
      <c r="G1033" s="519"/>
    </row>
    <row r="1034" spans="7:7" x14ac:dyDescent="0.2">
      <c r="G1034" s="519"/>
    </row>
    <row r="1035" spans="7:7" x14ac:dyDescent="0.2">
      <c r="G1035" s="519"/>
    </row>
    <row r="1036" spans="7:7" x14ac:dyDescent="0.2">
      <c r="G1036" s="519"/>
    </row>
    <row r="1037" spans="7:7" x14ac:dyDescent="0.2">
      <c r="G1037" s="519"/>
    </row>
    <row r="1038" spans="7:7" x14ac:dyDescent="0.2">
      <c r="G1038" s="519"/>
    </row>
    <row r="1039" spans="7:7" x14ac:dyDescent="0.2">
      <c r="G1039" s="519"/>
    </row>
    <row r="1040" spans="7:7" x14ac:dyDescent="0.2">
      <c r="G1040" s="519"/>
    </row>
    <row r="1041" spans="7:7" x14ac:dyDescent="0.2">
      <c r="G1041" s="519"/>
    </row>
    <row r="1042" spans="7:7" x14ac:dyDescent="0.2">
      <c r="G1042" s="519"/>
    </row>
    <row r="1043" spans="7:7" x14ac:dyDescent="0.2">
      <c r="G1043" s="519"/>
    </row>
    <row r="1044" spans="7:7" x14ac:dyDescent="0.2">
      <c r="G1044" s="519"/>
    </row>
    <row r="1045" spans="7:7" x14ac:dyDescent="0.2">
      <c r="G1045" s="519"/>
    </row>
    <row r="1046" spans="7:7" x14ac:dyDescent="0.2">
      <c r="G1046" s="519"/>
    </row>
    <row r="1047" spans="7:7" x14ac:dyDescent="0.2">
      <c r="G1047" s="519"/>
    </row>
    <row r="1048" spans="7:7" x14ac:dyDescent="0.2">
      <c r="G1048" s="519"/>
    </row>
    <row r="1049" spans="7:7" x14ac:dyDescent="0.2">
      <c r="G1049" s="519"/>
    </row>
    <row r="1050" spans="7:7" x14ac:dyDescent="0.2">
      <c r="G1050" s="519"/>
    </row>
    <row r="1051" spans="7:7" x14ac:dyDescent="0.2">
      <c r="G1051" s="519"/>
    </row>
    <row r="1052" spans="7:7" x14ac:dyDescent="0.2">
      <c r="G1052" s="519"/>
    </row>
    <row r="1053" spans="7:7" x14ac:dyDescent="0.2">
      <c r="G1053" s="519"/>
    </row>
    <row r="1054" spans="7:7" x14ac:dyDescent="0.2">
      <c r="G1054" s="519"/>
    </row>
    <row r="1055" spans="7:7" x14ac:dyDescent="0.2">
      <c r="G1055" s="519"/>
    </row>
    <row r="1056" spans="7:7" x14ac:dyDescent="0.2">
      <c r="G1056" s="519"/>
    </row>
    <row r="1057" spans="7:7" x14ac:dyDescent="0.2">
      <c r="G1057" s="519"/>
    </row>
    <row r="1058" spans="7:7" x14ac:dyDescent="0.2">
      <c r="G1058" s="519"/>
    </row>
    <row r="1059" spans="7:7" x14ac:dyDescent="0.2">
      <c r="G1059" s="519"/>
    </row>
    <row r="1060" spans="7:7" x14ac:dyDescent="0.2">
      <c r="G1060" s="519"/>
    </row>
    <row r="1061" spans="7:7" x14ac:dyDescent="0.2">
      <c r="G1061" s="519"/>
    </row>
    <row r="1062" spans="7:7" x14ac:dyDescent="0.2">
      <c r="G1062" s="519"/>
    </row>
    <row r="1063" spans="7:7" x14ac:dyDescent="0.2">
      <c r="G1063" s="519"/>
    </row>
    <row r="1064" spans="7:7" x14ac:dyDescent="0.2">
      <c r="G1064" s="519"/>
    </row>
    <row r="1065" spans="7:7" x14ac:dyDescent="0.2">
      <c r="G1065" s="519"/>
    </row>
    <row r="1066" spans="7:7" x14ac:dyDescent="0.2">
      <c r="G1066" s="519"/>
    </row>
    <row r="1067" spans="7:7" x14ac:dyDescent="0.2">
      <c r="G1067" s="519"/>
    </row>
    <row r="1068" spans="7:7" x14ac:dyDescent="0.2">
      <c r="G1068" s="519"/>
    </row>
    <row r="1069" spans="7:7" x14ac:dyDescent="0.2">
      <c r="G1069" s="519"/>
    </row>
    <row r="1070" spans="7:7" x14ac:dyDescent="0.2">
      <c r="G1070" s="519"/>
    </row>
    <row r="1071" spans="7:7" x14ac:dyDescent="0.2">
      <c r="G1071" s="519"/>
    </row>
    <row r="1072" spans="7:7" x14ac:dyDescent="0.2">
      <c r="G1072" s="519"/>
    </row>
    <row r="1073" spans="7:7" x14ac:dyDescent="0.2">
      <c r="G1073" s="519"/>
    </row>
    <row r="1074" spans="7:7" x14ac:dyDescent="0.2">
      <c r="G1074" s="519"/>
    </row>
    <row r="1075" spans="7:7" x14ac:dyDescent="0.2">
      <c r="G1075" s="519"/>
    </row>
    <row r="1076" spans="7:7" x14ac:dyDescent="0.2">
      <c r="G1076" s="519"/>
    </row>
    <row r="1077" spans="7:7" x14ac:dyDescent="0.2">
      <c r="G1077" s="519"/>
    </row>
    <row r="1078" spans="7:7" x14ac:dyDescent="0.2">
      <c r="G1078" s="519"/>
    </row>
    <row r="1079" spans="7:7" x14ac:dyDescent="0.2">
      <c r="G1079" s="519"/>
    </row>
    <row r="1080" spans="7:7" x14ac:dyDescent="0.2">
      <c r="G1080" s="519"/>
    </row>
    <row r="1081" spans="7:7" x14ac:dyDescent="0.2">
      <c r="G1081" s="519"/>
    </row>
    <row r="1082" spans="7:7" x14ac:dyDescent="0.2">
      <c r="G1082" s="519"/>
    </row>
    <row r="1083" spans="7:7" x14ac:dyDescent="0.2">
      <c r="G1083" s="519"/>
    </row>
    <row r="1084" spans="7:7" x14ac:dyDescent="0.2">
      <c r="G1084" s="519"/>
    </row>
    <row r="1085" spans="7:7" x14ac:dyDescent="0.2">
      <c r="G1085" s="519"/>
    </row>
    <row r="1086" spans="7:7" x14ac:dyDescent="0.2">
      <c r="G1086" s="519"/>
    </row>
    <row r="1087" spans="7:7" x14ac:dyDescent="0.2">
      <c r="G1087" s="519"/>
    </row>
    <row r="1088" spans="7:7" x14ac:dyDescent="0.2">
      <c r="G1088" s="519"/>
    </row>
    <row r="1089" spans="7:7" x14ac:dyDescent="0.2">
      <c r="G1089" s="519"/>
    </row>
    <row r="1090" spans="7:7" x14ac:dyDescent="0.2">
      <c r="G1090" s="519"/>
    </row>
    <row r="1091" spans="7:7" x14ac:dyDescent="0.2">
      <c r="G1091" s="519"/>
    </row>
    <row r="1092" spans="7:7" x14ac:dyDescent="0.2">
      <c r="G1092" s="519"/>
    </row>
    <row r="1093" spans="7:7" x14ac:dyDescent="0.2">
      <c r="G1093" s="519"/>
    </row>
    <row r="1094" spans="7:7" x14ac:dyDescent="0.2">
      <c r="G1094" s="519"/>
    </row>
    <row r="1095" spans="7:7" x14ac:dyDescent="0.2">
      <c r="G1095" s="519"/>
    </row>
    <row r="1096" spans="7:7" x14ac:dyDescent="0.2">
      <c r="G1096" s="519"/>
    </row>
    <row r="1097" spans="7:7" x14ac:dyDescent="0.2">
      <c r="G1097" s="519"/>
    </row>
    <row r="1098" spans="7:7" x14ac:dyDescent="0.2">
      <c r="G1098" s="519"/>
    </row>
    <row r="1099" spans="7:7" x14ac:dyDescent="0.2">
      <c r="G1099" s="519"/>
    </row>
    <row r="1100" spans="7:7" x14ac:dyDescent="0.2">
      <c r="G1100" s="519"/>
    </row>
    <row r="1101" spans="7:7" x14ac:dyDescent="0.2">
      <c r="G1101" s="519"/>
    </row>
    <row r="1102" spans="7:7" x14ac:dyDescent="0.2">
      <c r="G1102" s="519"/>
    </row>
    <row r="1103" spans="7:7" x14ac:dyDescent="0.2">
      <c r="G1103" s="519"/>
    </row>
    <row r="1104" spans="7:7" x14ac:dyDescent="0.2">
      <c r="G1104" s="519"/>
    </row>
    <row r="1105" spans="7:7" x14ac:dyDescent="0.2">
      <c r="G1105" s="519"/>
    </row>
    <row r="1106" spans="7:7" x14ac:dyDescent="0.2">
      <c r="G1106" s="519"/>
    </row>
    <row r="1107" spans="7:7" x14ac:dyDescent="0.2">
      <c r="G1107" s="519"/>
    </row>
    <row r="1108" spans="7:7" x14ac:dyDescent="0.2">
      <c r="G1108" s="519"/>
    </row>
    <row r="1109" spans="7:7" x14ac:dyDescent="0.2">
      <c r="G1109" s="519"/>
    </row>
    <row r="1110" spans="7:7" x14ac:dyDescent="0.2">
      <c r="G1110" s="519"/>
    </row>
    <row r="1111" spans="7:7" x14ac:dyDescent="0.2">
      <c r="G1111" s="519"/>
    </row>
    <row r="1112" spans="7:7" x14ac:dyDescent="0.2">
      <c r="G1112" s="519"/>
    </row>
    <row r="1113" spans="7:7" x14ac:dyDescent="0.2">
      <c r="G1113" s="519"/>
    </row>
    <row r="1114" spans="7:7" x14ac:dyDescent="0.2">
      <c r="G1114" s="519"/>
    </row>
    <row r="1115" spans="7:7" x14ac:dyDescent="0.2">
      <c r="G1115" s="519"/>
    </row>
    <row r="1116" spans="7:7" x14ac:dyDescent="0.2">
      <c r="G1116" s="519"/>
    </row>
    <row r="1117" spans="7:7" x14ac:dyDescent="0.2">
      <c r="G1117" s="519"/>
    </row>
    <row r="1118" spans="7:7" x14ac:dyDescent="0.2">
      <c r="G1118" s="519"/>
    </row>
    <row r="1119" spans="7:7" x14ac:dyDescent="0.2">
      <c r="G1119" s="519"/>
    </row>
    <row r="1120" spans="7:7" x14ac:dyDescent="0.2">
      <c r="G1120" s="519"/>
    </row>
    <row r="1121" spans="7:7" x14ac:dyDescent="0.2">
      <c r="G1121" s="519"/>
    </row>
    <row r="1122" spans="7:7" x14ac:dyDescent="0.2">
      <c r="G1122" s="519"/>
    </row>
    <row r="1123" spans="7:7" x14ac:dyDescent="0.2">
      <c r="G1123" s="519"/>
    </row>
    <row r="1124" spans="7:7" x14ac:dyDescent="0.2">
      <c r="G1124" s="519"/>
    </row>
    <row r="1125" spans="7:7" x14ac:dyDescent="0.2">
      <c r="G1125" s="519"/>
    </row>
    <row r="1126" spans="7:7" x14ac:dyDescent="0.2">
      <c r="G1126" s="519"/>
    </row>
    <row r="1127" spans="7:7" x14ac:dyDescent="0.2">
      <c r="G1127" s="519"/>
    </row>
    <row r="1128" spans="7:7" x14ac:dyDescent="0.2">
      <c r="G1128" s="519"/>
    </row>
    <row r="1129" spans="7:7" x14ac:dyDescent="0.2">
      <c r="G1129" s="519"/>
    </row>
    <row r="1130" spans="7:7" x14ac:dyDescent="0.2">
      <c r="G1130" s="519"/>
    </row>
    <row r="1131" spans="7:7" x14ac:dyDescent="0.2">
      <c r="G1131" s="519"/>
    </row>
    <row r="1132" spans="7:7" x14ac:dyDescent="0.2">
      <c r="G1132" s="519"/>
    </row>
    <row r="1133" spans="7:7" x14ac:dyDescent="0.2">
      <c r="G1133" s="519"/>
    </row>
    <row r="1134" spans="7:7" x14ac:dyDescent="0.2">
      <c r="G1134" s="519"/>
    </row>
    <row r="1135" spans="7:7" x14ac:dyDescent="0.2">
      <c r="G1135" s="519"/>
    </row>
    <row r="1136" spans="7:7" x14ac:dyDescent="0.2">
      <c r="G1136" s="519"/>
    </row>
    <row r="1137" spans="7:7" x14ac:dyDescent="0.2">
      <c r="G1137" s="519"/>
    </row>
    <row r="1138" spans="7:7" x14ac:dyDescent="0.2">
      <c r="G1138" s="519"/>
    </row>
    <row r="1139" spans="7:7" x14ac:dyDescent="0.2">
      <c r="G1139" s="519"/>
    </row>
    <row r="1140" spans="7:7" x14ac:dyDescent="0.2">
      <c r="G1140" s="519"/>
    </row>
    <row r="1141" spans="7:7" x14ac:dyDescent="0.2">
      <c r="G1141" s="519"/>
    </row>
    <row r="1142" spans="7:7" x14ac:dyDescent="0.2">
      <c r="G1142" s="519"/>
    </row>
    <row r="1143" spans="7:7" x14ac:dyDescent="0.2">
      <c r="G1143" s="519"/>
    </row>
    <row r="1144" spans="7:7" x14ac:dyDescent="0.2">
      <c r="G1144" s="519"/>
    </row>
    <row r="1145" spans="7:7" x14ac:dyDescent="0.2">
      <c r="G1145" s="519"/>
    </row>
    <row r="1146" spans="7:7" x14ac:dyDescent="0.2">
      <c r="G1146" s="519"/>
    </row>
    <row r="1147" spans="7:7" x14ac:dyDescent="0.2">
      <c r="G1147" s="519"/>
    </row>
    <row r="1148" spans="7:7" x14ac:dyDescent="0.2">
      <c r="G1148" s="519"/>
    </row>
    <row r="1149" spans="7:7" x14ac:dyDescent="0.2">
      <c r="G1149" s="519"/>
    </row>
    <row r="1150" spans="7:7" x14ac:dyDescent="0.2">
      <c r="G1150" s="519"/>
    </row>
    <row r="1151" spans="7:7" x14ac:dyDescent="0.2">
      <c r="G1151" s="519"/>
    </row>
    <row r="1152" spans="7:7" x14ac:dyDescent="0.2">
      <c r="G1152" s="519"/>
    </row>
    <row r="1153" spans="7:7" x14ac:dyDescent="0.2">
      <c r="G1153" s="519"/>
    </row>
    <row r="1154" spans="7:7" x14ac:dyDescent="0.2">
      <c r="G1154" s="519"/>
    </row>
    <row r="1155" spans="7:7" x14ac:dyDescent="0.2">
      <c r="G1155" s="519"/>
    </row>
    <row r="1156" spans="7:7" x14ac:dyDescent="0.2">
      <c r="G1156" s="519"/>
    </row>
    <row r="1157" spans="7:7" x14ac:dyDescent="0.2">
      <c r="G1157" s="519"/>
    </row>
    <row r="1158" spans="7:7" x14ac:dyDescent="0.2">
      <c r="G1158" s="519"/>
    </row>
    <row r="1159" spans="7:7" x14ac:dyDescent="0.2">
      <c r="G1159" s="519"/>
    </row>
    <row r="1160" spans="7:7" x14ac:dyDescent="0.2">
      <c r="G1160" s="519"/>
    </row>
    <row r="1161" spans="7:7" x14ac:dyDescent="0.2">
      <c r="G1161" s="519"/>
    </row>
    <row r="1162" spans="7:7" x14ac:dyDescent="0.2">
      <c r="G1162" s="519"/>
    </row>
    <row r="1163" spans="7:7" x14ac:dyDescent="0.2">
      <c r="G1163" s="519"/>
    </row>
    <row r="1164" spans="7:7" x14ac:dyDescent="0.2">
      <c r="G1164" s="519"/>
    </row>
    <row r="1165" spans="7:7" x14ac:dyDescent="0.2">
      <c r="G1165" s="519"/>
    </row>
    <row r="1166" spans="7:7" x14ac:dyDescent="0.2">
      <c r="G1166" s="519"/>
    </row>
    <row r="1167" spans="7:7" x14ac:dyDescent="0.2">
      <c r="G1167" s="519"/>
    </row>
    <row r="1168" spans="7:7" x14ac:dyDescent="0.2">
      <c r="G1168" s="519"/>
    </row>
    <row r="1169" spans="7:7" x14ac:dyDescent="0.2">
      <c r="G1169" s="519"/>
    </row>
    <row r="1170" spans="7:7" x14ac:dyDescent="0.2">
      <c r="G1170" s="519"/>
    </row>
    <row r="1171" spans="7:7" x14ac:dyDescent="0.2">
      <c r="G1171" s="519"/>
    </row>
    <row r="1172" spans="7:7" x14ac:dyDescent="0.2">
      <c r="G1172" s="519"/>
    </row>
    <row r="1173" spans="7:7" x14ac:dyDescent="0.2">
      <c r="G1173" s="519"/>
    </row>
    <row r="1174" spans="7:7" x14ac:dyDescent="0.2">
      <c r="G1174" s="519"/>
    </row>
    <row r="1175" spans="7:7" x14ac:dyDescent="0.2">
      <c r="G1175" s="519"/>
    </row>
    <row r="1176" spans="7:7" x14ac:dyDescent="0.2">
      <c r="G1176" s="519"/>
    </row>
    <row r="1177" spans="7:7" x14ac:dyDescent="0.2">
      <c r="G1177" s="519"/>
    </row>
    <row r="1178" spans="7:7" x14ac:dyDescent="0.2">
      <c r="G1178" s="519"/>
    </row>
    <row r="1179" spans="7:7" x14ac:dyDescent="0.2">
      <c r="G1179" s="519"/>
    </row>
    <row r="1180" spans="7:7" x14ac:dyDescent="0.2">
      <c r="G1180" s="519"/>
    </row>
    <row r="1181" spans="7:7" x14ac:dyDescent="0.2">
      <c r="G1181" s="519"/>
    </row>
    <row r="1182" spans="7:7" x14ac:dyDescent="0.2">
      <c r="G1182" s="519"/>
    </row>
    <row r="1183" spans="7:7" x14ac:dyDescent="0.2">
      <c r="G1183" s="519"/>
    </row>
    <row r="1184" spans="7:7" x14ac:dyDescent="0.2">
      <c r="G1184" s="519"/>
    </row>
    <row r="1185" spans="7:7" x14ac:dyDescent="0.2">
      <c r="G1185" s="519"/>
    </row>
    <row r="1186" spans="7:7" x14ac:dyDescent="0.2">
      <c r="G1186" s="519"/>
    </row>
    <row r="1187" spans="7:7" x14ac:dyDescent="0.2">
      <c r="G1187" s="519"/>
    </row>
    <row r="1188" spans="7:7" x14ac:dyDescent="0.2">
      <c r="G1188" s="519"/>
    </row>
    <row r="1189" spans="7:7" x14ac:dyDescent="0.2">
      <c r="G1189" s="519"/>
    </row>
    <row r="1190" spans="7:7" x14ac:dyDescent="0.2">
      <c r="G1190" s="519"/>
    </row>
    <row r="1191" spans="7:7" x14ac:dyDescent="0.2">
      <c r="G1191" s="519"/>
    </row>
    <row r="1192" spans="7:7" x14ac:dyDescent="0.2">
      <c r="G1192" s="519"/>
    </row>
    <row r="1193" spans="7:7" x14ac:dyDescent="0.2">
      <c r="G1193" s="519"/>
    </row>
    <row r="1194" spans="7:7" x14ac:dyDescent="0.2">
      <c r="G1194" s="519"/>
    </row>
    <row r="1195" spans="7:7" x14ac:dyDescent="0.2">
      <c r="G1195" s="519"/>
    </row>
    <row r="1196" spans="7:7" x14ac:dyDescent="0.2">
      <c r="G1196" s="519"/>
    </row>
    <row r="1197" spans="7:7" x14ac:dyDescent="0.2">
      <c r="G1197" s="519"/>
    </row>
    <row r="1198" spans="7:7" x14ac:dyDescent="0.2">
      <c r="G1198" s="519"/>
    </row>
    <row r="1199" spans="7:7" x14ac:dyDescent="0.2">
      <c r="G1199" s="519"/>
    </row>
    <row r="1200" spans="7:7" x14ac:dyDescent="0.2">
      <c r="G1200" s="519"/>
    </row>
    <row r="1201" spans="7:7" x14ac:dyDescent="0.2">
      <c r="G1201" s="519"/>
    </row>
    <row r="1202" spans="7:7" x14ac:dyDescent="0.2">
      <c r="G1202" s="519"/>
    </row>
    <row r="1203" spans="7:7" x14ac:dyDescent="0.2">
      <c r="G1203" s="519"/>
    </row>
    <row r="1204" spans="7:7" x14ac:dyDescent="0.2">
      <c r="G1204" s="519"/>
    </row>
    <row r="1205" spans="7:7" x14ac:dyDescent="0.2">
      <c r="G1205" s="519"/>
    </row>
    <row r="1206" spans="7:7" x14ac:dyDescent="0.2">
      <c r="G1206" s="519"/>
    </row>
    <row r="1207" spans="7:7" x14ac:dyDescent="0.2">
      <c r="G1207" s="519"/>
    </row>
    <row r="1208" spans="7:7" x14ac:dyDescent="0.2">
      <c r="G1208" s="519"/>
    </row>
    <row r="1209" spans="7:7" x14ac:dyDescent="0.2">
      <c r="G1209" s="519"/>
    </row>
    <row r="1210" spans="7:7" x14ac:dyDescent="0.2">
      <c r="G1210" s="519"/>
    </row>
    <row r="1211" spans="7:7" x14ac:dyDescent="0.2">
      <c r="G1211" s="519"/>
    </row>
    <row r="1212" spans="7:7" x14ac:dyDescent="0.2">
      <c r="G1212" s="519"/>
    </row>
    <row r="1213" spans="7:7" x14ac:dyDescent="0.2">
      <c r="G1213" s="519"/>
    </row>
    <row r="1214" spans="7:7" x14ac:dyDescent="0.2">
      <c r="G1214" s="519"/>
    </row>
    <row r="1215" spans="7:7" x14ac:dyDescent="0.2">
      <c r="G1215" s="519"/>
    </row>
    <row r="1216" spans="7:7" x14ac:dyDescent="0.2">
      <c r="G1216" s="519"/>
    </row>
    <row r="1217" spans="7:7" x14ac:dyDescent="0.2">
      <c r="G1217" s="519"/>
    </row>
    <row r="1218" spans="7:7" x14ac:dyDescent="0.2">
      <c r="G1218" s="519"/>
    </row>
    <row r="1219" spans="7:7" x14ac:dyDescent="0.2">
      <c r="G1219" s="519"/>
    </row>
    <row r="1220" spans="7:7" x14ac:dyDescent="0.2">
      <c r="G1220" s="519"/>
    </row>
    <row r="1221" spans="7:7" x14ac:dyDescent="0.2">
      <c r="G1221" s="519"/>
    </row>
    <row r="1222" spans="7:7" x14ac:dyDescent="0.2">
      <c r="G1222" s="519"/>
    </row>
    <row r="1223" spans="7:7" x14ac:dyDescent="0.2">
      <c r="G1223" s="519"/>
    </row>
    <row r="1224" spans="7:7" x14ac:dyDescent="0.2">
      <c r="G1224" s="519"/>
    </row>
    <row r="1225" spans="7:7" x14ac:dyDescent="0.2">
      <c r="G1225" s="519"/>
    </row>
    <row r="1226" spans="7:7" x14ac:dyDescent="0.2">
      <c r="G1226" s="519"/>
    </row>
    <row r="1227" spans="7:7" x14ac:dyDescent="0.2">
      <c r="G1227" s="519"/>
    </row>
    <row r="1228" spans="7:7" x14ac:dyDescent="0.2">
      <c r="G1228" s="519"/>
    </row>
    <row r="1229" spans="7:7" x14ac:dyDescent="0.2">
      <c r="G1229" s="519"/>
    </row>
    <row r="1230" spans="7:7" x14ac:dyDescent="0.2">
      <c r="G1230" s="519"/>
    </row>
    <row r="1231" spans="7:7" x14ac:dyDescent="0.2">
      <c r="G1231" s="519"/>
    </row>
    <row r="1232" spans="7:7" x14ac:dyDescent="0.2">
      <c r="G1232" s="519"/>
    </row>
    <row r="1233" spans="7:7" x14ac:dyDescent="0.2">
      <c r="G1233" s="519"/>
    </row>
    <row r="1234" spans="7:7" x14ac:dyDescent="0.2">
      <c r="G1234" s="519"/>
    </row>
    <row r="1235" spans="7:7" x14ac:dyDescent="0.2">
      <c r="G1235" s="519"/>
    </row>
    <row r="1236" spans="7:7" x14ac:dyDescent="0.2">
      <c r="G1236" s="519"/>
    </row>
    <row r="1237" spans="7:7" x14ac:dyDescent="0.2">
      <c r="G1237" s="519"/>
    </row>
    <row r="1238" spans="7:7" x14ac:dyDescent="0.2">
      <c r="G1238" s="519"/>
    </row>
    <row r="1239" spans="7:7" x14ac:dyDescent="0.2">
      <c r="G1239" s="519"/>
    </row>
    <row r="1240" spans="7:7" x14ac:dyDescent="0.2">
      <c r="G1240" s="519"/>
    </row>
    <row r="1241" spans="7:7" x14ac:dyDescent="0.2">
      <c r="G1241" s="519"/>
    </row>
    <row r="1242" spans="7:7" x14ac:dyDescent="0.2">
      <c r="G1242" s="519"/>
    </row>
    <row r="1243" spans="7:7" x14ac:dyDescent="0.2">
      <c r="G1243" s="519"/>
    </row>
    <row r="1244" spans="7:7" x14ac:dyDescent="0.2">
      <c r="G1244" s="519"/>
    </row>
    <row r="1245" spans="7:7" x14ac:dyDescent="0.2">
      <c r="G1245" s="519"/>
    </row>
    <row r="1246" spans="7:7" x14ac:dyDescent="0.2">
      <c r="G1246" s="519"/>
    </row>
    <row r="1247" spans="7:7" x14ac:dyDescent="0.2">
      <c r="G1247" s="519"/>
    </row>
    <row r="1248" spans="7:7" x14ac:dyDescent="0.2">
      <c r="G1248" s="519"/>
    </row>
    <row r="1249" spans="7:7" x14ac:dyDescent="0.2">
      <c r="G1249" s="519"/>
    </row>
    <row r="1250" spans="7:7" x14ac:dyDescent="0.2">
      <c r="G1250" s="519"/>
    </row>
    <row r="1251" spans="7:7" x14ac:dyDescent="0.2">
      <c r="G1251" s="519"/>
    </row>
    <row r="1252" spans="7:7" x14ac:dyDescent="0.2">
      <c r="G1252" s="519"/>
    </row>
    <row r="1253" spans="7:7" x14ac:dyDescent="0.2">
      <c r="G1253" s="519"/>
    </row>
    <row r="1254" spans="7:7" x14ac:dyDescent="0.2">
      <c r="G1254" s="519"/>
    </row>
    <row r="1255" spans="7:7" x14ac:dyDescent="0.2">
      <c r="G1255" s="519"/>
    </row>
    <row r="1256" spans="7:7" x14ac:dyDescent="0.2">
      <c r="G1256" s="519"/>
    </row>
    <row r="1257" spans="7:7" x14ac:dyDescent="0.2">
      <c r="G1257" s="519"/>
    </row>
    <row r="1258" spans="7:7" x14ac:dyDescent="0.2">
      <c r="G1258" s="519"/>
    </row>
    <row r="1259" spans="7:7" x14ac:dyDescent="0.2">
      <c r="G1259" s="519"/>
    </row>
    <row r="1260" spans="7:7" x14ac:dyDescent="0.2">
      <c r="G1260" s="519"/>
    </row>
    <row r="1261" spans="7:7" x14ac:dyDescent="0.2">
      <c r="G1261" s="519"/>
    </row>
    <row r="1262" spans="7:7" x14ac:dyDescent="0.2">
      <c r="G1262" s="519"/>
    </row>
    <row r="1263" spans="7:7" x14ac:dyDescent="0.2">
      <c r="G1263" s="519"/>
    </row>
    <row r="1264" spans="7:7" x14ac:dyDescent="0.2">
      <c r="G1264" s="519"/>
    </row>
    <row r="1265" spans="7:7" x14ac:dyDescent="0.2">
      <c r="G1265" s="519"/>
    </row>
    <row r="1266" spans="7:7" x14ac:dyDescent="0.2">
      <c r="G1266" s="519"/>
    </row>
    <row r="1267" spans="7:7" x14ac:dyDescent="0.2">
      <c r="G1267" s="519"/>
    </row>
    <row r="1268" spans="7:7" x14ac:dyDescent="0.2">
      <c r="G1268" s="519"/>
    </row>
    <row r="1269" spans="7:7" x14ac:dyDescent="0.2">
      <c r="G1269" s="519"/>
    </row>
    <row r="1270" spans="7:7" x14ac:dyDescent="0.2">
      <c r="G1270" s="519"/>
    </row>
    <row r="1271" spans="7:7" x14ac:dyDescent="0.2">
      <c r="G1271" s="519"/>
    </row>
    <row r="1272" spans="7:7" x14ac:dyDescent="0.2">
      <c r="G1272" s="519"/>
    </row>
    <row r="1273" spans="7:7" x14ac:dyDescent="0.2">
      <c r="G1273" s="519"/>
    </row>
    <row r="1274" spans="7:7" x14ac:dyDescent="0.2">
      <c r="G1274" s="519"/>
    </row>
    <row r="1275" spans="7:7" x14ac:dyDescent="0.2">
      <c r="G1275" s="519"/>
    </row>
    <row r="1276" spans="7:7" x14ac:dyDescent="0.2">
      <c r="G1276" s="519"/>
    </row>
    <row r="1277" spans="7:7" x14ac:dyDescent="0.2">
      <c r="G1277" s="519"/>
    </row>
    <row r="1278" spans="7:7" x14ac:dyDescent="0.2">
      <c r="G1278" s="519"/>
    </row>
    <row r="1279" spans="7:7" x14ac:dyDescent="0.2">
      <c r="G1279" s="519"/>
    </row>
    <row r="1280" spans="7:7" x14ac:dyDescent="0.2">
      <c r="G1280" s="519"/>
    </row>
    <row r="1281" spans="7:7" x14ac:dyDescent="0.2">
      <c r="G1281" s="519"/>
    </row>
    <row r="1282" spans="7:7" x14ac:dyDescent="0.2">
      <c r="G1282" s="519"/>
    </row>
    <row r="1283" spans="7:7" x14ac:dyDescent="0.2">
      <c r="G1283" s="519"/>
    </row>
    <row r="1284" spans="7:7" x14ac:dyDescent="0.2">
      <c r="G1284" s="519"/>
    </row>
    <row r="1285" spans="7:7" x14ac:dyDescent="0.2">
      <c r="G1285" s="519"/>
    </row>
    <row r="1286" spans="7:7" x14ac:dyDescent="0.2">
      <c r="G1286" s="519"/>
    </row>
    <row r="1287" spans="7:7" x14ac:dyDescent="0.2">
      <c r="G1287" s="519"/>
    </row>
    <row r="1288" spans="7:7" x14ac:dyDescent="0.2">
      <c r="G1288" s="519"/>
    </row>
    <row r="1289" spans="7:7" x14ac:dyDescent="0.2">
      <c r="G1289" s="519"/>
    </row>
    <row r="1290" spans="7:7" x14ac:dyDescent="0.2">
      <c r="G1290" s="519"/>
    </row>
    <row r="1291" spans="7:7" x14ac:dyDescent="0.2">
      <c r="G1291" s="519"/>
    </row>
    <row r="1292" spans="7:7" x14ac:dyDescent="0.2">
      <c r="G1292" s="519"/>
    </row>
    <row r="1293" spans="7:7" x14ac:dyDescent="0.2">
      <c r="G1293" s="519"/>
    </row>
    <row r="1294" spans="7:7" x14ac:dyDescent="0.2">
      <c r="G1294" s="519"/>
    </row>
    <row r="1295" spans="7:7" x14ac:dyDescent="0.2">
      <c r="G1295" s="519"/>
    </row>
    <row r="1296" spans="7:7" x14ac:dyDescent="0.2">
      <c r="G1296" s="519"/>
    </row>
    <row r="1297" spans="7:7" x14ac:dyDescent="0.2">
      <c r="G1297" s="519"/>
    </row>
    <row r="1298" spans="7:7" x14ac:dyDescent="0.2">
      <c r="G1298" s="519"/>
    </row>
    <row r="1299" spans="7:7" x14ac:dyDescent="0.2">
      <c r="G1299" s="519"/>
    </row>
    <row r="1300" spans="7:7" x14ac:dyDescent="0.2">
      <c r="G1300" s="519"/>
    </row>
    <row r="1301" spans="7:7" x14ac:dyDescent="0.2">
      <c r="G1301" s="519"/>
    </row>
    <row r="1302" spans="7:7" x14ac:dyDescent="0.2">
      <c r="G1302" s="519"/>
    </row>
    <row r="1303" spans="7:7" x14ac:dyDescent="0.2">
      <c r="G1303" s="519"/>
    </row>
    <row r="1304" spans="7:7" x14ac:dyDescent="0.2">
      <c r="G1304" s="519"/>
    </row>
    <row r="1305" spans="7:7" x14ac:dyDescent="0.2">
      <c r="G1305" s="519"/>
    </row>
    <row r="1306" spans="7:7" x14ac:dyDescent="0.2">
      <c r="G1306" s="519"/>
    </row>
    <row r="1307" spans="7:7" x14ac:dyDescent="0.2">
      <c r="G1307" s="519"/>
    </row>
    <row r="1308" spans="7:7" x14ac:dyDescent="0.2">
      <c r="G1308" s="519"/>
    </row>
    <row r="1309" spans="7:7" x14ac:dyDescent="0.2">
      <c r="G1309" s="519"/>
    </row>
    <row r="1310" spans="7:7" x14ac:dyDescent="0.2">
      <c r="G1310" s="519"/>
    </row>
    <row r="1311" spans="7:7" x14ac:dyDescent="0.2">
      <c r="G1311" s="519"/>
    </row>
    <row r="1312" spans="7:7" x14ac:dyDescent="0.2">
      <c r="G1312" s="519"/>
    </row>
    <row r="1313" spans="7:7" x14ac:dyDescent="0.2">
      <c r="G1313" s="519"/>
    </row>
    <row r="1314" spans="7:7" x14ac:dyDescent="0.2">
      <c r="G1314" s="519"/>
    </row>
    <row r="1315" spans="7:7" x14ac:dyDescent="0.2">
      <c r="G1315" s="519"/>
    </row>
    <row r="1316" spans="7:7" x14ac:dyDescent="0.2">
      <c r="G1316" s="519"/>
    </row>
    <row r="1317" spans="7:7" x14ac:dyDescent="0.2">
      <c r="G1317" s="519"/>
    </row>
    <row r="1318" spans="7:7" x14ac:dyDescent="0.2">
      <c r="G1318" s="519"/>
    </row>
    <row r="1319" spans="7:7" x14ac:dyDescent="0.2">
      <c r="G1319" s="519"/>
    </row>
    <row r="1320" spans="7:7" x14ac:dyDescent="0.2">
      <c r="G1320" s="519"/>
    </row>
    <row r="1321" spans="7:7" x14ac:dyDescent="0.2">
      <c r="G1321" s="519"/>
    </row>
    <row r="1322" spans="7:7" x14ac:dyDescent="0.2">
      <c r="G1322" s="519"/>
    </row>
    <row r="1323" spans="7:7" x14ac:dyDescent="0.2">
      <c r="G1323" s="519"/>
    </row>
    <row r="1324" spans="7:7" x14ac:dyDescent="0.2">
      <c r="G1324" s="519"/>
    </row>
    <row r="1325" spans="7:7" x14ac:dyDescent="0.2">
      <c r="G1325" s="519"/>
    </row>
    <row r="1326" spans="7:7" x14ac:dyDescent="0.2">
      <c r="G1326" s="519"/>
    </row>
    <row r="1327" spans="7:7" x14ac:dyDescent="0.2">
      <c r="G1327" s="519"/>
    </row>
    <row r="1328" spans="7:7" x14ac:dyDescent="0.2">
      <c r="G1328" s="519"/>
    </row>
    <row r="1329" spans="7:7" x14ac:dyDescent="0.2">
      <c r="G1329" s="519"/>
    </row>
    <row r="1330" spans="7:7" x14ac:dyDescent="0.2">
      <c r="G1330" s="519"/>
    </row>
    <row r="1331" spans="7:7" x14ac:dyDescent="0.2">
      <c r="G1331" s="519"/>
    </row>
    <row r="1332" spans="7:7" x14ac:dyDescent="0.2">
      <c r="G1332" s="519"/>
    </row>
    <row r="1333" spans="7:7" x14ac:dyDescent="0.2">
      <c r="G1333" s="519"/>
    </row>
    <row r="1334" spans="7:7" x14ac:dyDescent="0.2">
      <c r="G1334" s="519"/>
    </row>
    <row r="1335" spans="7:7" x14ac:dyDescent="0.2">
      <c r="G1335" s="519"/>
    </row>
    <row r="1336" spans="7:7" x14ac:dyDescent="0.2">
      <c r="G1336" s="519"/>
    </row>
    <row r="1337" spans="7:7" x14ac:dyDescent="0.2">
      <c r="G1337" s="519"/>
    </row>
    <row r="1338" spans="7:7" x14ac:dyDescent="0.2">
      <c r="G1338" s="519"/>
    </row>
    <row r="1339" spans="7:7" x14ac:dyDescent="0.2">
      <c r="G1339" s="519"/>
    </row>
    <row r="1340" spans="7:7" x14ac:dyDescent="0.2">
      <c r="G1340" s="519"/>
    </row>
    <row r="1341" spans="7:7" x14ac:dyDescent="0.2">
      <c r="G1341" s="519"/>
    </row>
    <row r="1342" spans="7:7" x14ac:dyDescent="0.2">
      <c r="G1342" s="519"/>
    </row>
    <row r="1343" spans="7:7" x14ac:dyDescent="0.2">
      <c r="G1343" s="519"/>
    </row>
    <row r="1344" spans="7:7" x14ac:dyDescent="0.2">
      <c r="G1344" s="519"/>
    </row>
    <row r="1345" spans="7:7" x14ac:dyDescent="0.2">
      <c r="G1345" s="519"/>
    </row>
    <row r="1346" spans="7:7" x14ac:dyDescent="0.2">
      <c r="G1346" s="519"/>
    </row>
    <row r="1347" spans="7:7" x14ac:dyDescent="0.2">
      <c r="G1347" s="519"/>
    </row>
    <row r="1348" spans="7:7" x14ac:dyDescent="0.2">
      <c r="G1348" s="519"/>
    </row>
    <row r="1349" spans="7:7" x14ac:dyDescent="0.2">
      <c r="G1349" s="519"/>
    </row>
    <row r="1350" spans="7:7" x14ac:dyDescent="0.2">
      <c r="G1350" s="519"/>
    </row>
    <row r="1351" spans="7:7" x14ac:dyDescent="0.2">
      <c r="G1351" s="519"/>
    </row>
    <row r="1352" spans="7:7" x14ac:dyDescent="0.2">
      <c r="G1352" s="519"/>
    </row>
    <row r="1353" spans="7:7" x14ac:dyDescent="0.2">
      <c r="G1353" s="519"/>
    </row>
    <row r="1354" spans="7:7" x14ac:dyDescent="0.2">
      <c r="G1354" s="519"/>
    </row>
    <row r="1355" spans="7:7" x14ac:dyDescent="0.2">
      <c r="G1355" s="519"/>
    </row>
    <row r="1356" spans="7:7" x14ac:dyDescent="0.2">
      <c r="G1356" s="519"/>
    </row>
    <row r="1357" spans="7:7" x14ac:dyDescent="0.2">
      <c r="G1357" s="519"/>
    </row>
    <row r="1358" spans="7:7" x14ac:dyDescent="0.2">
      <c r="G1358" s="519"/>
    </row>
    <row r="1359" spans="7:7" x14ac:dyDescent="0.2">
      <c r="G1359" s="519"/>
    </row>
    <row r="1360" spans="7:7" x14ac:dyDescent="0.2">
      <c r="G1360" s="519"/>
    </row>
    <row r="1361" spans="7:7" x14ac:dyDescent="0.2">
      <c r="G1361" s="519"/>
    </row>
    <row r="1362" spans="7:7" x14ac:dyDescent="0.2">
      <c r="G1362" s="519"/>
    </row>
    <row r="1363" spans="7:7" x14ac:dyDescent="0.2">
      <c r="G1363" s="519"/>
    </row>
    <row r="1364" spans="7:7" x14ac:dyDescent="0.2">
      <c r="G1364" s="519"/>
    </row>
    <row r="1365" spans="7:7" x14ac:dyDescent="0.2">
      <c r="G1365" s="519"/>
    </row>
    <row r="1366" spans="7:7" x14ac:dyDescent="0.2">
      <c r="G1366" s="519"/>
    </row>
    <row r="1367" spans="7:7" x14ac:dyDescent="0.2">
      <c r="G1367" s="519"/>
    </row>
    <row r="1368" spans="7:7" x14ac:dyDescent="0.2">
      <c r="G1368" s="519"/>
    </row>
    <row r="1369" spans="7:7" x14ac:dyDescent="0.2">
      <c r="G1369" s="519"/>
    </row>
    <row r="1370" spans="7:7" x14ac:dyDescent="0.2">
      <c r="G1370" s="519"/>
    </row>
    <row r="1371" spans="7:7" x14ac:dyDescent="0.2">
      <c r="G1371" s="519"/>
    </row>
    <row r="1372" spans="7:7" x14ac:dyDescent="0.2">
      <c r="G1372" s="519"/>
    </row>
    <row r="1373" spans="7:7" x14ac:dyDescent="0.2">
      <c r="G1373" s="519"/>
    </row>
    <row r="1374" spans="7:7" x14ac:dyDescent="0.2">
      <c r="G1374" s="519"/>
    </row>
    <row r="1375" spans="7:7" x14ac:dyDescent="0.2">
      <c r="G1375" s="519"/>
    </row>
    <row r="1376" spans="7:7" x14ac:dyDescent="0.2">
      <c r="G1376" s="519"/>
    </row>
    <row r="1377" spans="7:7" x14ac:dyDescent="0.2">
      <c r="G1377" s="519"/>
    </row>
    <row r="1378" spans="7:7" x14ac:dyDescent="0.2">
      <c r="G1378" s="519"/>
    </row>
    <row r="1379" spans="7:7" x14ac:dyDescent="0.2">
      <c r="G1379" s="519"/>
    </row>
    <row r="1380" spans="7:7" x14ac:dyDescent="0.2">
      <c r="G1380" s="519"/>
    </row>
    <row r="1381" spans="7:7" x14ac:dyDescent="0.2">
      <c r="G1381" s="519"/>
    </row>
    <row r="1382" spans="7:7" x14ac:dyDescent="0.2">
      <c r="G1382" s="519"/>
    </row>
    <row r="1383" spans="7:7" x14ac:dyDescent="0.2">
      <c r="G1383" s="519"/>
    </row>
    <row r="1384" spans="7:7" x14ac:dyDescent="0.2">
      <c r="G1384" s="519"/>
    </row>
    <row r="1385" spans="7:7" x14ac:dyDescent="0.2">
      <c r="G1385" s="519"/>
    </row>
    <row r="1386" spans="7:7" x14ac:dyDescent="0.2">
      <c r="G1386" s="519"/>
    </row>
    <row r="1387" spans="7:7" x14ac:dyDescent="0.2">
      <c r="G1387" s="519"/>
    </row>
    <row r="1388" spans="7:7" x14ac:dyDescent="0.2">
      <c r="G1388" s="519"/>
    </row>
    <row r="1389" spans="7:7" x14ac:dyDescent="0.2">
      <c r="G1389" s="519"/>
    </row>
    <row r="1390" spans="7:7" x14ac:dyDescent="0.2">
      <c r="G1390" s="519"/>
    </row>
    <row r="1391" spans="7:7" x14ac:dyDescent="0.2">
      <c r="G1391" s="519"/>
    </row>
    <row r="1392" spans="7:7" x14ac:dyDescent="0.2">
      <c r="G1392" s="519"/>
    </row>
    <row r="1393" spans="7:7" x14ac:dyDescent="0.2">
      <c r="G1393" s="519"/>
    </row>
    <row r="1394" spans="7:7" x14ac:dyDescent="0.2">
      <c r="G1394" s="519"/>
    </row>
    <row r="1395" spans="7:7" x14ac:dyDescent="0.2">
      <c r="G1395" s="519"/>
    </row>
    <row r="1396" spans="7:7" x14ac:dyDescent="0.2">
      <c r="G1396" s="519"/>
    </row>
    <row r="1397" spans="7:7" x14ac:dyDescent="0.2">
      <c r="G1397" s="519"/>
    </row>
    <row r="1398" spans="7:7" x14ac:dyDescent="0.2">
      <c r="G1398" s="519"/>
    </row>
    <row r="1399" spans="7:7" x14ac:dyDescent="0.2">
      <c r="G1399" s="519"/>
    </row>
    <row r="1400" spans="7:7" x14ac:dyDescent="0.2">
      <c r="G1400" s="519"/>
    </row>
    <row r="1401" spans="7:7" x14ac:dyDescent="0.2">
      <c r="G1401" s="519"/>
    </row>
    <row r="1402" spans="7:7" x14ac:dyDescent="0.2">
      <c r="G1402" s="519"/>
    </row>
    <row r="1403" spans="7:7" x14ac:dyDescent="0.2">
      <c r="G1403" s="519"/>
    </row>
    <row r="1404" spans="7:7" x14ac:dyDescent="0.2">
      <c r="G1404" s="519"/>
    </row>
    <row r="1405" spans="7:7" x14ac:dyDescent="0.2">
      <c r="G1405" s="519"/>
    </row>
    <row r="1406" spans="7:7" x14ac:dyDescent="0.2">
      <c r="G1406" s="519"/>
    </row>
    <row r="1407" spans="7:7" x14ac:dyDescent="0.2">
      <c r="G1407" s="519"/>
    </row>
    <row r="1408" spans="7:7" x14ac:dyDescent="0.2">
      <c r="G1408" s="519"/>
    </row>
    <row r="1409" spans="7:7" x14ac:dyDescent="0.2">
      <c r="G1409" s="519"/>
    </row>
    <row r="1410" spans="7:7" x14ac:dyDescent="0.2">
      <c r="G1410" s="519"/>
    </row>
    <row r="1411" spans="7:7" x14ac:dyDescent="0.2">
      <c r="G1411" s="519"/>
    </row>
    <row r="1412" spans="7:7" x14ac:dyDescent="0.2">
      <c r="G1412" s="519"/>
    </row>
    <row r="1413" spans="7:7" x14ac:dyDescent="0.2">
      <c r="G1413" s="519"/>
    </row>
    <row r="1414" spans="7:7" x14ac:dyDescent="0.2">
      <c r="G1414" s="519"/>
    </row>
    <row r="1415" spans="7:7" x14ac:dyDescent="0.2">
      <c r="G1415" s="519"/>
    </row>
    <row r="1416" spans="7:7" x14ac:dyDescent="0.2">
      <c r="G1416" s="519"/>
    </row>
    <row r="1417" spans="7:7" x14ac:dyDescent="0.2">
      <c r="G1417" s="519"/>
    </row>
    <row r="1418" spans="7:7" x14ac:dyDescent="0.2">
      <c r="G1418" s="519"/>
    </row>
    <row r="1419" spans="7:7" x14ac:dyDescent="0.2">
      <c r="G1419" s="519"/>
    </row>
    <row r="1420" spans="7:7" x14ac:dyDescent="0.2">
      <c r="G1420" s="519"/>
    </row>
    <row r="1421" spans="7:7" x14ac:dyDescent="0.2">
      <c r="G1421" s="519"/>
    </row>
    <row r="1422" spans="7:7" x14ac:dyDescent="0.2">
      <c r="G1422" s="519"/>
    </row>
    <row r="1423" spans="7:7" x14ac:dyDescent="0.2">
      <c r="G1423" s="519"/>
    </row>
    <row r="1424" spans="7:7" x14ac:dyDescent="0.2">
      <c r="G1424" s="519"/>
    </row>
    <row r="1425" spans="7:7" x14ac:dyDescent="0.2">
      <c r="G1425" s="519"/>
    </row>
    <row r="1426" spans="7:7" x14ac:dyDescent="0.2">
      <c r="G1426" s="519"/>
    </row>
    <row r="1427" spans="7:7" x14ac:dyDescent="0.2">
      <c r="G1427" s="519"/>
    </row>
    <row r="1428" spans="7:7" x14ac:dyDescent="0.2">
      <c r="G1428" s="519"/>
    </row>
    <row r="1429" spans="7:7" x14ac:dyDescent="0.2">
      <c r="G1429" s="519"/>
    </row>
    <row r="1430" spans="7:7" x14ac:dyDescent="0.2">
      <c r="G1430" s="519"/>
    </row>
    <row r="1431" spans="7:7" x14ac:dyDescent="0.2">
      <c r="G1431" s="519"/>
    </row>
    <row r="1432" spans="7:7" x14ac:dyDescent="0.2">
      <c r="G1432" s="519"/>
    </row>
    <row r="1433" spans="7:7" x14ac:dyDescent="0.2">
      <c r="G1433" s="519"/>
    </row>
    <row r="1434" spans="7:7" x14ac:dyDescent="0.2">
      <c r="G1434" s="519"/>
    </row>
    <row r="1435" spans="7:7" x14ac:dyDescent="0.2">
      <c r="G1435" s="519"/>
    </row>
    <row r="1436" spans="7:7" x14ac:dyDescent="0.2">
      <c r="G1436" s="519"/>
    </row>
    <row r="1437" spans="7:7" x14ac:dyDescent="0.2">
      <c r="G1437" s="519"/>
    </row>
    <row r="1438" spans="7:7" x14ac:dyDescent="0.2">
      <c r="G1438" s="519"/>
    </row>
    <row r="1439" spans="7:7" x14ac:dyDescent="0.2">
      <c r="G1439" s="519"/>
    </row>
    <row r="1440" spans="7:7" x14ac:dyDescent="0.2">
      <c r="G1440" s="519"/>
    </row>
    <row r="1441" spans="7:7" x14ac:dyDescent="0.2">
      <c r="G1441" s="519"/>
    </row>
    <row r="1442" spans="7:7" x14ac:dyDescent="0.2">
      <c r="G1442" s="519"/>
    </row>
    <row r="1443" spans="7:7" x14ac:dyDescent="0.2">
      <c r="G1443" s="519"/>
    </row>
    <row r="1444" spans="7:7" x14ac:dyDescent="0.2">
      <c r="G1444" s="519"/>
    </row>
    <row r="1445" spans="7:7" x14ac:dyDescent="0.2">
      <c r="G1445" s="519"/>
    </row>
    <row r="1446" spans="7:7" x14ac:dyDescent="0.2">
      <c r="G1446" s="519"/>
    </row>
    <row r="1447" spans="7:7" x14ac:dyDescent="0.2">
      <c r="G1447" s="519"/>
    </row>
    <row r="1448" spans="7:7" x14ac:dyDescent="0.2">
      <c r="G1448" s="519"/>
    </row>
    <row r="1449" spans="7:7" x14ac:dyDescent="0.2">
      <c r="G1449" s="519"/>
    </row>
    <row r="1450" spans="7:7" x14ac:dyDescent="0.2">
      <c r="G1450" s="519"/>
    </row>
    <row r="1451" spans="7:7" x14ac:dyDescent="0.2">
      <c r="G1451" s="519"/>
    </row>
    <row r="1452" spans="7:7" x14ac:dyDescent="0.2">
      <c r="G1452" s="519"/>
    </row>
    <row r="1453" spans="7:7" x14ac:dyDescent="0.2">
      <c r="G1453" s="519"/>
    </row>
    <row r="1454" spans="7:7" x14ac:dyDescent="0.2">
      <c r="G1454" s="519"/>
    </row>
    <row r="1455" spans="7:7" x14ac:dyDescent="0.2">
      <c r="G1455" s="519"/>
    </row>
    <row r="1456" spans="7:7" x14ac:dyDescent="0.2">
      <c r="G1456" s="519"/>
    </row>
    <row r="1457" spans="7:7" x14ac:dyDescent="0.2">
      <c r="G1457" s="519"/>
    </row>
    <row r="1458" spans="7:7" x14ac:dyDescent="0.2">
      <c r="G1458" s="519"/>
    </row>
    <row r="1459" spans="7:7" x14ac:dyDescent="0.2">
      <c r="G1459" s="519"/>
    </row>
    <row r="1460" spans="7:7" x14ac:dyDescent="0.2">
      <c r="G1460" s="519"/>
    </row>
    <row r="1461" spans="7:7" x14ac:dyDescent="0.2">
      <c r="G1461" s="519"/>
    </row>
    <row r="1462" spans="7:7" x14ac:dyDescent="0.2">
      <c r="G1462" s="519"/>
    </row>
    <row r="1463" spans="7:7" x14ac:dyDescent="0.2">
      <c r="G1463" s="519"/>
    </row>
    <row r="1464" spans="7:7" x14ac:dyDescent="0.2">
      <c r="G1464" s="519"/>
    </row>
    <row r="1465" spans="7:7" x14ac:dyDescent="0.2">
      <c r="G1465" s="519"/>
    </row>
    <row r="1466" spans="7:7" x14ac:dyDescent="0.2">
      <c r="G1466" s="519"/>
    </row>
    <row r="1467" spans="7:7" x14ac:dyDescent="0.2">
      <c r="G1467" s="519"/>
    </row>
    <row r="1468" spans="7:7" x14ac:dyDescent="0.2">
      <c r="G1468" s="519"/>
    </row>
    <row r="1469" spans="7:7" x14ac:dyDescent="0.2">
      <c r="G1469" s="519"/>
    </row>
    <row r="1470" spans="7:7" x14ac:dyDescent="0.2">
      <c r="G1470" s="519"/>
    </row>
    <row r="1471" spans="7:7" x14ac:dyDescent="0.2">
      <c r="G1471" s="519"/>
    </row>
    <row r="1472" spans="7:7" x14ac:dyDescent="0.2">
      <c r="G1472" s="519"/>
    </row>
    <row r="1473" spans="7:7" x14ac:dyDescent="0.2">
      <c r="G1473" s="519"/>
    </row>
    <row r="1474" spans="7:7" x14ac:dyDescent="0.2">
      <c r="G1474" s="519"/>
    </row>
    <row r="1475" spans="7:7" x14ac:dyDescent="0.2">
      <c r="G1475" s="519"/>
    </row>
    <row r="1476" spans="7:7" x14ac:dyDescent="0.2">
      <c r="G1476" s="519"/>
    </row>
    <row r="1477" spans="7:7" x14ac:dyDescent="0.2">
      <c r="G1477" s="519"/>
    </row>
    <row r="1478" spans="7:7" x14ac:dyDescent="0.2">
      <c r="G1478" s="519"/>
    </row>
    <row r="1479" spans="7:7" x14ac:dyDescent="0.2">
      <c r="G1479" s="519"/>
    </row>
    <row r="1480" spans="7:7" x14ac:dyDescent="0.2">
      <c r="G1480" s="519"/>
    </row>
    <row r="1481" spans="7:7" x14ac:dyDescent="0.2">
      <c r="G1481" s="519"/>
    </row>
    <row r="1482" spans="7:7" x14ac:dyDescent="0.2">
      <c r="G1482" s="519"/>
    </row>
    <row r="1483" spans="7:7" x14ac:dyDescent="0.2">
      <c r="G1483" s="519"/>
    </row>
    <row r="1484" spans="7:7" x14ac:dyDescent="0.2">
      <c r="G1484" s="519"/>
    </row>
    <row r="1485" spans="7:7" x14ac:dyDescent="0.2">
      <c r="G1485" s="519"/>
    </row>
    <row r="1486" spans="7:7" x14ac:dyDescent="0.2">
      <c r="G1486" s="519"/>
    </row>
    <row r="1487" spans="7:7" x14ac:dyDescent="0.2">
      <c r="G1487" s="519"/>
    </row>
    <row r="1488" spans="7:7" x14ac:dyDescent="0.2">
      <c r="G1488" s="519"/>
    </row>
    <row r="1489" spans="7:7" x14ac:dyDescent="0.2">
      <c r="G1489" s="519"/>
    </row>
    <row r="1490" spans="7:7" x14ac:dyDescent="0.2">
      <c r="G1490" s="519"/>
    </row>
    <row r="1491" spans="7:7" x14ac:dyDescent="0.2">
      <c r="G1491" s="519"/>
    </row>
    <row r="1492" spans="7:7" x14ac:dyDescent="0.2">
      <c r="G1492" s="519"/>
    </row>
    <row r="1493" spans="7:7" x14ac:dyDescent="0.2">
      <c r="G1493" s="519"/>
    </row>
    <row r="1494" spans="7:7" x14ac:dyDescent="0.2">
      <c r="G1494" s="519"/>
    </row>
    <row r="1495" spans="7:7" x14ac:dyDescent="0.2">
      <c r="G1495" s="519"/>
    </row>
    <row r="1496" spans="7:7" x14ac:dyDescent="0.2">
      <c r="G1496" s="519"/>
    </row>
    <row r="1497" spans="7:7" x14ac:dyDescent="0.2">
      <c r="G1497" s="519"/>
    </row>
    <row r="1498" spans="7:7" x14ac:dyDescent="0.2">
      <c r="G1498" s="519"/>
    </row>
    <row r="1499" spans="7:7" x14ac:dyDescent="0.2">
      <c r="G1499" s="519"/>
    </row>
    <row r="1500" spans="7:7" x14ac:dyDescent="0.2">
      <c r="G1500" s="519"/>
    </row>
    <row r="1501" spans="7:7" x14ac:dyDescent="0.2">
      <c r="G1501" s="519"/>
    </row>
    <row r="1502" spans="7:7" x14ac:dyDescent="0.2">
      <c r="G1502" s="519"/>
    </row>
    <row r="1503" spans="7:7" x14ac:dyDescent="0.2">
      <c r="G1503" s="519"/>
    </row>
    <row r="1504" spans="7:7" x14ac:dyDescent="0.2">
      <c r="G1504" s="519"/>
    </row>
    <row r="1505" spans="7:7" x14ac:dyDescent="0.2">
      <c r="G1505" s="519"/>
    </row>
    <row r="1506" spans="7:7" x14ac:dyDescent="0.2">
      <c r="G1506" s="519"/>
    </row>
    <row r="1507" spans="7:7" x14ac:dyDescent="0.2">
      <c r="G1507" s="519"/>
    </row>
    <row r="1508" spans="7:7" x14ac:dyDescent="0.2">
      <c r="G1508" s="519"/>
    </row>
    <row r="1509" spans="7:7" x14ac:dyDescent="0.2">
      <c r="G1509" s="519"/>
    </row>
    <row r="1510" spans="7:7" x14ac:dyDescent="0.2">
      <c r="G1510" s="519"/>
    </row>
    <row r="1511" spans="7:7" x14ac:dyDescent="0.2">
      <c r="G1511" s="519"/>
    </row>
    <row r="1512" spans="7:7" x14ac:dyDescent="0.2">
      <c r="G1512" s="519"/>
    </row>
    <row r="1513" spans="7:7" x14ac:dyDescent="0.2">
      <c r="G1513" s="519"/>
    </row>
    <row r="1514" spans="7:7" x14ac:dyDescent="0.2">
      <c r="G1514" s="519"/>
    </row>
    <row r="1515" spans="7:7" x14ac:dyDescent="0.2">
      <c r="G1515" s="519"/>
    </row>
    <row r="1516" spans="7:7" x14ac:dyDescent="0.2">
      <c r="G1516" s="519"/>
    </row>
    <row r="1517" spans="7:7" x14ac:dyDescent="0.2">
      <c r="G1517" s="519"/>
    </row>
    <row r="1518" spans="7:7" x14ac:dyDescent="0.2">
      <c r="G1518" s="519"/>
    </row>
    <row r="1519" spans="7:7" x14ac:dyDescent="0.2">
      <c r="G1519" s="519"/>
    </row>
    <row r="1520" spans="7:7" x14ac:dyDescent="0.2">
      <c r="G1520" s="519"/>
    </row>
    <row r="1521" spans="7:7" x14ac:dyDescent="0.2">
      <c r="G1521" s="519"/>
    </row>
    <row r="1522" spans="7:7" x14ac:dyDescent="0.2">
      <c r="G1522" s="519"/>
    </row>
    <row r="1523" spans="7:7" x14ac:dyDescent="0.2">
      <c r="G1523" s="519"/>
    </row>
    <row r="1524" spans="7:7" x14ac:dyDescent="0.2">
      <c r="G1524" s="519"/>
    </row>
    <row r="1525" spans="7:7" x14ac:dyDescent="0.2">
      <c r="G1525" s="519"/>
    </row>
    <row r="1526" spans="7:7" x14ac:dyDescent="0.2">
      <c r="G1526" s="519"/>
    </row>
    <row r="1527" spans="7:7" x14ac:dyDescent="0.2">
      <c r="G1527" s="519"/>
    </row>
    <row r="1528" spans="7:7" x14ac:dyDescent="0.2">
      <c r="G1528" s="519"/>
    </row>
    <row r="1529" spans="7:7" x14ac:dyDescent="0.2">
      <c r="G1529" s="519"/>
    </row>
    <row r="1530" spans="7:7" x14ac:dyDescent="0.2">
      <c r="G1530" s="519"/>
    </row>
    <row r="1531" spans="7:7" x14ac:dyDescent="0.2">
      <c r="G1531" s="519"/>
    </row>
    <row r="1532" spans="7:7" x14ac:dyDescent="0.2">
      <c r="G1532" s="519"/>
    </row>
    <row r="1533" spans="7:7" x14ac:dyDescent="0.2">
      <c r="G1533" s="519"/>
    </row>
    <row r="1534" spans="7:7" x14ac:dyDescent="0.2">
      <c r="G1534" s="519"/>
    </row>
    <row r="1535" spans="7:7" x14ac:dyDescent="0.2">
      <c r="G1535" s="519"/>
    </row>
    <row r="1536" spans="7:7" x14ac:dyDescent="0.2">
      <c r="G1536" s="519"/>
    </row>
    <row r="1537" spans="7:7" x14ac:dyDescent="0.2">
      <c r="G1537" s="519"/>
    </row>
    <row r="1538" spans="7:7" x14ac:dyDescent="0.2">
      <c r="G1538" s="519"/>
    </row>
    <row r="1539" spans="7:7" x14ac:dyDescent="0.2">
      <c r="G1539" s="519"/>
    </row>
    <row r="1540" spans="7:7" x14ac:dyDescent="0.2">
      <c r="G1540" s="519"/>
    </row>
    <row r="1541" spans="7:7" x14ac:dyDescent="0.2">
      <c r="G1541" s="519"/>
    </row>
    <row r="1542" spans="7:7" x14ac:dyDescent="0.2">
      <c r="G1542" s="519"/>
    </row>
    <row r="1543" spans="7:7" x14ac:dyDescent="0.2">
      <c r="G1543" s="519"/>
    </row>
    <row r="1544" spans="7:7" x14ac:dyDescent="0.2">
      <c r="G1544" s="519"/>
    </row>
    <row r="1545" spans="7:7" x14ac:dyDescent="0.2">
      <c r="G1545" s="519"/>
    </row>
    <row r="1546" spans="7:7" x14ac:dyDescent="0.2">
      <c r="G1546" s="519"/>
    </row>
    <row r="1547" spans="7:7" x14ac:dyDescent="0.2">
      <c r="G1547" s="519"/>
    </row>
    <row r="1548" spans="7:7" x14ac:dyDescent="0.2">
      <c r="G1548" s="519"/>
    </row>
    <row r="1549" spans="7:7" x14ac:dyDescent="0.2">
      <c r="G1549" s="519"/>
    </row>
    <row r="1550" spans="7:7" x14ac:dyDescent="0.2">
      <c r="G1550" s="519"/>
    </row>
    <row r="1551" spans="7:7" x14ac:dyDescent="0.2">
      <c r="G1551" s="519"/>
    </row>
    <row r="1552" spans="7:7" x14ac:dyDescent="0.2">
      <c r="G1552" s="519"/>
    </row>
    <row r="1553" spans="7:7" x14ac:dyDescent="0.2">
      <c r="G1553" s="519"/>
    </row>
    <row r="1554" spans="7:7" x14ac:dyDescent="0.2">
      <c r="G1554" s="519"/>
    </row>
    <row r="1555" spans="7:7" x14ac:dyDescent="0.2">
      <c r="G1555" s="519"/>
    </row>
    <row r="1556" spans="7:7" x14ac:dyDescent="0.2">
      <c r="G1556" s="519"/>
    </row>
    <row r="1557" spans="7:7" x14ac:dyDescent="0.2">
      <c r="G1557" s="519"/>
    </row>
    <row r="1558" spans="7:7" x14ac:dyDescent="0.2">
      <c r="G1558" s="519"/>
    </row>
    <row r="1559" spans="7:7" x14ac:dyDescent="0.2">
      <c r="G1559" s="519"/>
    </row>
    <row r="1560" spans="7:7" x14ac:dyDescent="0.2">
      <c r="G1560" s="519"/>
    </row>
    <row r="1561" spans="7:7" x14ac:dyDescent="0.2">
      <c r="G1561" s="519"/>
    </row>
    <row r="1562" spans="7:7" x14ac:dyDescent="0.2">
      <c r="G1562" s="519"/>
    </row>
    <row r="1563" spans="7:7" x14ac:dyDescent="0.2">
      <c r="G1563" s="519"/>
    </row>
    <row r="1564" spans="7:7" x14ac:dyDescent="0.2">
      <c r="G1564" s="519"/>
    </row>
    <row r="1565" spans="7:7" x14ac:dyDescent="0.2">
      <c r="G1565" s="519"/>
    </row>
    <row r="1566" spans="7:7" x14ac:dyDescent="0.2">
      <c r="G1566" s="519"/>
    </row>
    <row r="1567" spans="7:7" x14ac:dyDescent="0.2">
      <c r="G1567" s="519"/>
    </row>
    <row r="1568" spans="7:7" x14ac:dyDescent="0.2">
      <c r="G1568" s="519"/>
    </row>
    <row r="1569" spans="7:7" x14ac:dyDescent="0.2">
      <c r="G1569" s="519"/>
    </row>
    <row r="1570" spans="7:7" x14ac:dyDescent="0.2">
      <c r="G1570" s="519"/>
    </row>
    <row r="1571" spans="7:7" x14ac:dyDescent="0.2">
      <c r="G1571" s="519"/>
    </row>
    <row r="1572" spans="7:7" x14ac:dyDescent="0.2">
      <c r="G1572" s="519"/>
    </row>
  </sheetData>
  <mergeCells count="4">
    <mergeCell ref="B2:G2"/>
    <mergeCell ref="B3:G3"/>
    <mergeCell ref="B4:G4"/>
    <mergeCell ref="B5:G5"/>
  </mergeCells>
  <hyperlinks>
    <hyperlink ref="H2" location="'Indice Total'!A137" display="Volver"/>
  </hyperlinks>
  <pageMargins left="0.70866141732283472" right="0.70866141732283472" top="0.74803149606299213" bottom="0.74803149606299213" header="0.31496062992125984" footer="0.31496062992125984"/>
  <pageSetup scale="91" orientation="portrait"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2:N39"/>
  <sheetViews>
    <sheetView showGridLines="0" zoomScale="90" zoomScaleNormal="90" workbookViewId="0"/>
  </sheetViews>
  <sheetFormatPr baseColWidth="10" defaultRowHeight="15" x14ac:dyDescent="0.25"/>
  <cols>
    <col min="1" max="1" width="22.85546875" customWidth="1"/>
    <col min="2" max="2" width="46.7109375" customWidth="1"/>
    <col min="3" max="3" width="3.140625" customWidth="1"/>
    <col min="4" max="4" width="15" bestFit="1" customWidth="1"/>
    <col min="5" max="5" width="4.7109375" customWidth="1"/>
    <col min="6" max="6" width="15" bestFit="1" customWidth="1"/>
    <col min="7" max="7" width="5.28515625" customWidth="1"/>
    <col min="8" max="8" width="15.7109375" customWidth="1"/>
    <col min="9" max="9" width="4.28515625" customWidth="1"/>
    <col min="10" max="10" width="13.7109375" customWidth="1"/>
    <col min="11" max="11" width="4.5703125" customWidth="1"/>
    <col min="12" max="12" width="14.85546875" customWidth="1"/>
    <col min="13" max="13" width="4.42578125" customWidth="1"/>
  </cols>
  <sheetData>
    <row r="2" spans="2:14" ht="18" x14ac:dyDescent="0.25">
      <c r="B2" s="2092" t="s">
        <v>1237</v>
      </c>
      <c r="C2" s="2092"/>
      <c r="D2" s="2092"/>
      <c r="E2" s="2092"/>
      <c r="F2" s="2092"/>
      <c r="G2" s="2092"/>
      <c r="H2" s="2092"/>
      <c r="I2" s="2092"/>
      <c r="J2" s="2092"/>
      <c r="K2" s="2092"/>
      <c r="L2" s="2092"/>
      <c r="M2" s="2092"/>
      <c r="N2" s="3" t="s">
        <v>1</v>
      </c>
    </row>
    <row r="3" spans="2:14" ht="15.75" customHeight="1" x14ac:dyDescent="0.25">
      <c r="B3" s="2074" t="s">
        <v>1238</v>
      </c>
      <c r="C3" s="2074"/>
      <c r="D3" s="2074"/>
      <c r="E3" s="2074"/>
      <c r="F3" s="2074"/>
      <c r="G3" s="2074"/>
      <c r="H3" s="2074"/>
      <c r="I3" s="2074"/>
      <c r="J3" s="2074"/>
      <c r="K3" s="2074"/>
      <c r="L3" s="2074"/>
      <c r="M3" s="2074"/>
    </row>
    <row r="4" spans="2:14" ht="15.75" x14ac:dyDescent="0.25">
      <c r="B4" s="2074" t="s">
        <v>1239</v>
      </c>
      <c r="C4" s="2074"/>
      <c r="D4" s="2074"/>
      <c r="E4" s="2074"/>
      <c r="F4" s="2074"/>
      <c r="G4" s="2074"/>
      <c r="H4" s="2074"/>
      <c r="I4" s="2074"/>
      <c r="J4" s="2074"/>
      <c r="K4" s="2074"/>
      <c r="L4" s="2074"/>
      <c r="M4" s="2074"/>
    </row>
    <row r="5" spans="2:14" ht="16.5" thickBot="1" x14ac:dyDescent="0.3">
      <c r="B5" s="2093" t="s">
        <v>210</v>
      </c>
      <c r="C5" s="2093"/>
      <c r="D5" s="2093"/>
      <c r="E5" s="2093"/>
      <c r="F5" s="2093"/>
      <c r="G5" s="2093"/>
      <c r="H5" s="2093"/>
      <c r="I5" s="2093"/>
      <c r="J5" s="2093"/>
      <c r="K5" s="2093"/>
      <c r="L5" s="2093"/>
      <c r="M5" s="2093"/>
    </row>
    <row r="6" spans="2:14" ht="15.75" x14ac:dyDescent="0.25">
      <c r="B6" s="521"/>
      <c r="C6" s="521"/>
      <c r="D6" s="522"/>
      <c r="E6" s="522"/>
      <c r="F6" s="521"/>
      <c r="G6" s="521"/>
      <c r="H6" s="521"/>
      <c r="I6" s="521"/>
      <c r="J6" s="521"/>
      <c r="K6" s="521"/>
      <c r="L6" s="523"/>
      <c r="M6" s="523"/>
    </row>
    <row r="7" spans="2:14" ht="18.75" x14ac:dyDescent="0.25">
      <c r="B7" s="1760"/>
      <c r="C7" s="1760"/>
      <c r="D7" s="1760">
        <v>2015</v>
      </c>
      <c r="E7" s="1760"/>
      <c r="F7" s="1760">
        <v>2016</v>
      </c>
      <c r="G7" s="1760"/>
      <c r="H7" s="1760">
        <v>2017</v>
      </c>
      <c r="I7" s="1760"/>
      <c r="J7" s="1760">
        <v>2018</v>
      </c>
      <c r="K7" s="1760"/>
      <c r="L7" s="1760" t="s">
        <v>2536</v>
      </c>
      <c r="M7" s="1760"/>
    </row>
    <row r="8" spans="2:14" x14ac:dyDescent="0.25">
      <c r="B8" s="353" t="s">
        <v>740</v>
      </c>
      <c r="C8" s="353"/>
      <c r="D8" s="353"/>
      <c r="E8" s="353"/>
      <c r="F8" s="353"/>
      <c r="G8" s="353"/>
      <c r="H8" s="353"/>
      <c r="I8" s="353"/>
      <c r="J8" s="353"/>
      <c r="K8" s="353"/>
      <c r="L8" s="353"/>
      <c r="M8" s="353"/>
    </row>
    <row r="9" spans="2:14" ht="18" customHeight="1" x14ac:dyDescent="0.25">
      <c r="B9" s="359" t="s">
        <v>741</v>
      </c>
      <c r="C9" s="524"/>
      <c r="D9" s="524">
        <v>69608569</v>
      </c>
      <c r="E9" s="525"/>
      <c r="F9" s="524">
        <v>72162016</v>
      </c>
      <c r="G9" s="525"/>
      <c r="H9" s="524">
        <v>72167292</v>
      </c>
      <c r="I9" s="525"/>
      <c r="J9" s="524">
        <v>73838838</v>
      </c>
      <c r="K9" s="525"/>
      <c r="L9" s="524">
        <v>83370565</v>
      </c>
      <c r="M9" s="525"/>
    </row>
    <row r="10" spans="2:14" ht="18" customHeight="1" x14ac:dyDescent="0.25">
      <c r="B10" s="359" t="s">
        <v>1240</v>
      </c>
      <c r="C10" s="524"/>
      <c r="D10" s="524">
        <v>456030</v>
      </c>
      <c r="E10" s="525"/>
      <c r="F10" s="524">
        <v>457515</v>
      </c>
      <c r="G10" s="525"/>
      <c r="H10" s="524">
        <v>554818</v>
      </c>
      <c r="I10" s="525"/>
      <c r="J10" s="524">
        <f>301159+257</f>
        <v>301416</v>
      </c>
      <c r="K10" s="525"/>
      <c r="L10" s="524">
        <v>351307</v>
      </c>
      <c r="M10" s="525"/>
    </row>
    <row r="11" spans="2:14" ht="18" customHeight="1" x14ac:dyDescent="0.25">
      <c r="B11" s="359" t="s">
        <v>1241</v>
      </c>
      <c r="C11" s="524"/>
      <c r="D11" s="524">
        <v>0</v>
      </c>
      <c r="E11" s="525"/>
      <c r="F11" s="524">
        <v>0</v>
      </c>
      <c r="G11" s="525"/>
      <c r="H11" s="524">
        <v>0</v>
      </c>
      <c r="I11" s="525"/>
      <c r="J11" s="524">
        <v>0</v>
      </c>
      <c r="K11" s="525"/>
      <c r="L11" s="524">
        <v>0</v>
      </c>
      <c r="M11" s="525"/>
    </row>
    <row r="12" spans="2:14" ht="15.75" x14ac:dyDescent="0.25">
      <c r="B12" s="404" t="s">
        <v>484</v>
      </c>
      <c r="C12" s="526"/>
      <c r="D12" s="526">
        <v>70064599</v>
      </c>
      <c r="E12" s="527"/>
      <c r="F12" s="526">
        <v>72619531</v>
      </c>
      <c r="G12" s="527"/>
      <c r="H12" s="526">
        <f>SUM(H9:H11)</f>
        <v>72722110</v>
      </c>
      <c r="I12" s="527"/>
      <c r="J12" s="526">
        <f>SUM(J9:J11)</f>
        <v>74140254</v>
      </c>
      <c r="K12" s="527"/>
      <c r="L12" s="526">
        <f>SUM(L9:L11)</f>
        <v>83721872</v>
      </c>
      <c r="M12" s="527"/>
    </row>
    <row r="13" spans="2:14" x14ac:dyDescent="0.25">
      <c r="B13" s="406"/>
      <c r="C13" s="528"/>
      <c r="D13" s="528"/>
      <c r="E13" s="529"/>
      <c r="F13" s="528"/>
      <c r="G13" s="529"/>
      <c r="H13" s="528"/>
      <c r="I13" s="529"/>
      <c r="J13" s="528"/>
      <c r="K13" s="529"/>
      <c r="L13" s="528"/>
      <c r="M13" s="529"/>
    </row>
    <row r="14" spans="2:14" x14ac:dyDescent="0.25">
      <c r="B14" s="353" t="s">
        <v>743</v>
      </c>
      <c r="C14" s="530"/>
      <c r="D14" s="530"/>
      <c r="E14" s="531"/>
      <c r="F14" s="530"/>
      <c r="G14" s="531"/>
      <c r="H14" s="530"/>
      <c r="I14" s="531"/>
      <c r="J14" s="530"/>
      <c r="K14" s="531"/>
      <c r="L14" s="530"/>
      <c r="M14" s="531"/>
    </row>
    <row r="15" spans="2:14" x14ac:dyDescent="0.25">
      <c r="B15" s="359"/>
      <c r="C15" s="524"/>
      <c r="D15" s="524"/>
      <c r="E15" s="525"/>
      <c r="F15" s="524"/>
      <c r="G15" s="525"/>
      <c r="H15" s="524"/>
      <c r="I15" s="525"/>
      <c r="J15" s="524"/>
      <c r="K15" s="525"/>
      <c r="L15" s="524"/>
      <c r="M15" s="525"/>
    </row>
    <row r="16" spans="2:14" ht="18" customHeight="1" x14ac:dyDescent="0.25">
      <c r="B16" s="359" t="s">
        <v>1242</v>
      </c>
      <c r="C16" s="524"/>
      <c r="D16" s="524"/>
      <c r="E16" s="525"/>
      <c r="F16" s="524"/>
      <c r="G16" s="525"/>
      <c r="H16" s="524"/>
      <c r="I16" s="525"/>
      <c r="J16" s="524"/>
      <c r="K16" s="525"/>
      <c r="L16" s="524"/>
      <c r="M16" s="525"/>
    </row>
    <row r="17" spans="2:14" ht="18" customHeight="1" x14ac:dyDescent="0.25">
      <c r="B17" s="359" t="s">
        <v>1243</v>
      </c>
      <c r="C17" s="524"/>
      <c r="D17" s="524">
        <v>70732687</v>
      </c>
      <c r="E17" s="525"/>
      <c r="F17" s="524">
        <v>72451814</v>
      </c>
      <c r="G17" s="525"/>
      <c r="H17" s="524">
        <v>70023050</v>
      </c>
      <c r="I17" s="525"/>
      <c r="J17" s="524">
        <v>72627429</v>
      </c>
      <c r="K17" s="525"/>
      <c r="L17" s="524">
        <v>72616422</v>
      </c>
      <c r="M17" s="525"/>
      <c r="N17" s="532"/>
    </row>
    <row r="18" spans="2:14" ht="18" customHeight="1" x14ac:dyDescent="0.25">
      <c r="B18" s="359" t="s">
        <v>1244</v>
      </c>
      <c r="C18" s="524"/>
      <c r="D18" s="524">
        <v>1002429</v>
      </c>
      <c r="E18" s="525"/>
      <c r="F18" s="524">
        <v>810691</v>
      </c>
      <c r="G18" s="525"/>
      <c r="H18" s="524">
        <v>477938</v>
      </c>
      <c r="I18" s="525"/>
      <c r="J18" s="524">
        <v>707018</v>
      </c>
      <c r="K18" s="525"/>
      <c r="L18" s="524">
        <v>515413</v>
      </c>
      <c r="M18" s="525"/>
    </row>
    <row r="19" spans="2:14" ht="18" customHeight="1" x14ac:dyDescent="0.25">
      <c r="B19" s="359" t="s">
        <v>1245</v>
      </c>
      <c r="C19" s="524"/>
      <c r="D19" s="524">
        <v>-1591889</v>
      </c>
      <c r="E19" s="525"/>
      <c r="F19" s="524">
        <v>-1411622</v>
      </c>
      <c r="G19" s="525"/>
      <c r="H19" s="524">
        <v>-1758596</v>
      </c>
      <c r="I19" s="525"/>
      <c r="J19" s="524">
        <v>-1721703</v>
      </c>
      <c r="K19" s="525"/>
      <c r="L19" s="524">
        <v>-1748392</v>
      </c>
      <c r="M19" s="525"/>
    </row>
    <row r="20" spans="2:14" ht="18" customHeight="1" x14ac:dyDescent="0.25">
      <c r="B20" s="359" t="s">
        <v>1246</v>
      </c>
      <c r="C20" s="524"/>
      <c r="D20" s="524">
        <v>19283764</v>
      </c>
      <c r="E20" s="525" t="s">
        <v>1247</v>
      </c>
      <c r="F20" s="524">
        <v>3447162</v>
      </c>
      <c r="G20" s="525" t="s">
        <v>1247</v>
      </c>
      <c r="H20" s="524">
        <v>2930733</v>
      </c>
      <c r="I20" s="525" t="s">
        <v>1247</v>
      </c>
      <c r="J20" s="524">
        <v>4427301</v>
      </c>
      <c r="K20" s="525"/>
      <c r="L20" s="524">
        <v>993529</v>
      </c>
      <c r="M20" s="525"/>
    </row>
    <row r="21" spans="2:14" ht="18" customHeight="1" x14ac:dyDescent="0.25">
      <c r="B21" s="359" t="s">
        <v>1248</v>
      </c>
      <c r="C21" s="524"/>
      <c r="D21" s="524">
        <v>-367959</v>
      </c>
      <c r="E21" s="525"/>
      <c r="F21" s="524">
        <v>-394514</v>
      </c>
      <c r="G21" s="525"/>
      <c r="H21" s="524">
        <v>-411532</v>
      </c>
      <c r="I21" s="525"/>
      <c r="J21" s="524">
        <v>-496697</v>
      </c>
      <c r="K21" s="525"/>
      <c r="L21" s="524">
        <v>-278847</v>
      </c>
      <c r="M21" s="525"/>
    </row>
    <row r="22" spans="2:14" x14ac:dyDescent="0.25">
      <c r="B22" s="359"/>
      <c r="C22" s="524"/>
      <c r="D22" s="524"/>
      <c r="E22" s="525"/>
      <c r="F22" s="524"/>
      <c r="G22" s="525"/>
      <c r="H22" s="524"/>
      <c r="I22" s="525"/>
      <c r="J22" s="524"/>
      <c r="K22" s="525"/>
      <c r="L22" s="524"/>
      <c r="M22" s="525"/>
    </row>
    <row r="23" spans="2:14" ht="15.75" x14ac:dyDescent="0.25">
      <c r="B23" s="533" t="s">
        <v>1249</v>
      </c>
      <c r="C23" s="534"/>
      <c r="D23" s="534">
        <f>SUM(D17:D22)</f>
        <v>89059032</v>
      </c>
      <c r="E23" s="535"/>
      <c r="F23" s="534">
        <f>SUM(F17:F22)</f>
        <v>74903531</v>
      </c>
      <c r="G23" s="525"/>
      <c r="H23" s="534">
        <f>SUM(H17:H22)</f>
        <v>71261593</v>
      </c>
      <c r="I23" s="525"/>
      <c r="J23" s="534">
        <f>SUM(J17:J22)</f>
        <v>75543348</v>
      </c>
      <c r="K23" s="525"/>
      <c r="L23" s="534">
        <f>SUM(L17:L22)</f>
        <v>72098125</v>
      </c>
      <c r="M23" s="525"/>
    </row>
    <row r="24" spans="2:14" ht="12" customHeight="1" x14ac:dyDescent="0.25">
      <c r="B24" s="359"/>
      <c r="C24" s="524"/>
      <c r="D24" s="524"/>
      <c r="E24" s="525"/>
      <c r="F24" s="524"/>
      <c r="G24" s="525"/>
      <c r="H24" s="524"/>
      <c r="I24" s="525"/>
      <c r="J24" s="524"/>
      <c r="K24" s="525"/>
      <c r="L24" s="524"/>
      <c r="M24" s="525"/>
    </row>
    <row r="25" spans="2:14" x14ac:dyDescent="0.25">
      <c r="B25" s="359" t="s">
        <v>1250</v>
      </c>
      <c r="C25" s="524"/>
      <c r="D25" s="524"/>
      <c r="E25" s="525"/>
      <c r="F25" s="524"/>
      <c r="G25" s="525"/>
      <c r="H25" s="524"/>
      <c r="I25" s="525"/>
      <c r="J25" s="524"/>
      <c r="K25" s="525"/>
      <c r="L25" s="524"/>
      <c r="M25" s="525"/>
    </row>
    <row r="26" spans="2:14" ht="18" customHeight="1" x14ac:dyDescent="0.25">
      <c r="B26" s="359" t="s">
        <v>2527</v>
      </c>
      <c r="C26" s="524"/>
      <c r="D26" s="524">
        <v>254751</v>
      </c>
      <c r="E26" s="525" t="s">
        <v>1251</v>
      </c>
      <c r="F26" s="524">
        <v>345592</v>
      </c>
      <c r="G26" s="525" t="s">
        <v>1251</v>
      </c>
      <c r="H26" s="524">
        <v>568049</v>
      </c>
      <c r="I26" s="525"/>
      <c r="J26" s="524">
        <v>372413</v>
      </c>
      <c r="K26" s="525"/>
      <c r="L26" s="524">
        <v>288619</v>
      </c>
      <c r="M26" s="525"/>
    </row>
    <row r="27" spans="2:14" ht="18" customHeight="1" x14ac:dyDescent="0.25">
      <c r="B27" s="359" t="s">
        <v>1245</v>
      </c>
      <c r="C27" s="524"/>
      <c r="D27" s="524">
        <v>0</v>
      </c>
      <c r="E27" s="525" t="s">
        <v>1252</v>
      </c>
      <c r="F27" s="524">
        <v>0</v>
      </c>
      <c r="G27" s="525"/>
      <c r="H27" s="524">
        <v>0</v>
      </c>
      <c r="I27" s="525"/>
      <c r="J27" s="524">
        <v>0</v>
      </c>
      <c r="K27" s="525"/>
      <c r="L27" s="524">
        <v>0</v>
      </c>
      <c r="M27" s="525"/>
    </row>
    <row r="28" spans="2:14" ht="18" customHeight="1" x14ac:dyDescent="0.25">
      <c r="B28" s="359" t="s">
        <v>1246</v>
      </c>
      <c r="C28" s="524"/>
      <c r="D28" s="524">
        <v>236120</v>
      </c>
      <c r="E28" s="525"/>
      <c r="F28" s="524">
        <v>525869</v>
      </c>
      <c r="G28" s="525"/>
      <c r="H28" s="524">
        <v>592021</v>
      </c>
      <c r="I28" s="525"/>
      <c r="J28" s="524">
        <v>75435</v>
      </c>
      <c r="K28" s="525"/>
      <c r="L28" s="524">
        <v>30956</v>
      </c>
      <c r="M28" s="525"/>
    </row>
    <row r="29" spans="2:14" ht="18" customHeight="1" x14ac:dyDescent="0.25">
      <c r="B29" s="533" t="s">
        <v>1253</v>
      </c>
      <c r="C29" s="534"/>
      <c r="D29" s="534">
        <v>490871</v>
      </c>
      <c r="E29" s="535"/>
      <c r="F29" s="534">
        <v>871461</v>
      </c>
      <c r="G29" s="525"/>
      <c r="H29" s="534">
        <v>1160070</v>
      </c>
      <c r="I29" s="525"/>
      <c r="J29" s="534">
        <f t="shared" ref="J29" si="0">SUM(J26:J28)</f>
        <v>447848</v>
      </c>
      <c r="K29" s="525"/>
      <c r="L29" s="534">
        <f>SUM(L26:L28)</f>
        <v>319575</v>
      </c>
      <c r="M29" s="525"/>
    </row>
    <row r="30" spans="2:14" ht="12.75" customHeight="1" x14ac:dyDescent="0.25">
      <c r="B30" s="359"/>
      <c r="C30" s="524"/>
      <c r="D30" s="524"/>
      <c r="E30" s="525"/>
      <c r="F30" s="524"/>
      <c r="G30" s="525"/>
      <c r="H30" s="524"/>
      <c r="I30" s="525"/>
      <c r="J30" s="524"/>
      <c r="K30" s="525"/>
      <c r="L30" s="524"/>
      <c r="M30" s="525"/>
    </row>
    <row r="31" spans="2:14" ht="18" customHeight="1" x14ac:dyDescent="0.25">
      <c r="B31" s="359" t="s">
        <v>1254</v>
      </c>
      <c r="C31" s="524"/>
      <c r="D31" s="524">
        <v>962861</v>
      </c>
      <c r="E31" s="525"/>
      <c r="F31" s="524">
        <v>977591</v>
      </c>
      <c r="G31" s="525"/>
      <c r="H31" s="524">
        <v>953851</v>
      </c>
      <c r="I31" s="525"/>
      <c r="J31" s="524">
        <v>947066</v>
      </c>
      <c r="K31" s="525"/>
      <c r="L31" s="524">
        <v>780388</v>
      </c>
      <c r="M31" s="525"/>
    </row>
    <row r="32" spans="2:14" s="540" customFormat="1" ht="15.75" x14ac:dyDescent="0.25">
      <c r="B32" s="536" t="s">
        <v>1255</v>
      </c>
      <c r="C32" s="537"/>
      <c r="D32" s="537">
        <f>+D23+D29+D31</f>
        <v>90512764</v>
      </c>
      <c r="E32" s="537"/>
      <c r="F32" s="537">
        <f>+F23+F29+F31</f>
        <v>76752583</v>
      </c>
      <c r="G32" s="538"/>
      <c r="H32" s="537">
        <f>+H23+H29+H31</f>
        <v>73375514</v>
      </c>
      <c r="I32" s="538"/>
      <c r="J32" s="537">
        <f t="shared" ref="J32" si="1">+J23+J29+J31</f>
        <v>76938262</v>
      </c>
      <c r="K32" s="538"/>
      <c r="L32" s="537">
        <f>+L23+L29+L31</f>
        <v>73198088</v>
      </c>
      <c r="M32" s="538"/>
      <c r="N32" s="539"/>
    </row>
    <row r="33" spans="2:13" ht="15.75" x14ac:dyDescent="0.25">
      <c r="B33" s="409"/>
      <c r="C33" s="541"/>
      <c r="D33" s="541"/>
      <c r="E33" s="541"/>
      <c r="F33" s="541"/>
      <c r="G33" s="541"/>
      <c r="H33" s="541"/>
      <c r="I33" s="542"/>
      <c r="J33" s="541"/>
      <c r="K33" s="542"/>
      <c r="L33" s="541"/>
      <c r="M33" s="542"/>
    </row>
    <row r="34" spans="2:13" ht="15.75" x14ac:dyDescent="0.25">
      <c r="B34" s="404" t="s">
        <v>1256</v>
      </c>
      <c r="C34" s="526"/>
      <c r="D34" s="526">
        <f>+D12-D32</f>
        <v>-20448165</v>
      </c>
      <c r="E34" s="527"/>
      <c r="F34" s="526">
        <f>+F12-F32</f>
        <v>-4133052</v>
      </c>
      <c r="G34" s="527"/>
      <c r="H34" s="526">
        <f>+H12-H32</f>
        <v>-653404</v>
      </c>
      <c r="I34" s="527"/>
      <c r="J34" s="526">
        <f>+J12-J32</f>
        <v>-2798008</v>
      </c>
      <c r="K34" s="527"/>
      <c r="L34" s="526">
        <f>+L12-L32</f>
        <v>10523784</v>
      </c>
      <c r="M34" s="527"/>
    </row>
    <row r="35" spans="2:13" ht="65.25" customHeight="1" x14ac:dyDescent="0.25">
      <c r="B35" s="2041" t="s">
        <v>1257</v>
      </c>
      <c r="C35" s="2041"/>
      <c r="D35" s="2041"/>
      <c r="E35" s="2041"/>
      <c r="F35" s="2041"/>
      <c r="G35" s="2041"/>
      <c r="H35" s="2041"/>
      <c r="I35" s="2041"/>
      <c r="J35" s="2041"/>
      <c r="K35" s="2041"/>
      <c r="L35" s="2041"/>
      <c r="M35" s="2041"/>
    </row>
    <row r="36" spans="2:13" ht="15" customHeight="1" x14ac:dyDescent="0.25">
      <c r="B36" s="543" t="s">
        <v>1258</v>
      </c>
      <c r="C36" s="543"/>
      <c r="D36" s="543"/>
      <c r="E36" s="543"/>
      <c r="F36" s="543"/>
      <c r="G36" s="543"/>
      <c r="H36" s="543"/>
      <c r="I36" s="543"/>
      <c r="J36" s="543"/>
      <c r="K36" s="543"/>
      <c r="L36" s="1743"/>
      <c r="M36" s="1743"/>
    </row>
    <row r="37" spans="2:13" ht="15" customHeight="1" x14ac:dyDescent="0.25">
      <c r="B37" s="2037" t="s">
        <v>1259</v>
      </c>
      <c r="C37" s="2037"/>
      <c r="D37" s="2037"/>
      <c r="E37" s="2037"/>
      <c r="F37" s="2037"/>
      <c r="G37" s="2037"/>
      <c r="H37" s="2037"/>
      <c r="I37" s="2037"/>
      <c r="J37" s="2037"/>
      <c r="K37" s="2037"/>
      <c r="L37" s="2037"/>
      <c r="M37" s="2037"/>
    </row>
    <row r="38" spans="2:13" x14ac:dyDescent="0.25">
      <c r="B38" s="2037"/>
      <c r="C38" s="2037"/>
      <c r="D38" s="2037"/>
      <c r="E38" s="2037"/>
      <c r="F38" s="2037"/>
      <c r="G38" s="2037"/>
      <c r="H38" s="2037"/>
      <c r="I38" s="2037"/>
      <c r="J38" s="2037"/>
      <c r="K38" s="2037"/>
      <c r="L38" s="2037"/>
      <c r="M38" s="2037"/>
    </row>
    <row r="39" spans="2:13" ht="39" customHeight="1" x14ac:dyDescent="0.25">
      <c r="B39" s="2091" t="s">
        <v>2528</v>
      </c>
      <c r="C39" s="2091"/>
      <c r="D39" s="2091"/>
      <c r="E39" s="2091"/>
      <c r="F39" s="2091"/>
      <c r="G39" s="2091"/>
      <c r="H39" s="2091"/>
      <c r="I39" s="2091"/>
      <c r="J39" s="2091"/>
      <c r="K39" s="2091"/>
      <c r="L39" s="2091"/>
      <c r="M39" s="2091"/>
    </row>
  </sheetData>
  <mergeCells count="7">
    <mergeCell ref="B39:M39"/>
    <mergeCell ref="B2:M2"/>
    <mergeCell ref="B3:M3"/>
    <mergeCell ref="B4:M4"/>
    <mergeCell ref="B5:M5"/>
    <mergeCell ref="B35:M35"/>
    <mergeCell ref="B37:M38"/>
  </mergeCells>
  <hyperlinks>
    <hyperlink ref="N2" location="'Indice Total'!A137" display="Volver"/>
  </hyperlinks>
  <printOptions horizontalCentered="1"/>
  <pageMargins left="0.31496062992125984" right="0.31496062992125984" top="0.55118110236220474" bottom="0.55118110236220474" header="0.51181102362204722" footer="0.31496062992125984"/>
  <pageSetup scale="79" orientation="landscape"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B1:J13"/>
  <sheetViews>
    <sheetView showGridLines="0" zoomScale="90" zoomScaleNormal="90" workbookViewId="0"/>
  </sheetViews>
  <sheetFormatPr baseColWidth="10" defaultRowHeight="15" x14ac:dyDescent="0.25"/>
  <cols>
    <col min="1" max="1" width="23.7109375" customWidth="1"/>
    <col min="2" max="2" width="11.42578125" style="1"/>
    <col min="3" max="3" width="138.42578125" bestFit="1" customWidth="1"/>
  </cols>
  <sheetData>
    <row r="1" spans="2:10" ht="42" customHeight="1" x14ac:dyDescent="0.35">
      <c r="C1" s="1533" t="s">
        <v>243</v>
      </c>
    </row>
    <row r="2" spans="2:10" ht="31.5" customHeight="1" x14ac:dyDescent="0.25">
      <c r="B2" s="595"/>
      <c r="C2" s="240"/>
    </row>
    <row r="3" spans="2:10" ht="21" x14ac:dyDescent="0.35">
      <c r="C3" s="1533" t="s">
        <v>1260</v>
      </c>
      <c r="D3" s="3" t="s">
        <v>1</v>
      </c>
    </row>
    <row r="4" spans="2:10" ht="21" x14ac:dyDescent="0.35">
      <c r="B4" s="201" t="s">
        <v>3</v>
      </c>
      <c r="C4" s="202"/>
    </row>
    <row r="5" spans="2:10" x14ac:dyDescent="0.25">
      <c r="B5" s="4">
        <v>128</v>
      </c>
      <c r="C5" t="str">
        <f>CONCATENATE('128-129'!B3,"  ",'128-129'!B4)</f>
        <v>NÚMERO PROMEDIO MENSUAL DE BENEFICIARIAS (OS) Y CAUSANTES DE SUBSIDIO FAMILIAR  2002 - 2019</v>
      </c>
    </row>
    <row r="6" spans="2:10" x14ac:dyDescent="0.25">
      <c r="B6" s="4">
        <v>129</v>
      </c>
      <c r="C6" t="str">
        <f>CONCATENATE('128-129'!B27,"  ",'128-129'!B28)</f>
        <v>NÚMERO PROMEDIO MENSUAL DE SUBSIDIOS FAMILIARES EMITIDOS A PAGO, SEGÚN TIPO DE CAUSANTE  2002 - 2019</v>
      </c>
    </row>
    <row r="7" spans="2:10" x14ac:dyDescent="0.25">
      <c r="B7" s="4">
        <v>130</v>
      </c>
      <c r="C7" t="str" cm="1">
        <f t="array" ref="C7:J7">CONCATENATE('130'!B3:I3,"  ",'130'!B5:I5)</f>
        <v>INGRESOS Y EGRESOS DEL FONDO NACIONAL DE SUBSIDIO FAMILIAR  2015 - 2019</v>
      </c>
      <c r="D7" t="str">
        <v xml:space="preserve">  </v>
      </c>
      <c r="E7" t="str">
        <v xml:space="preserve">  </v>
      </c>
      <c r="F7" t="str">
        <v xml:space="preserve">  </v>
      </c>
      <c r="G7" t="str">
        <v xml:space="preserve">  </v>
      </c>
      <c r="H7" t="str">
        <v xml:space="preserve">  </v>
      </c>
      <c r="I7" t="str">
        <v xml:space="preserve">  </v>
      </c>
      <c r="J7" t="str">
        <v xml:space="preserve">  </v>
      </c>
    </row>
    <row r="8" spans="2:10" x14ac:dyDescent="0.25">
      <c r="B8" s="4">
        <v>131</v>
      </c>
      <c r="C8" t="str">
        <f>CONCATENATE('131-132'!B3,"  ",'131-132'!B4)</f>
        <v>NÚMERO PROMEDIO MENSUAL DE  SUBSIDIOS FAMILIARES EMITIDOS A PAGO, SEGÚN REGIÓN   2013 - 2019</v>
      </c>
    </row>
    <row r="9" spans="2:10" x14ac:dyDescent="0.25">
      <c r="B9" s="4">
        <v>132</v>
      </c>
      <c r="C9" t="str">
        <f>CONCATENATE('131-132'!B27,"  ",'131-132'!B28)</f>
        <v>NÚMERO PROMEDIO MENSUAL DE  SUBSIDIOS FAMILIARES EMITIDOS A PAGO, SEGÚN REGIÓN Y TIPO DE CAUSANTE  2019</v>
      </c>
    </row>
    <row r="10" spans="2:10" x14ac:dyDescent="0.25">
      <c r="B10" s="4">
        <v>133</v>
      </c>
      <c r="C10" t="str">
        <f>CONCATENATE('133-134'!B3,"  ",'133-134'!B5)</f>
        <v>NÚMERO PROMEDIO MENSUAL Y MONTO EMITIDO EN SUBSIDIOS PARA DISCAPACITADOS MENTALES MENORES DE 18 AÑOS, SEGÚN REGIONES  2017 - 2019</v>
      </c>
    </row>
    <row r="11" spans="2:10" x14ac:dyDescent="0.25">
      <c r="B11" s="4">
        <v>134</v>
      </c>
      <c r="C11" t="str">
        <f>CONCATENATE('133-134'!B28,"  ",'133-134'!B29)</f>
        <v>NÚMERO PROMEDIO MENSUAL DE SUBSIDIOS PARA DISCAPACITADOS MENTALES MENORES DE 18 AÑOS, SEGÚN REGIONES Y SEXO  2017 - 2019</v>
      </c>
    </row>
    <row r="12" spans="2:10" x14ac:dyDescent="0.25">
      <c r="B12" s="4">
        <v>135</v>
      </c>
      <c r="C12" t="str">
        <f>CONCATENATE('135'!B3)</f>
        <v>APORTE FAMILIAR PERMANENTE DE MARZO 2019 
NÚMERO DE APORTES EMITIDOS Y GASTO</v>
      </c>
      <c r="J12" s="544"/>
    </row>
    <row r="13" spans="2:10" x14ac:dyDescent="0.25">
      <c r="B13" s="4">
        <v>136</v>
      </c>
      <c r="C13" t="str">
        <f>CONCATENATE('136'!B3,"  ",'136'!B4)</f>
        <v>APORTE FAMILIAR PERMANENTE DE MARZO DE CADA AÑO, NÚMERO DE APORTES EMITIDOS Y GASTO  2015 - 2019</v>
      </c>
    </row>
  </sheetData>
  <hyperlinks>
    <hyperlink ref="D3" location="'Indice Total'!A150" display="Volver"/>
    <hyperlink ref="B5" location="'128-129'!A1" display="'128-129'!A1"/>
    <hyperlink ref="B6" location="'128-129'!A1" display="'128-129'!A1"/>
    <hyperlink ref="B7" location="'130'!A1" display="'130'!A1"/>
    <hyperlink ref="B8" location="'131-132'!A1" display="'131-132'!A1"/>
    <hyperlink ref="B9" location="'131-132'!A1" display="'131-132'!A1"/>
    <hyperlink ref="B10" location="'133-134'!A1" display="'133-134'!A1"/>
    <hyperlink ref="B11" location="'133-134'!A1" display="'133-134'!A1"/>
    <hyperlink ref="B12" location="'135'!A1" display="'135'!A1"/>
    <hyperlink ref="B13" location="'136'!A1" display="'136'!A1"/>
  </hyperlinks>
  <pageMargins left="0.70866141732283472" right="0.70866141732283472" top="0.74803149606299213" bottom="0.74803149606299213" header="0.31496062992125984" footer="0.31496062992125984"/>
  <pageSetup paperSize="14" scale="99" orientation="landscape"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2:J49"/>
  <sheetViews>
    <sheetView showGridLines="0" zoomScale="90" zoomScaleNormal="90" workbookViewId="0"/>
  </sheetViews>
  <sheetFormatPr baseColWidth="10" defaultRowHeight="15" x14ac:dyDescent="0.25"/>
  <cols>
    <col min="1" max="1" width="20.42578125" customWidth="1"/>
    <col min="2" max="2" width="11.7109375" customWidth="1"/>
    <col min="3" max="3" width="24.28515625" customWidth="1"/>
    <col min="4" max="4" width="17" customWidth="1"/>
    <col min="5" max="5" width="20.5703125" customWidth="1"/>
    <col min="6" max="6" width="15" bestFit="1" customWidth="1"/>
    <col min="7" max="7" width="20.28515625" customWidth="1"/>
    <col min="8" max="8" width="13.85546875" customWidth="1"/>
    <col min="9" max="9" width="12.5703125" customWidth="1"/>
  </cols>
  <sheetData>
    <row r="2" spans="2:8" ht="23.25" customHeight="1" x14ac:dyDescent="0.25">
      <c r="B2" s="1825" t="s">
        <v>1261</v>
      </c>
      <c r="C2" s="1825"/>
      <c r="D2" s="1825"/>
      <c r="E2" s="3" t="s">
        <v>1</v>
      </c>
      <c r="F2" s="545"/>
    </row>
    <row r="3" spans="2:8" ht="56.25" customHeight="1" x14ac:dyDescent="0.25">
      <c r="B3" s="2094" t="s">
        <v>1262</v>
      </c>
      <c r="C3" s="2094"/>
      <c r="D3" s="2094"/>
      <c r="E3" s="546"/>
      <c r="F3" s="546"/>
      <c r="G3" s="1"/>
    </row>
    <row r="4" spans="2:8" ht="15" customHeight="1" thickBot="1" x14ac:dyDescent="0.3">
      <c r="B4" s="2095" t="s">
        <v>1263</v>
      </c>
      <c r="C4" s="2095"/>
      <c r="D4" s="2095"/>
      <c r="E4" s="547"/>
      <c r="F4" s="547"/>
      <c r="G4" s="1"/>
    </row>
    <row r="5" spans="2:8" ht="15.75" x14ac:dyDescent="0.25">
      <c r="B5" s="547"/>
      <c r="C5" s="547"/>
      <c r="D5" s="547"/>
      <c r="E5" s="547"/>
      <c r="F5" s="547"/>
      <c r="G5" s="1"/>
    </row>
    <row r="6" spans="2:8" ht="22.5" customHeight="1" x14ac:dyDescent="0.25">
      <c r="B6" s="548" t="s">
        <v>1264</v>
      </c>
      <c r="C6" s="548" t="s">
        <v>1265</v>
      </c>
      <c r="D6" s="548" t="s">
        <v>1266</v>
      </c>
    </row>
    <row r="7" spans="2:8" x14ac:dyDescent="0.25">
      <c r="B7" s="549">
        <v>2002</v>
      </c>
      <c r="C7" s="550">
        <v>436650</v>
      </c>
      <c r="D7" s="550">
        <v>943121</v>
      </c>
      <c r="F7" s="551"/>
    </row>
    <row r="8" spans="2:8" x14ac:dyDescent="0.25">
      <c r="B8" s="549">
        <v>2003</v>
      </c>
      <c r="C8" s="550">
        <v>434715</v>
      </c>
      <c r="D8" s="550">
        <v>936919</v>
      </c>
      <c r="F8" s="551"/>
    </row>
    <row r="9" spans="2:8" x14ac:dyDescent="0.25">
      <c r="B9" s="549">
        <v>2004</v>
      </c>
      <c r="C9" s="550">
        <v>429942</v>
      </c>
      <c r="D9" s="550">
        <v>938219</v>
      </c>
      <c r="F9" s="551"/>
    </row>
    <row r="10" spans="2:8" x14ac:dyDescent="0.25">
      <c r="B10" s="549">
        <v>2005</v>
      </c>
      <c r="C10" s="550">
        <v>425619</v>
      </c>
      <c r="D10" s="550">
        <v>953896</v>
      </c>
      <c r="F10" s="551"/>
    </row>
    <row r="11" spans="2:8" x14ac:dyDescent="0.25">
      <c r="B11" s="549">
        <v>2006</v>
      </c>
      <c r="C11" s="550">
        <v>426999</v>
      </c>
      <c r="D11" s="550">
        <v>987124</v>
      </c>
      <c r="F11" s="551"/>
      <c r="H11" s="44"/>
    </row>
    <row r="12" spans="2:8" x14ac:dyDescent="0.25">
      <c r="B12" s="549">
        <v>2007</v>
      </c>
      <c r="C12" s="550">
        <v>450170</v>
      </c>
      <c r="D12" s="550">
        <v>1051377</v>
      </c>
      <c r="F12" s="551"/>
      <c r="H12" s="44"/>
    </row>
    <row r="13" spans="2:8" x14ac:dyDescent="0.25">
      <c r="B13" s="549">
        <v>2008</v>
      </c>
      <c r="C13" s="550">
        <v>548060</v>
      </c>
      <c r="D13" s="550">
        <v>1312484</v>
      </c>
      <c r="F13" s="552"/>
      <c r="H13" s="44"/>
    </row>
    <row r="14" spans="2:8" x14ac:dyDescent="0.25">
      <c r="B14" s="549">
        <v>2009</v>
      </c>
      <c r="C14" s="550">
        <v>704968</v>
      </c>
      <c r="D14" s="550">
        <v>1726270</v>
      </c>
      <c r="F14" s="552"/>
    </row>
    <row r="15" spans="2:8" x14ac:dyDescent="0.25">
      <c r="B15" s="549">
        <v>2010</v>
      </c>
      <c r="C15" s="550">
        <v>843019</v>
      </c>
      <c r="D15" s="550">
        <v>2084357</v>
      </c>
      <c r="F15" s="552"/>
    </row>
    <row r="16" spans="2:8" x14ac:dyDescent="0.25">
      <c r="B16" s="549">
        <v>2011</v>
      </c>
      <c r="C16" s="550">
        <v>857098</v>
      </c>
      <c r="D16" s="550">
        <v>2116439</v>
      </c>
      <c r="F16" s="552"/>
    </row>
    <row r="17" spans="2:10" x14ac:dyDescent="0.25">
      <c r="B17" s="549">
        <v>2012</v>
      </c>
      <c r="C17" s="550">
        <v>841798</v>
      </c>
      <c r="D17" s="550">
        <v>2066619</v>
      </c>
      <c r="F17" s="552"/>
    </row>
    <row r="18" spans="2:10" x14ac:dyDescent="0.25">
      <c r="B18" s="549">
        <v>2013</v>
      </c>
      <c r="C18" s="550">
        <v>823294.5</v>
      </c>
      <c r="D18" s="550">
        <v>2018423.7499999998</v>
      </c>
      <c r="F18" s="552"/>
    </row>
    <row r="19" spans="2:10" x14ac:dyDescent="0.25">
      <c r="B19" s="549">
        <v>2014</v>
      </c>
      <c r="C19" s="550">
        <v>817050.5</v>
      </c>
      <c r="D19" s="550">
        <v>2000424.75</v>
      </c>
      <c r="F19" s="552"/>
    </row>
    <row r="20" spans="2:10" x14ac:dyDescent="0.25">
      <c r="B20" s="549">
        <v>2015</v>
      </c>
      <c r="C20" s="550">
        <v>820755</v>
      </c>
      <c r="D20" s="550">
        <v>2011547</v>
      </c>
      <c r="F20" s="552"/>
    </row>
    <row r="21" spans="2:10" x14ac:dyDescent="0.25">
      <c r="B21" s="549">
        <v>2016</v>
      </c>
      <c r="C21" s="550">
        <v>823539</v>
      </c>
      <c r="D21" s="550">
        <v>2019528</v>
      </c>
      <c r="G21" s="3"/>
    </row>
    <row r="22" spans="2:10" x14ac:dyDescent="0.25">
      <c r="B22" s="549">
        <v>2017</v>
      </c>
      <c r="C22" s="553">
        <v>818547</v>
      </c>
      <c r="D22" s="553">
        <v>2002327</v>
      </c>
      <c r="G22" s="3"/>
    </row>
    <row r="23" spans="2:10" x14ac:dyDescent="0.25">
      <c r="B23" s="549">
        <v>2018</v>
      </c>
      <c r="C23" s="550">
        <v>822702</v>
      </c>
      <c r="D23" s="550">
        <v>2019906</v>
      </c>
      <c r="G23" s="3"/>
    </row>
    <row r="24" spans="2:10" x14ac:dyDescent="0.25">
      <c r="B24" s="549">
        <v>2019</v>
      </c>
      <c r="C24" s="550">
        <v>831463</v>
      </c>
      <c r="D24" s="550">
        <v>2054544</v>
      </c>
      <c r="G24" s="3"/>
    </row>
    <row r="25" spans="2:10" x14ac:dyDescent="0.25">
      <c r="B25" s="1515"/>
      <c r="C25" s="554"/>
      <c r="D25" s="554"/>
      <c r="G25" s="3"/>
    </row>
    <row r="26" spans="2:10" ht="18" customHeight="1" x14ac:dyDescent="0.25">
      <c r="B26" s="1825" t="s">
        <v>1267</v>
      </c>
      <c r="C26" s="1825"/>
      <c r="D26" s="1825"/>
      <c r="E26" s="1825"/>
      <c r="F26" s="1825"/>
      <c r="G26" s="1825"/>
      <c r="H26" s="1825"/>
      <c r="I26" s="3" t="s">
        <v>1</v>
      </c>
    </row>
    <row r="27" spans="2:10" ht="35.25" customHeight="1" x14ac:dyDescent="0.25">
      <c r="B27" s="2094" t="s">
        <v>1268</v>
      </c>
      <c r="C27" s="2094"/>
      <c r="D27" s="2094"/>
      <c r="E27" s="2094"/>
      <c r="F27" s="2094"/>
      <c r="G27" s="2094"/>
      <c r="H27" s="2094"/>
      <c r="I27" s="555"/>
    </row>
    <row r="28" spans="2:10" ht="15" customHeight="1" thickBot="1" x14ac:dyDescent="0.3">
      <c r="B28" s="2095" t="s">
        <v>1263</v>
      </c>
      <c r="C28" s="2095"/>
      <c r="D28" s="2095"/>
      <c r="E28" s="2095"/>
      <c r="F28" s="2095"/>
      <c r="G28" s="2095"/>
      <c r="H28" s="2095"/>
      <c r="I28" s="555"/>
    </row>
    <row r="30" spans="2:10" ht="30" x14ac:dyDescent="0.25">
      <c r="B30" s="556" t="s">
        <v>1264</v>
      </c>
      <c r="C30" s="556" t="s">
        <v>1269</v>
      </c>
      <c r="D30" s="556" t="s">
        <v>1270</v>
      </c>
      <c r="E30" s="556" t="s">
        <v>1271</v>
      </c>
      <c r="F30" s="556" t="s">
        <v>1272</v>
      </c>
      <c r="G30" s="556" t="s">
        <v>1273</v>
      </c>
      <c r="H30" s="556" t="s">
        <v>1274</v>
      </c>
    </row>
    <row r="31" spans="2:10" ht="15.75" x14ac:dyDescent="0.25">
      <c r="B31" s="549">
        <v>2002</v>
      </c>
      <c r="C31" s="550">
        <v>779947</v>
      </c>
      <c r="D31" s="550">
        <v>150010</v>
      </c>
      <c r="E31" s="550">
        <v>1859</v>
      </c>
      <c r="F31" s="550">
        <v>1542</v>
      </c>
      <c r="G31" s="550"/>
      <c r="H31" s="557">
        <v>933358</v>
      </c>
    </row>
    <row r="32" spans="2:10" ht="16.5" x14ac:dyDescent="0.25">
      <c r="B32" s="549">
        <v>2003</v>
      </c>
      <c r="C32" s="550">
        <v>756767</v>
      </c>
      <c r="D32" s="550">
        <v>176443</v>
      </c>
      <c r="E32" s="550">
        <v>1376</v>
      </c>
      <c r="F32" s="550">
        <v>1689</v>
      </c>
      <c r="G32" s="550"/>
      <c r="H32" s="557">
        <v>936275</v>
      </c>
      <c r="J32" s="558"/>
    </row>
    <row r="33" spans="2:10" ht="16.5" x14ac:dyDescent="0.25">
      <c r="B33" s="549">
        <v>2004</v>
      </c>
      <c r="C33" s="550">
        <v>738279</v>
      </c>
      <c r="D33" s="550">
        <v>195642</v>
      </c>
      <c r="E33" s="550">
        <v>2034</v>
      </c>
      <c r="F33" s="550">
        <v>1779</v>
      </c>
      <c r="G33" s="550"/>
      <c r="H33" s="557">
        <v>937734</v>
      </c>
      <c r="J33" s="558"/>
    </row>
    <row r="34" spans="2:10" ht="16.5" x14ac:dyDescent="0.25">
      <c r="B34" s="549">
        <v>2005</v>
      </c>
      <c r="C34" s="550">
        <v>733424</v>
      </c>
      <c r="D34" s="550">
        <v>215879</v>
      </c>
      <c r="E34" s="550">
        <v>2205</v>
      </c>
      <c r="F34" s="550">
        <v>1786</v>
      </c>
      <c r="G34" s="550"/>
      <c r="H34" s="557">
        <v>953294</v>
      </c>
      <c r="J34" s="558"/>
    </row>
    <row r="35" spans="2:10" ht="16.5" x14ac:dyDescent="0.25">
      <c r="B35" s="549">
        <v>2006</v>
      </c>
      <c r="C35" s="550">
        <v>739700</v>
      </c>
      <c r="D35" s="550">
        <f>243203</f>
        <v>243203</v>
      </c>
      <c r="E35" s="550">
        <v>1861</v>
      </c>
      <c r="F35" s="550">
        <f>1778-253</f>
        <v>1525</v>
      </c>
      <c r="G35" s="550">
        <v>253</v>
      </c>
      <c r="H35" s="557">
        <v>986542</v>
      </c>
      <c r="J35" s="558"/>
    </row>
    <row r="36" spans="2:10" ht="16.5" x14ac:dyDescent="0.25">
      <c r="B36" s="549">
        <v>2007</v>
      </c>
      <c r="C36" s="550">
        <v>768104</v>
      </c>
      <c r="D36" s="550">
        <v>278216</v>
      </c>
      <c r="E36" s="550">
        <v>2547</v>
      </c>
      <c r="F36" s="550">
        <v>1626</v>
      </c>
      <c r="G36" s="550">
        <v>331</v>
      </c>
      <c r="H36" s="557">
        <v>1050824</v>
      </c>
      <c r="J36" s="558"/>
    </row>
    <row r="37" spans="2:10" ht="16.5" x14ac:dyDescent="0.25">
      <c r="B37" s="549">
        <v>2008</v>
      </c>
      <c r="C37" s="550">
        <v>921433</v>
      </c>
      <c r="D37" s="550">
        <v>380927</v>
      </c>
      <c r="E37" s="550">
        <v>5971</v>
      </c>
      <c r="F37" s="550">
        <v>2127</v>
      </c>
      <c r="G37" s="550">
        <v>753</v>
      </c>
      <c r="H37" s="557">
        <v>1311211</v>
      </c>
      <c r="J37" s="558"/>
    </row>
    <row r="38" spans="2:10" ht="15.75" x14ac:dyDescent="0.25">
      <c r="B38" s="549">
        <v>2009</v>
      </c>
      <c r="C38" s="550">
        <v>1166961</v>
      </c>
      <c r="D38" s="550">
        <v>546646</v>
      </c>
      <c r="E38" s="550">
        <v>7058</v>
      </c>
      <c r="F38" s="550">
        <v>2766</v>
      </c>
      <c r="G38" s="550">
        <v>1132</v>
      </c>
      <c r="H38" s="557">
        <v>1724563</v>
      </c>
    </row>
    <row r="39" spans="2:10" ht="15.75" x14ac:dyDescent="0.25">
      <c r="B39" s="549">
        <v>2010</v>
      </c>
      <c r="C39" s="550">
        <v>1369021</v>
      </c>
      <c r="D39" s="550">
        <v>702693</v>
      </c>
      <c r="E39" s="550">
        <v>6613</v>
      </c>
      <c r="F39" s="550">
        <v>3279</v>
      </c>
      <c r="G39" s="550">
        <v>1263</v>
      </c>
      <c r="H39" s="557">
        <v>2082869</v>
      </c>
    </row>
    <row r="40" spans="2:10" ht="15.75" x14ac:dyDescent="0.25">
      <c r="B40" s="549">
        <v>2011</v>
      </c>
      <c r="C40" s="550">
        <v>1379618</v>
      </c>
      <c r="D40" s="550">
        <v>725478</v>
      </c>
      <c r="E40" s="550">
        <v>5748</v>
      </c>
      <c r="F40" s="550">
        <v>3346</v>
      </c>
      <c r="G40" s="550">
        <v>1078</v>
      </c>
      <c r="H40" s="557">
        <v>2115268</v>
      </c>
    </row>
    <row r="41" spans="2:10" ht="15.75" x14ac:dyDescent="0.25">
      <c r="B41" s="549">
        <v>2012</v>
      </c>
      <c r="C41" s="550">
        <v>1343889</v>
      </c>
      <c r="D41" s="550">
        <v>712390</v>
      </c>
      <c r="E41" s="550">
        <v>5184</v>
      </c>
      <c r="F41" s="550">
        <v>3261</v>
      </c>
      <c r="G41" s="550">
        <v>920</v>
      </c>
      <c r="H41" s="557">
        <v>2065644</v>
      </c>
    </row>
    <row r="42" spans="2:10" ht="15.75" x14ac:dyDescent="0.25">
      <c r="B42" s="549">
        <v>2013</v>
      </c>
      <c r="C42" s="550">
        <v>1309499.1666666667</v>
      </c>
      <c r="D42" s="550">
        <v>700373.16666666663</v>
      </c>
      <c r="E42" s="550">
        <v>4451.583333333333</v>
      </c>
      <c r="F42" s="550">
        <v>3116</v>
      </c>
      <c r="G42" s="550">
        <v>983.83333333333337</v>
      </c>
      <c r="H42" s="557">
        <v>2018423.75</v>
      </c>
    </row>
    <row r="43" spans="2:10" ht="15.75" x14ac:dyDescent="0.25">
      <c r="B43" s="549">
        <v>2014</v>
      </c>
      <c r="C43" s="550">
        <v>1292132.5</v>
      </c>
      <c r="D43" s="550">
        <v>699360.99999999988</v>
      </c>
      <c r="E43" s="550">
        <v>4771.4166666666661</v>
      </c>
      <c r="F43" s="550">
        <v>3037.75</v>
      </c>
      <c r="G43" s="550">
        <v>1122</v>
      </c>
      <c r="H43" s="557">
        <v>2000424.6666666667</v>
      </c>
    </row>
    <row r="44" spans="2:10" ht="15.75" x14ac:dyDescent="0.25">
      <c r="B44" s="549">
        <v>2015</v>
      </c>
      <c r="C44" s="550">
        <v>1295998</v>
      </c>
      <c r="D44" s="550">
        <v>707000</v>
      </c>
      <c r="E44" s="550">
        <v>4511</v>
      </c>
      <c r="F44" s="550">
        <v>3153</v>
      </c>
      <c r="G44" s="550">
        <v>885</v>
      </c>
      <c r="H44" s="557">
        <v>2011547</v>
      </c>
    </row>
    <row r="45" spans="2:10" ht="15.75" x14ac:dyDescent="0.25">
      <c r="B45" s="549">
        <v>2016</v>
      </c>
      <c r="C45" s="550">
        <v>1299476.9166666665</v>
      </c>
      <c r="D45" s="550">
        <v>712087.66666666663</v>
      </c>
      <c r="E45" s="550">
        <v>3927.666666666667</v>
      </c>
      <c r="F45" s="550">
        <v>3207.4999999999995</v>
      </c>
      <c r="G45" s="550">
        <v>827.74999999999989</v>
      </c>
      <c r="H45" s="557">
        <v>2019527.4999999998</v>
      </c>
    </row>
    <row r="46" spans="2:10" ht="15.75" x14ac:dyDescent="0.25">
      <c r="B46" s="549">
        <v>2017</v>
      </c>
      <c r="C46" s="550">
        <v>1285728</v>
      </c>
      <c r="D46" s="550">
        <v>708689</v>
      </c>
      <c r="E46" s="550">
        <v>3465</v>
      </c>
      <c r="F46" s="550">
        <v>3257</v>
      </c>
      <c r="G46" s="550">
        <v>1188</v>
      </c>
      <c r="H46" s="557">
        <v>2002327</v>
      </c>
    </row>
    <row r="47" spans="2:10" ht="15.75" x14ac:dyDescent="0.25">
      <c r="B47" s="549">
        <v>2018</v>
      </c>
      <c r="C47" s="550">
        <v>1294127.83333333</v>
      </c>
      <c r="D47" s="550">
        <v>717523.33333333302</v>
      </c>
      <c r="E47" s="550">
        <v>3467</v>
      </c>
      <c r="F47" s="550">
        <v>3361.25</v>
      </c>
      <c r="G47" s="550">
        <v>1426.1666666666699</v>
      </c>
      <c r="H47" s="557">
        <v>2019905.5833333298</v>
      </c>
    </row>
    <row r="48" spans="2:10" ht="15.75" x14ac:dyDescent="0.25">
      <c r="B48" s="549">
        <v>2019</v>
      </c>
      <c r="C48" s="550">
        <v>1312008</v>
      </c>
      <c r="D48" s="550">
        <v>734246</v>
      </c>
      <c r="E48" s="550">
        <v>3290</v>
      </c>
      <c r="F48" s="550">
        <v>3445</v>
      </c>
      <c r="G48" s="550">
        <v>1555</v>
      </c>
      <c r="H48" s="557">
        <v>2054544</v>
      </c>
    </row>
    <row r="49" spans="2:9" x14ac:dyDescent="0.25">
      <c r="B49" s="2037" t="s">
        <v>1275</v>
      </c>
      <c r="C49" s="2037"/>
      <c r="D49" s="2037"/>
      <c r="E49" s="2037"/>
      <c r="F49" s="2037"/>
      <c r="G49" s="2037"/>
      <c r="H49" s="2037"/>
      <c r="I49" s="559"/>
    </row>
  </sheetData>
  <mergeCells count="7">
    <mergeCell ref="B49:H49"/>
    <mergeCell ref="B2:D2"/>
    <mergeCell ref="B3:D3"/>
    <mergeCell ref="B4:D4"/>
    <mergeCell ref="B26:H26"/>
    <mergeCell ref="B27:H27"/>
    <mergeCell ref="B28:H28"/>
  </mergeCells>
  <hyperlinks>
    <hyperlink ref="E2" location="'Indice Total'!A150" display="Volver"/>
    <hyperlink ref="I26" location="'Indice Total'!A150" display="Volver"/>
  </hyperlinks>
  <pageMargins left="1.1811023622047245" right="0.74803149606299213" top="0.98425196850393704" bottom="0.98425196850393704" header="0" footer="0"/>
  <pageSetup scale="71" orientation="portrait" r:id="rId1"/>
  <headerFooter alignWithMargins="0"/>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2:J61"/>
  <sheetViews>
    <sheetView showGridLines="0" zoomScale="90" zoomScaleNormal="90" workbookViewId="0"/>
  </sheetViews>
  <sheetFormatPr baseColWidth="10" defaultColWidth="10.28515625" defaultRowHeight="15" x14ac:dyDescent="0.2"/>
  <cols>
    <col min="1" max="1" width="20.7109375" style="203" customWidth="1"/>
    <col min="2" max="2" width="42.42578125" style="203" customWidth="1"/>
    <col min="3" max="3" width="2.7109375" style="203" customWidth="1"/>
    <col min="4" max="4" width="16" style="203" customWidth="1"/>
    <col min="5" max="5" width="17.5703125" style="203" customWidth="1"/>
    <col min="6" max="6" width="21.140625" style="203" customWidth="1"/>
    <col min="7" max="7" width="16.42578125" style="203" customWidth="1"/>
    <col min="8" max="8" width="17.140625" style="203" customWidth="1"/>
    <col min="9" max="9" width="3" style="203" customWidth="1"/>
    <col min="10" max="197" width="10.28515625" style="203"/>
    <col min="198" max="198" width="1.85546875" style="203" customWidth="1"/>
    <col min="199" max="252" width="10.28515625" style="203"/>
    <col min="253" max="253" width="24.7109375" style="203" customWidth="1"/>
    <col min="254" max="254" width="42.42578125" style="203" customWidth="1"/>
    <col min="255" max="255" width="2.7109375" style="203" customWidth="1"/>
    <col min="256" max="256" width="15.42578125" style="203" customWidth="1"/>
    <col min="257" max="257" width="4" style="203" customWidth="1"/>
    <col min="258" max="258" width="16" style="203" customWidth="1"/>
    <col min="259" max="259" width="4.140625" style="203" customWidth="1"/>
    <col min="260" max="260" width="17.5703125" style="203" customWidth="1"/>
    <col min="261" max="261" width="3.28515625" style="203" customWidth="1"/>
    <col min="262" max="262" width="16.42578125" style="203" customWidth="1"/>
    <col min="263" max="263" width="17.140625" style="203" customWidth="1"/>
    <col min="264" max="264" width="3" style="203" customWidth="1"/>
    <col min="265" max="453" width="10.28515625" style="203"/>
    <col min="454" max="454" width="1.85546875" style="203" customWidth="1"/>
    <col min="455" max="508" width="10.28515625" style="203"/>
    <col min="509" max="509" width="24.7109375" style="203" customWidth="1"/>
    <col min="510" max="510" width="42.42578125" style="203" customWidth="1"/>
    <col min="511" max="511" width="2.7109375" style="203" customWidth="1"/>
    <col min="512" max="512" width="15.42578125" style="203" customWidth="1"/>
    <col min="513" max="513" width="4" style="203" customWidth="1"/>
    <col min="514" max="514" width="16" style="203" customWidth="1"/>
    <col min="515" max="515" width="4.140625" style="203" customWidth="1"/>
    <col min="516" max="516" width="17.5703125" style="203" customWidth="1"/>
    <col min="517" max="517" width="3.28515625" style="203" customWidth="1"/>
    <col min="518" max="518" width="16.42578125" style="203" customWidth="1"/>
    <col min="519" max="519" width="17.140625" style="203" customWidth="1"/>
    <col min="520" max="520" width="3" style="203" customWidth="1"/>
    <col min="521" max="709" width="10.28515625" style="203"/>
    <col min="710" max="710" width="1.85546875" style="203" customWidth="1"/>
    <col min="711" max="764" width="10.28515625" style="203"/>
    <col min="765" max="765" width="24.7109375" style="203" customWidth="1"/>
    <col min="766" max="766" width="42.42578125" style="203" customWidth="1"/>
    <col min="767" max="767" width="2.7109375" style="203" customWidth="1"/>
    <col min="768" max="768" width="15.42578125" style="203" customWidth="1"/>
    <col min="769" max="769" width="4" style="203" customWidth="1"/>
    <col min="770" max="770" width="16" style="203" customWidth="1"/>
    <col min="771" max="771" width="4.140625" style="203" customWidth="1"/>
    <col min="772" max="772" width="17.5703125" style="203" customWidth="1"/>
    <col min="773" max="773" width="3.28515625" style="203" customWidth="1"/>
    <col min="774" max="774" width="16.42578125" style="203" customWidth="1"/>
    <col min="775" max="775" width="17.140625" style="203" customWidth="1"/>
    <col min="776" max="776" width="3" style="203" customWidth="1"/>
    <col min="777" max="965" width="10.28515625" style="203"/>
    <col min="966" max="966" width="1.85546875" style="203" customWidth="1"/>
    <col min="967" max="1020" width="10.28515625" style="203"/>
    <col min="1021" max="1021" width="24.7109375" style="203" customWidth="1"/>
    <col min="1022" max="1022" width="42.42578125" style="203" customWidth="1"/>
    <col min="1023" max="1023" width="2.7109375" style="203" customWidth="1"/>
    <col min="1024" max="1024" width="15.42578125" style="203" customWidth="1"/>
    <col min="1025" max="1025" width="4" style="203" customWidth="1"/>
    <col min="1026" max="1026" width="16" style="203" customWidth="1"/>
    <col min="1027" max="1027" width="4.140625" style="203" customWidth="1"/>
    <col min="1028" max="1028" width="17.5703125" style="203" customWidth="1"/>
    <col min="1029" max="1029" width="3.28515625" style="203" customWidth="1"/>
    <col min="1030" max="1030" width="16.42578125" style="203" customWidth="1"/>
    <col min="1031" max="1031" width="17.140625" style="203" customWidth="1"/>
    <col min="1032" max="1032" width="3" style="203" customWidth="1"/>
    <col min="1033" max="1221" width="10.28515625" style="203"/>
    <col min="1222" max="1222" width="1.85546875" style="203" customWidth="1"/>
    <col min="1223" max="1276" width="10.28515625" style="203"/>
    <col min="1277" max="1277" width="24.7109375" style="203" customWidth="1"/>
    <col min="1278" max="1278" width="42.42578125" style="203" customWidth="1"/>
    <col min="1279" max="1279" width="2.7109375" style="203" customWidth="1"/>
    <col min="1280" max="1280" width="15.42578125" style="203" customWidth="1"/>
    <col min="1281" max="1281" width="4" style="203" customWidth="1"/>
    <col min="1282" max="1282" width="16" style="203" customWidth="1"/>
    <col min="1283" max="1283" width="4.140625" style="203" customWidth="1"/>
    <col min="1284" max="1284" width="17.5703125" style="203" customWidth="1"/>
    <col min="1285" max="1285" width="3.28515625" style="203" customWidth="1"/>
    <col min="1286" max="1286" width="16.42578125" style="203" customWidth="1"/>
    <col min="1287" max="1287" width="17.140625" style="203" customWidth="1"/>
    <col min="1288" max="1288" width="3" style="203" customWidth="1"/>
    <col min="1289" max="1477" width="10.28515625" style="203"/>
    <col min="1478" max="1478" width="1.85546875" style="203" customWidth="1"/>
    <col min="1479" max="1532" width="10.28515625" style="203"/>
    <col min="1533" max="1533" width="24.7109375" style="203" customWidth="1"/>
    <col min="1534" max="1534" width="42.42578125" style="203" customWidth="1"/>
    <col min="1535" max="1535" width="2.7109375" style="203" customWidth="1"/>
    <col min="1536" max="1536" width="15.42578125" style="203" customWidth="1"/>
    <col min="1537" max="1537" width="4" style="203" customWidth="1"/>
    <col min="1538" max="1538" width="16" style="203" customWidth="1"/>
    <col min="1539" max="1539" width="4.140625" style="203" customWidth="1"/>
    <col min="1540" max="1540" width="17.5703125" style="203" customWidth="1"/>
    <col min="1541" max="1541" width="3.28515625" style="203" customWidth="1"/>
    <col min="1542" max="1542" width="16.42578125" style="203" customWidth="1"/>
    <col min="1543" max="1543" width="17.140625" style="203" customWidth="1"/>
    <col min="1544" max="1544" width="3" style="203" customWidth="1"/>
    <col min="1545" max="1733" width="10.28515625" style="203"/>
    <col min="1734" max="1734" width="1.85546875" style="203" customWidth="1"/>
    <col min="1735" max="1788" width="10.28515625" style="203"/>
    <col min="1789" max="1789" width="24.7109375" style="203" customWidth="1"/>
    <col min="1790" max="1790" width="42.42578125" style="203" customWidth="1"/>
    <col min="1791" max="1791" width="2.7109375" style="203" customWidth="1"/>
    <col min="1792" max="1792" width="15.42578125" style="203" customWidth="1"/>
    <col min="1793" max="1793" width="4" style="203" customWidth="1"/>
    <col min="1794" max="1794" width="16" style="203" customWidth="1"/>
    <col min="1795" max="1795" width="4.140625" style="203" customWidth="1"/>
    <col min="1796" max="1796" width="17.5703125" style="203" customWidth="1"/>
    <col min="1797" max="1797" width="3.28515625" style="203" customWidth="1"/>
    <col min="1798" max="1798" width="16.42578125" style="203" customWidth="1"/>
    <col min="1799" max="1799" width="17.140625" style="203" customWidth="1"/>
    <col min="1800" max="1800" width="3" style="203" customWidth="1"/>
    <col min="1801" max="1989" width="10.28515625" style="203"/>
    <col min="1990" max="1990" width="1.85546875" style="203" customWidth="1"/>
    <col min="1991" max="2044" width="10.28515625" style="203"/>
    <col min="2045" max="2045" width="24.7109375" style="203" customWidth="1"/>
    <col min="2046" max="2046" width="42.42578125" style="203" customWidth="1"/>
    <col min="2047" max="2047" width="2.7109375" style="203" customWidth="1"/>
    <col min="2048" max="2048" width="15.42578125" style="203" customWidth="1"/>
    <col min="2049" max="2049" width="4" style="203" customWidth="1"/>
    <col min="2050" max="2050" width="16" style="203" customWidth="1"/>
    <col min="2051" max="2051" width="4.140625" style="203" customWidth="1"/>
    <col min="2052" max="2052" width="17.5703125" style="203" customWidth="1"/>
    <col min="2053" max="2053" width="3.28515625" style="203" customWidth="1"/>
    <col min="2054" max="2054" width="16.42578125" style="203" customWidth="1"/>
    <col min="2055" max="2055" width="17.140625" style="203" customWidth="1"/>
    <col min="2056" max="2056" width="3" style="203" customWidth="1"/>
    <col min="2057" max="2245" width="10.28515625" style="203"/>
    <col min="2246" max="2246" width="1.85546875" style="203" customWidth="1"/>
    <col min="2247" max="2300" width="10.28515625" style="203"/>
    <col min="2301" max="2301" width="24.7109375" style="203" customWidth="1"/>
    <col min="2302" max="2302" width="42.42578125" style="203" customWidth="1"/>
    <col min="2303" max="2303" width="2.7109375" style="203" customWidth="1"/>
    <col min="2304" max="2304" width="15.42578125" style="203" customWidth="1"/>
    <col min="2305" max="2305" width="4" style="203" customWidth="1"/>
    <col min="2306" max="2306" width="16" style="203" customWidth="1"/>
    <col min="2307" max="2307" width="4.140625" style="203" customWidth="1"/>
    <col min="2308" max="2308" width="17.5703125" style="203" customWidth="1"/>
    <col min="2309" max="2309" width="3.28515625" style="203" customWidth="1"/>
    <col min="2310" max="2310" width="16.42578125" style="203" customWidth="1"/>
    <col min="2311" max="2311" width="17.140625" style="203" customWidth="1"/>
    <col min="2312" max="2312" width="3" style="203" customWidth="1"/>
    <col min="2313" max="2501" width="10.28515625" style="203"/>
    <col min="2502" max="2502" width="1.85546875" style="203" customWidth="1"/>
    <col min="2503" max="2556" width="10.28515625" style="203"/>
    <col min="2557" max="2557" width="24.7109375" style="203" customWidth="1"/>
    <col min="2558" max="2558" width="42.42578125" style="203" customWidth="1"/>
    <col min="2559" max="2559" width="2.7109375" style="203" customWidth="1"/>
    <col min="2560" max="2560" width="15.42578125" style="203" customWidth="1"/>
    <col min="2561" max="2561" width="4" style="203" customWidth="1"/>
    <col min="2562" max="2562" width="16" style="203" customWidth="1"/>
    <col min="2563" max="2563" width="4.140625" style="203" customWidth="1"/>
    <col min="2564" max="2564" width="17.5703125" style="203" customWidth="1"/>
    <col min="2565" max="2565" width="3.28515625" style="203" customWidth="1"/>
    <col min="2566" max="2566" width="16.42578125" style="203" customWidth="1"/>
    <col min="2567" max="2567" width="17.140625" style="203" customWidth="1"/>
    <col min="2568" max="2568" width="3" style="203" customWidth="1"/>
    <col min="2569" max="2757" width="10.28515625" style="203"/>
    <col min="2758" max="2758" width="1.85546875" style="203" customWidth="1"/>
    <col min="2759" max="2812" width="10.28515625" style="203"/>
    <col min="2813" max="2813" width="24.7109375" style="203" customWidth="1"/>
    <col min="2814" max="2814" width="42.42578125" style="203" customWidth="1"/>
    <col min="2815" max="2815" width="2.7109375" style="203" customWidth="1"/>
    <col min="2816" max="2816" width="15.42578125" style="203" customWidth="1"/>
    <col min="2817" max="2817" width="4" style="203" customWidth="1"/>
    <col min="2818" max="2818" width="16" style="203" customWidth="1"/>
    <col min="2819" max="2819" width="4.140625" style="203" customWidth="1"/>
    <col min="2820" max="2820" width="17.5703125" style="203" customWidth="1"/>
    <col min="2821" max="2821" width="3.28515625" style="203" customWidth="1"/>
    <col min="2822" max="2822" width="16.42578125" style="203" customWidth="1"/>
    <col min="2823" max="2823" width="17.140625" style="203" customWidth="1"/>
    <col min="2824" max="2824" width="3" style="203" customWidth="1"/>
    <col min="2825" max="3013" width="10.28515625" style="203"/>
    <col min="3014" max="3014" width="1.85546875" style="203" customWidth="1"/>
    <col min="3015" max="3068" width="10.28515625" style="203"/>
    <col min="3069" max="3069" width="24.7109375" style="203" customWidth="1"/>
    <col min="3070" max="3070" width="42.42578125" style="203" customWidth="1"/>
    <col min="3071" max="3071" width="2.7109375" style="203" customWidth="1"/>
    <col min="3072" max="3072" width="15.42578125" style="203" customWidth="1"/>
    <col min="3073" max="3073" width="4" style="203" customWidth="1"/>
    <col min="3074" max="3074" width="16" style="203" customWidth="1"/>
    <col min="3075" max="3075" width="4.140625" style="203" customWidth="1"/>
    <col min="3076" max="3076" width="17.5703125" style="203" customWidth="1"/>
    <col min="3077" max="3077" width="3.28515625" style="203" customWidth="1"/>
    <col min="3078" max="3078" width="16.42578125" style="203" customWidth="1"/>
    <col min="3079" max="3079" width="17.140625" style="203" customWidth="1"/>
    <col min="3080" max="3080" width="3" style="203" customWidth="1"/>
    <col min="3081" max="3269" width="10.28515625" style="203"/>
    <col min="3270" max="3270" width="1.85546875" style="203" customWidth="1"/>
    <col min="3271" max="3324" width="10.28515625" style="203"/>
    <col min="3325" max="3325" width="24.7109375" style="203" customWidth="1"/>
    <col min="3326" max="3326" width="42.42578125" style="203" customWidth="1"/>
    <col min="3327" max="3327" width="2.7109375" style="203" customWidth="1"/>
    <col min="3328" max="3328" width="15.42578125" style="203" customWidth="1"/>
    <col min="3329" max="3329" width="4" style="203" customWidth="1"/>
    <col min="3330" max="3330" width="16" style="203" customWidth="1"/>
    <col min="3331" max="3331" width="4.140625" style="203" customWidth="1"/>
    <col min="3332" max="3332" width="17.5703125" style="203" customWidth="1"/>
    <col min="3333" max="3333" width="3.28515625" style="203" customWidth="1"/>
    <col min="3334" max="3334" width="16.42578125" style="203" customWidth="1"/>
    <col min="3335" max="3335" width="17.140625" style="203" customWidth="1"/>
    <col min="3336" max="3336" width="3" style="203" customWidth="1"/>
    <col min="3337" max="3525" width="10.28515625" style="203"/>
    <col min="3526" max="3526" width="1.85546875" style="203" customWidth="1"/>
    <col min="3527" max="3580" width="10.28515625" style="203"/>
    <col min="3581" max="3581" width="24.7109375" style="203" customWidth="1"/>
    <col min="3582" max="3582" width="42.42578125" style="203" customWidth="1"/>
    <col min="3583" max="3583" width="2.7109375" style="203" customWidth="1"/>
    <col min="3584" max="3584" width="15.42578125" style="203" customWidth="1"/>
    <col min="3585" max="3585" width="4" style="203" customWidth="1"/>
    <col min="3586" max="3586" width="16" style="203" customWidth="1"/>
    <col min="3587" max="3587" width="4.140625" style="203" customWidth="1"/>
    <col min="3588" max="3588" width="17.5703125" style="203" customWidth="1"/>
    <col min="3589" max="3589" width="3.28515625" style="203" customWidth="1"/>
    <col min="3590" max="3590" width="16.42578125" style="203" customWidth="1"/>
    <col min="3591" max="3591" width="17.140625" style="203" customWidth="1"/>
    <col min="3592" max="3592" width="3" style="203" customWidth="1"/>
    <col min="3593" max="3781" width="10.28515625" style="203"/>
    <col min="3782" max="3782" width="1.85546875" style="203" customWidth="1"/>
    <col min="3783" max="3836" width="10.28515625" style="203"/>
    <col min="3837" max="3837" width="24.7109375" style="203" customWidth="1"/>
    <col min="3838" max="3838" width="42.42578125" style="203" customWidth="1"/>
    <col min="3839" max="3839" width="2.7109375" style="203" customWidth="1"/>
    <col min="3840" max="3840" width="15.42578125" style="203" customWidth="1"/>
    <col min="3841" max="3841" width="4" style="203" customWidth="1"/>
    <col min="3842" max="3842" width="16" style="203" customWidth="1"/>
    <col min="3843" max="3843" width="4.140625" style="203" customWidth="1"/>
    <col min="3844" max="3844" width="17.5703125" style="203" customWidth="1"/>
    <col min="3845" max="3845" width="3.28515625" style="203" customWidth="1"/>
    <col min="3846" max="3846" width="16.42578125" style="203" customWidth="1"/>
    <col min="3847" max="3847" width="17.140625" style="203" customWidth="1"/>
    <col min="3848" max="3848" width="3" style="203" customWidth="1"/>
    <col min="3849" max="4037" width="10.28515625" style="203"/>
    <col min="4038" max="4038" width="1.85546875" style="203" customWidth="1"/>
    <col min="4039" max="4092" width="10.28515625" style="203"/>
    <col min="4093" max="4093" width="24.7109375" style="203" customWidth="1"/>
    <col min="4094" max="4094" width="42.42578125" style="203" customWidth="1"/>
    <col min="4095" max="4095" width="2.7109375" style="203" customWidth="1"/>
    <col min="4096" max="4096" width="15.42578125" style="203" customWidth="1"/>
    <col min="4097" max="4097" width="4" style="203" customWidth="1"/>
    <col min="4098" max="4098" width="16" style="203" customWidth="1"/>
    <col min="4099" max="4099" width="4.140625" style="203" customWidth="1"/>
    <col min="4100" max="4100" width="17.5703125" style="203" customWidth="1"/>
    <col min="4101" max="4101" width="3.28515625" style="203" customWidth="1"/>
    <col min="4102" max="4102" width="16.42578125" style="203" customWidth="1"/>
    <col min="4103" max="4103" width="17.140625" style="203" customWidth="1"/>
    <col min="4104" max="4104" width="3" style="203" customWidth="1"/>
    <col min="4105" max="4293" width="10.28515625" style="203"/>
    <col min="4294" max="4294" width="1.85546875" style="203" customWidth="1"/>
    <col min="4295" max="4348" width="10.28515625" style="203"/>
    <col min="4349" max="4349" width="24.7109375" style="203" customWidth="1"/>
    <col min="4350" max="4350" width="42.42578125" style="203" customWidth="1"/>
    <col min="4351" max="4351" width="2.7109375" style="203" customWidth="1"/>
    <col min="4352" max="4352" width="15.42578125" style="203" customWidth="1"/>
    <col min="4353" max="4353" width="4" style="203" customWidth="1"/>
    <col min="4354" max="4354" width="16" style="203" customWidth="1"/>
    <col min="4355" max="4355" width="4.140625" style="203" customWidth="1"/>
    <col min="4356" max="4356" width="17.5703125" style="203" customWidth="1"/>
    <col min="4357" max="4357" width="3.28515625" style="203" customWidth="1"/>
    <col min="4358" max="4358" width="16.42578125" style="203" customWidth="1"/>
    <col min="4359" max="4359" width="17.140625" style="203" customWidth="1"/>
    <col min="4360" max="4360" width="3" style="203" customWidth="1"/>
    <col min="4361" max="4549" width="10.28515625" style="203"/>
    <col min="4550" max="4550" width="1.85546875" style="203" customWidth="1"/>
    <col min="4551" max="4604" width="10.28515625" style="203"/>
    <col min="4605" max="4605" width="24.7109375" style="203" customWidth="1"/>
    <col min="4606" max="4606" width="42.42578125" style="203" customWidth="1"/>
    <col min="4607" max="4607" width="2.7109375" style="203" customWidth="1"/>
    <col min="4608" max="4608" width="15.42578125" style="203" customWidth="1"/>
    <col min="4609" max="4609" width="4" style="203" customWidth="1"/>
    <col min="4610" max="4610" width="16" style="203" customWidth="1"/>
    <col min="4611" max="4611" width="4.140625" style="203" customWidth="1"/>
    <col min="4612" max="4612" width="17.5703125" style="203" customWidth="1"/>
    <col min="4613" max="4613" width="3.28515625" style="203" customWidth="1"/>
    <col min="4614" max="4614" width="16.42578125" style="203" customWidth="1"/>
    <col min="4615" max="4615" width="17.140625" style="203" customWidth="1"/>
    <col min="4616" max="4616" width="3" style="203" customWidth="1"/>
    <col min="4617" max="4805" width="10.28515625" style="203"/>
    <col min="4806" max="4806" width="1.85546875" style="203" customWidth="1"/>
    <col min="4807" max="4860" width="10.28515625" style="203"/>
    <col min="4861" max="4861" width="24.7109375" style="203" customWidth="1"/>
    <col min="4862" max="4862" width="42.42578125" style="203" customWidth="1"/>
    <col min="4863" max="4863" width="2.7109375" style="203" customWidth="1"/>
    <col min="4864" max="4864" width="15.42578125" style="203" customWidth="1"/>
    <col min="4865" max="4865" width="4" style="203" customWidth="1"/>
    <col min="4866" max="4866" width="16" style="203" customWidth="1"/>
    <col min="4867" max="4867" width="4.140625" style="203" customWidth="1"/>
    <col min="4868" max="4868" width="17.5703125" style="203" customWidth="1"/>
    <col min="4869" max="4869" width="3.28515625" style="203" customWidth="1"/>
    <col min="4870" max="4870" width="16.42578125" style="203" customWidth="1"/>
    <col min="4871" max="4871" width="17.140625" style="203" customWidth="1"/>
    <col min="4872" max="4872" width="3" style="203" customWidth="1"/>
    <col min="4873" max="5061" width="10.28515625" style="203"/>
    <col min="5062" max="5062" width="1.85546875" style="203" customWidth="1"/>
    <col min="5063" max="5116" width="10.28515625" style="203"/>
    <col min="5117" max="5117" width="24.7109375" style="203" customWidth="1"/>
    <col min="5118" max="5118" width="42.42578125" style="203" customWidth="1"/>
    <col min="5119" max="5119" width="2.7109375" style="203" customWidth="1"/>
    <col min="5120" max="5120" width="15.42578125" style="203" customWidth="1"/>
    <col min="5121" max="5121" width="4" style="203" customWidth="1"/>
    <col min="5122" max="5122" width="16" style="203" customWidth="1"/>
    <col min="5123" max="5123" width="4.140625" style="203" customWidth="1"/>
    <col min="5124" max="5124" width="17.5703125" style="203" customWidth="1"/>
    <col min="5125" max="5125" width="3.28515625" style="203" customWidth="1"/>
    <col min="5126" max="5126" width="16.42578125" style="203" customWidth="1"/>
    <col min="5127" max="5127" width="17.140625" style="203" customWidth="1"/>
    <col min="5128" max="5128" width="3" style="203" customWidth="1"/>
    <col min="5129" max="5317" width="10.28515625" style="203"/>
    <col min="5318" max="5318" width="1.85546875" style="203" customWidth="1"/>
    <col min="5319" max="5372" width="10.28515625" style="203"/>
    <col min="5373" max="5373" width="24.7109375" style="203" customWidth="1"/>
    <col min="5374" max="5374" width="42.42578125" style="203" customWidth="1"/>
    <col min="5375" max="5375" width="2.7109375" style="203" customWidth="1"/>
    <col min="5376" max="5376" width="15.42578125" style="203" customWidth="1"/>
    <col min="5377" max="5377" width="4" style="203" customWidth="1"/>
    <col min="5378" max="5378" width="16" style="203" customWidth="1"/>
    <col min="5379" max="5379" width="4.140625" style="203" customWidth="1"/>
    <col min="5380" max="5380" width="17.5703125" style="203" customWidth="1"/>
    <col min="5381" max="5381" width="3.28515625" style="203" customWidth="1"/>
    <col min="5382" max="5382" width="16.42578125" style="203" customWidth="1"/>
    <col min="5383" max="5383" width="17.140625" style="203" customWidth="1"/>
    <col min="5384" max="5384" width="3" style="203" customWidth="1"/>
    <col min="5385" max="5573" width="10.28515625" style="203"/>
    <col min="5574" max="5574" width="1.85546875" style="203" customWidth="1"/>
    <col min="5575" max="5628" width="10.28515625" style="203"/>
    <col min="5629" max="5629" width="24.7109375" style="203" customWidth="1"/>
    <col min="5630" max="5630" width="42.42578125" style="203" customWidth="1"/>
    <col min="5631" max="5631" width="2.7109375" style="203" customWidth="1"/>
    <col min="5632" max="5632" width="15.42578125" style="203" customWidth="1"/>
    <col min="5633" max="5633" width="4" style="203" customWidth="1"/>
    <col min="5634" max="5634" width="16" style="203" customWidth="1"/>
    <col min="5635" max="5635" width="4.140625" style="203" customWidth="1"/>
    <col min="5636" max="5636" width="17.5703125" style="203" customWidth="1"/>
    <col min="5637" max="5637" width="3.28515625" style="203" customWidth="1"/>
    <col min="5638" max="5638" width="16.42578125" style="203" customWidth="1"/>
    <col min="5639" max="5639" width="17.140625" style="203" customWidth="1"/>
    <col min="5640" max="5640" width="3" style="203" customWidth="1"/>
    <col min="5641" max="5829" width="10.28515625" style="203"/>
    <col min="5830" max="5830" width="1.85546875" style="203" customWidth="1"/>
    <col min="5831" max="5884" width="10.28515625" style="203"/>
    <col min="5885" max="5885" width="24.7109375" style="203" customWidth="1"/>
    <col min="5886" max="5886" width="42.42578125" style="203" customWidth="1"/>
    <col min="5887" max="5887" width="2.7109375" style="203" customWidth="1"/>
    <col min="5888" max="5888" width="15.42578125" style="203" customWidth="1"/>
    <col min="5889" max="5889" width="4" style="203" customWidth="1"/>
    <col min="5890" max="5890" width="16" style="203" customWidth="1"/>
    <col min="5891" max="5891" width="4.140625" style="203" customWidth="1"/>
    <col min="5892" max="5892" width="17.5703125" style="203" customWidth="1"/>
    <col min="5893" max="5893" width="3.28515625" style="203" customWidth="1"/>
    <col min="5894" max="5894" width="16.42578125" style="203" customWidth="1"/>
    <col min="5895" max="5895" width="17.140625" style="203" customWidth="1"/>
    <col min="5896" max="5896" width="3" style="203" customWidth="1"/>
    <col min="5897" max="6085" width="10.28515625" style="203"/>
    <col min="6086" max="6086" width="1.85546875" style="203" customWidth="1"/>
    <col min="6087" max="6140" width="10.28515625" style="203"/>
    <col min="6141" max="6141" width="24.7109375" style="203" customWidth="1"/>
    <col min="6142" max="6142" width="42.42578125" style="203" customWidth="1"/>
    <col min="6143" max="6143" width="2.7109375" style="203" customWidth="1"/>
    <col min="6144" max="6144" width="15.42578125" style="203" customWidth="1"/>
    <col min="6145" max="6145" width="4" style="203" customWidth="1"/>
    <col min="6146" max="6146" width="16" style="203" customWidth="1"/>
    <col min="6147" max="6147" width="4.140625" style="203" customWidth="1"/>
    <col min="6148" max="6148" width="17.5703125" style="203" customWidth="1"/>
    <col min="6149" max="6149" width="3.28515625" style="203" customWidth="1"/>
    <col min="6150" max="6150" width="16.42578125" style="203" customWidth="1"/>
    <col min="6151" max="6151" width="17.140625" style="203" customWidth="1"/>
    <col min="6152" max="6152" width="3" style="203" customWidth="1"/>
    <col min="6153" max="6341" width="10.28515625" style="203"/>
    <col min="6342" max="6342" width="1.85546875" style="203" customWidth="1"/>
    <col min="6343" max="6396" width="10.28515625" style="203"/>
    <col min="6397" max="6397" width="24.7109375" style="203" customWidth="1"/>
    <col min="6398" max="6398" width="42.42578125" style="203" customWidth="1"/>
    <col min="6399" max="6399" width="2.7109375" style="203" customWidth="1"/>
    <col min="6400" max="6400" width="15.42578125" style="203" customWidth="1"/>
    <col min="6401" max="6401" width="4" style="203" customWidth="1"/>
    <col min="6402" max="6402" width="16" style="203" customWidth="1"/>
    <col min="6403" max="6403" width="4.140625" style="203" customWidth="1"/>
    <col min="6404" max="6404" width="17.5703125" style="203" customWidth="1"/>
    <col min="6405" max="6405" width="3.28515625" style="203" customWidth="1"/>
    <col min="6406" max="6406" width="16.42578125" style="203" customWidth="1"/>
    <col min="6407" max="6407" width="17.140625" style="203" customWidth="1"/>
    <col min="6408" max="6408" width="3" style="203" customWidth="1"/>
    <col min="6409" max="6597" width="10.28515625" style="203"/>
    <col min="6598" max="6598" width="1.85546875" style="203" customWidth="1"/>
    <col min="6599" max="6652" width="10.28515625" style="203"/>
    <col min="6653" max="6653" width="24.7109375" style="203" customWidth="1"/>
    <col min="6654" max="6654" width="42.42578125" style="203" customWidth="1"/>
    <col min="6655" max="6655" width="2.7109375" style="203" customWidth="1"/>
    <col min="6656" max="6656" width="15.42578125" style="203" customWidth="1"/>
    <col min="6657" max="6657" width="4" style="203" customWidth="1"/>
    <col min="6658" max="6658" width="16" style="203" customWidth="1"/>
    <col min="6659" max="6659" width="4.140625" style="203" customWidth="1"/>
    <col min="6660" max="6660" width="17.5703125" style="203" customWidth="1"/>
    <col min="6661" max="6661" width="3.28515625" style="203" customWidth="1"/>
    <col min="6662" max="6662" width="16.42578125" style="203" customWidth="1"/>
    <col min="6663" max="6663" width="17.140625" style="203" customWidth="1"/>
    <col min="6664" max="6664" width="3" style="203" customWidth="1"/>
    <col min="6665" max="6853" width="10.28515625" style="203"/>
    <col min="6854" max="6854" width="1.85546875" style="203" customWidth="1"/>
    <col min="6855" max="6908" width="10.28515625" style="203"/>
    <col min="6909" max="6909" width="24.7109375" style="203" customWidth="1"/>
    <col min="6910" max="6910" width="42.42578125" style="203" customWidth="1"/>
    <col min="6911" max="6911" width="2.7109375" style="203" customWidth="1"/>
    <col min="6912" max="6912" width="15.42578125" style="203" customWidth="1"/>
    <col min="6913" max="6913" width="4" style="203" customWidth="1"/>
    <col min="6914" max="6914" width="16" style="203" customWidth="1"/>
    <col min="6915" max="6915" width="4.140625" style="203" customWidth="1"/>
    <col min="6916" max="6916" width="17.5703125" style="203" customWidth="1"/>
    <col min="6917" max="6917" width="3.28515625" style="203" customWidth="1"/>
    <col min="6918" max="6918" width="16.42578125" style="203" customWidth="1"/>
    <col min="6919" max="6919" width="17.140625" style="203" customWidth="1"/>
    <col min="6920" max="6920" width="3" style="203" customWidth="1"/>
    <col min="6921" max="7109" width="10.28515625" style="203"/>
    <col min="7110" max="7110" width="1.85546875" style="203" customWidth="1"/>
    <col min="7111" max="7164" width="10.28515625" style="203"/>
    <col min="7165" max="7165" width="24.7109375" style="203" customWidth="1"/>
    <col min="7166" max="7166" width="42.42578125" style="203" customWidth="1"/>
    <col min="7167" max="7167" width="2.7109375" style="203" customWidth="1"/>
    <col min="7168" max="7168" width="15.42578125" style="203" customWidth="1"/>
    <col min="7169" max="7169" width="4" style="203" customWidth="1"/>
    <col min="7170" max="7170" width="16" style="203" customWidth="1"/>
    <col min="7171" max="7171" width="4.140625" style="203" customWidth="1"/>
    <col min="7172" max="7172" width="17.5703125" style="203" customWidth="1"/>
    <col min="7173" max="7173" width="3.28515625" style="203" customWidth="1"/>
    <col min="7174" max="7174" width="16.42578125" style="203" customWidth="1"/>
    <col min="7175" max="7175" width="17.140625" style="203" customWidth="1"/>
    <col min="7176" max="7176" width="3" style="203" customWidth="1"/>
    <col min="7177" max="7365" width="10.28515625" style="203"/>
    <col min="7366" max="7366" width="1.85546875" style="203" customWidth="1"/>
    <col min="7367" max="7420" width="10.28515625" style="203"/>
    <col min="7421" max="7421" width="24.7109375" style="203" customWidth="1"/>
    <col min="7422" max="7422" width="42.42578125" style="203" customWidth="1"/>
    <col min="7423" max="7423" width="2.7109375" style="203" customWidth="1"/>
    <col min="7424" max="7424" width="15.42578125" style="203" customWidth="1"/>
    <col min="7425" max="7425" width="4" style="203" customWidth="1"/>
    <col min="7426" max="7426" width="16" style="203" customWidth="1"/>
    <col min="7427" max="7427" width="4.140625" style="203" customWidth="1"/>
    <col min="7428" max="7428" width="17.5703125" style="203" customWidth="1"/>
    <col min="7429" max="7429" width="3.28515625" style="203" customWidth="1"/>
    <col min="7430" max="7430" width="16.42578125" style="203" customWidth="1"/>
    <col min="7431" max="7431" width="17.140625" style="203" customWidth="1"/>
    <col min="7432" max="7432" width="3" style="203" customWidth="1"/>
    <col min="7433" max="7621" width="10.28515625" style="203"/>
    <col min="7622" max="7622" width="1.85546875" style="203" customWidth="1"/>
    <col min="7623" max="7676" width="10.28515625" style="203"/>
    <col min="7677" max="7677" width="24.7109375" style="203" customWidth="1"/>
    <col min="7678" max="7678" width="42.42578125" style="203" customWidth="1"/>
    <col min="7679" max="7679" width="2.7109375" style="203" customWidth="1"/>
    <col min="7680" max="7680" width="15.42578125" style="203" customWidth="1"/>
    <col min="7681" max="7681" width="4" style="203" customWidth="1"/>
    <col min="7682" max="7682" width="16" style="203" customWidth="1"/>
    <col min="7683" max="7683" width="4.140625" style="203" customWidth="1"/>
    <col min="7684" max="7684" width="17.5703125" style="203" customWidth="1"/>
    <col min="7685" max="7685" width="3.28515625" style="203" customWidth="1"/>
    <col min="7686" max="7686" width="16.42578125" style="203" customWidth="1"/>
    <col min="7687" max="7687" width="17.140625" style="203" customWidth="1"/>
    <col min="7688" max="7688" width="3" style="203" customWidth="1"/>
    <col min="7689" max="7877" width="10.28515625" style="203"/>
    <col min="7878" max="7878" width="1.85546875" style="203" customWidth="1"/>
    <col min="7879" max="7932" width="10.28515625" style="203"/>
    <col min="7933" max="7933" width="24.7109375" style="203" customWidth="1"/>
    <col min="7934" max="7934" width="42.42578125" style="203" customWidth="1"/>
    <col min="7935" max="7935" width="2.7109375" style="203" customWidth="1"/>
    <col min="7936" max="7936" width="15.42578125" style="203" customWidth="1"/>
    <col min="7937" max="7937" width="4" style="203" customWidth="1"/>
    <col min="7938" max="7938" width="16" style="203" customWidth="1"/>
    <col min="7939" max="7939" width="4.140625" style="203" customWidth="1"/>
    <col min="7940" max="7940" width="17.5703125" style="203" customWidth="1"/>
    <col min="7941" max="7941" width="3.28515625" style="203" customWidth="1"/>
    <col min="7942" max="7942" width="16.42578125" style="203" customWidth="1"/>
    <col min="7943" max="7943" width="17.140625" style="203" customWidth="1"/>
    <col min="7944" max="7944" width="3" style="203" customWidth="1"/>
    <col min="7945" max="8133" width="10.28515625" style="203"/>
    <col min="8134" max="8134" width="1.85546875" style="203" customWidth="1"/>
    <col min="8135" max="8188" width="10.28515625" style="203"/>
    <col min="8189" max="8189" width="24.7109375" style="203" customWidth="1"/>
    <col min="8190" max="8190" width="42.42578125" style="203" customWidth="1"/>
    <col min="8191" max="8191" width="2.7109375" style="203" customWidth="1"/>
    <col min="8192" max="8192" width="15.42578125" style="203" customWidth="1"/>
    <col min="8193" max="8193" width="4" style="203" customWidth="1"/>
    <col min="8194" max="8194" width="16" style="203" customWidth="1"/>
    <col min="8195" max="8195" width="4.140625" style="203" customWidth="1"/>
    <col min="8196" max="8196" width="17.5703125" style="203" customWidth="1"/>
    <col min="8197" max="8197" width="3.28515625" style="203" customWidth="1"/>
    <col min="8198" max="8198" width="16.42578125" style="203" customWidth="1"/>
    <col min="8199" max="8199" width="17.140625" style="203" customWidth="1"/>
    <col min="8200" max="8200" width="3" style="203" customWidth="1"/>
    <col min="8201" max="8389" width="10.28515625" style="203"/>
    <col min="8390" max="8390" width="1.85546875" style="203" customWidth="1"/>
    <col min="8391" max="8444" width="10.28515625" style="203"/>
    <col min="8445" max="8445" width="24.7109375" style="203" customWidth="1"/>
    <col min="8446" max="8446" width="42.42578125" style="203" customWidth="1"/>
    <col min="8447" max="8447" width="2.7109375" style="203" customWidth="1"/>
    <col min="8448" max="8448" width="15.42578125" style="203" customWidth="1"/>
    <col min="8449" max="8449" width="4" style="203" customWidth="1"/>
    <col min="8450" max="8450" width="16" style="203" customWidth="1"/>
    <col min="8451" max="8451" width="4.140625" style="203" customWidth="1"/>
    <col min="8452" max="8452" width="17.5703125" style="203" customWidth="1"/>
    <col min="8453" max="8453" width="3.28515625" style="203" customWidth="1"/>
    <col min="8454" max="8454" width="16.42578125" style="203" customWidth="1"/>
    <col min="8455" max="8455" width="17.140625" style="203" customWidth="1"/>
    <col min="8456" max="8456" width="3" style="203" customWidth="1"/>
    <col min="8457" max="8645" width="10.28515625" style="203"/>
    <col min="8646" max="8646" width="1.85546875" style="203" customWidth="1"/>
    <col min="8647" max="8700" width="10.28515625" style="203"/>
    <col min="8701" max="8701" width="24.7109375" style="203" customWidth="1"/>
    <col min="8702" max="8702" width="42.42578125" style="203" customWidth="1"/>
    <col min="8703" max="8703" width="2.7109375" style="203" customWidth="1"/>
    <col min="8704" max="8704" width="15.42578125" style="203" customWidth="1"/>
    <col min="8705" max="8705" width="4" style="203" customWidth="1"/>
    <col min="8706" max="8706" width="16" style="203" customWidth="1"/>
    <col min="8707" max="8707" width="4.140625" style="203" customWidth="1"/>
    <col min="8708" max="8708" width="17.5703125" style="203" customWidth="1"/>
    <col min="8709" max="8709" width="3.28515625" style="203" customWidth="1"/>
    <col min="8710" max="8710" width="16.42578125" style="203" customWidth="1"/>
    <col min="8711" max="8711" width="17.140625" style="203" customWidth="1"/>
    <col min="8712" max="8712" width="3" style="203" customWidth="1"/>
    <col min="8713" max="8901" width="10.28515625" style="203"/>
    <col min="8902" max="8902" width="1.85546875" style="203" customWidth="1"/>
    <col min="8903" max="8956" width="10.28515625" style="203"/>
    <col min="8957" max="8957" width="24.7109375" style="203" customWidth="1"/>
    <col min="8958" max="8958" width="42.42578125" style="203" customWidth="1"/>
    <col min="8959" max="8959" width="2.7109375" style="203" customWidth="1"/>
    <col min="8960" max="8960" width="15.42578125" style="203" customWidth="1"/>
    <col min="8961" max="8961" width="4" style="203" customWidth="1"/>
    <col min="8962" max="8962" width="16" style="203" customWidth="1"/>
    <col min="8963" max="8963" width="4.140625" style="203" customWidth="1"/>
    <col min="8964" max="8964" width="17.5703125" style="203" customWidth="1"/>
    <col min="8965" max="8965" width="3.28515625" style="203" customWidth="1"/>
    <col min="8966" max="8966" width="16.42578125" style="203" customWidth="1"/>
    <col min="8967" max="8967" width="17.140625" style="203" customWidth="1"/>
    <col min="8968" max="8968" width="3" style="203" customWidth="1"/>
    <col min="8969" max="9157" width="10.28515625" style="203"/>
    <col min="9158" max="9158" width="1.85546875" style="203" customWidth="1"/>
    <col min="9159" max="9212" width="10.28515625" style="203"/>
    <col min="9213" max="9213" width="24.7109375" style="203" customWidth="1"/>
    <col min="9214" max="9214" width="42.42578125" style="203" customWidth="1"/>
    <col min="9215" max="9215" width="2.7109375" style="203" customWidth="1"/>
    <col min="9216" max="9216" width="15.42578125" style="203" customWidth="1"/>
    <col min="9217" max="9217" width="4" style="203" customWidth="1"/>
    <col min="9218" max="9218" width="16" style="203" customWidth="1"/>
    <col min="9219" max="9219" width="4.140625" style="203" customWidth="1"/>
    <col min="9220" max="9220" width="17.5703125" style="203" customWidth="1"/>
    <col min="9221" max="9221" width="3.28515625" style="203" customWidth="1"/>
    <col min="9222" max="9222" width="16.42578125" style="203" customWidth="1"/>
    <col min="9223" max="9223" width="17.140625" style="203" customWidth="1"/>
    <col min="9224" max="9224" width="3" style="203" customWidth="1"/>
    <col min="9225" max="9413" width="10.28515625" style="203"/>
    <col min="9414" max="9414" width="1.85546875" style="203" customWidth="1"/>
    <col min="9415" max="9468" width="10.28515625" style="203"/>
    <col min="9469" max="9469" width="24.7109375" style="203" customWidth="1"/>
    <col min="9470" max="9470" width="42.42578125" style="203" customWidth="1"/>
    <col min="9471" max="9471" width="2.7109375" style="203" customWidth="1"/>
    <col min="9472" max="9472" width="15.42578125" style="203" customWidth="1"/>
    <col min="9473" max="9473" width="4" style="203" customWidth="1"/>
    <col min="9474" max="9474" width="16" style="203" customWidth="1"/>
    <col min="9475" max="9475" width="4.140625" style="203" customWidth="1"/>
    <col min="9476" max="9476" width="17.5703125" style="203" customWidth="1"/>
    <col min="9477" max="9477" width="3.28515625" style="203" customWidth="1"/>
    <col min="9478" max="9478" width="16.42578125" style="203" customWidth="1"/>
    <col min="9479" max="9479" width="17.140625" style="203" customWidth="1"/>
    <col min="9480" max="9480" width="3" style="203" customWidth="1"/>
    <col min="9481" max="9669" width="10.28515625" style="203"/>
    <col min="9670" max="9670" width="1.85546875" style="203" customWidth="1"/>
    <col min="9671" max="9724" width="10.28515625" style="203"/>
    <col min="9725" max="9725" width="24.7109375" style="203" customWidth="1"/>
    <col min="9726" max="9726" width="42.42578125" style="203" customWidth="1"/>
    <col min="9727" max="9727" width="2.7109375" style="203" customWidth="1"/>
    <col min="9728" max="9728" width="15.42578125" style="203" customWidth="1"/>
    <col min="9729" max="9729" width="4" style="203" customWidth="1"/>
    <col min="9730" max="9730" width="16" style="203" customWidth="1"/>
    <col min="9731" max="9731" width="4.140625" style="203" customWidth="1"/>
    <col min="9732" max="9732" width="17.5703125" style="203" customWidth="1"/>
    <col min="9733" max="9733" width="3.28515625" style="203" customWidth="1"/>
    <col min="9734" max="9734" width="16.42578125" style="203" customWidth="1"/>
    <col min="9735" max="9735" width="17.140625" style="203" customWidth="1"/>
    <col min="9736" max="9736" width="3" style="203" customWidth="1"/>
    <col min="9737" max="9925" width="10.28515625" style="203"/>
    <col min="9926" max="9926" width="1.85546875" style="203" customWidth="1"/>
    <col min="9927" max="9980" width="10.28515625" style="203"/>
    <col min="9981" max="9981" width="24.7109375" style="203" customWidth="1"/>
    <col min="9982" max="9982" width="42.42578125" style="203" customWidth="1"/>
    <col min="9983" max="9983" width="2.7109375" style="203" customWidth="1"/>
    <col min="9984" max="9984" width="15.42578125" style="203" customWidth="1"/>
    <col min="9985" max="9985" width="4" style="203" customWidth="1"/>
    <col min="9986" max="9986" width="16" style="203" customWidth="1"/>
    <col min="9987" max="9987" width="4.140625" style="203" customWidth="1"/>
    <col min="9988" max="9988" width="17.5703125" style="203" customWidth="1"/>
    <col min="9989" max="9989" width="3.28515625" style="203" customWidth="1"/>
    <col min="9990" max="9990" width="16.42578125" style="203" customWidth="1"/>
    <col min="9991" max="9991" width="17.140625" style="203" customWidth="1"/>
    <col min="9992" max="9992" width="3" style="203" customWidth="1"/>
    <col min="9993" max="10181" width="10.28515625" style="203"/>
    <col min="10182" max="10182" width="1.85546875" style="203" customWidth="1"/>
    <col min="10183" max="10236" width="10.28515625" style="203"/>
    <col min="10237" max="10237" width="24.7109375" style="203" customWidth="1"/>
    <col min="10238" max="10238" width="42.42578125" style="203" customWidth="1"/>
    <col min="10239" max="10239" width="2.7109375" style="203" customWidth="1"/>
    <col min="10240" max="10240" width="15.42578125" style="203" customWidth="1"/>
    <col min="10241" max="10241" width="4" style="203" customWidth="1"/>
    <col min="10242" max="10242" width="16" style="203" customWidth="1"/>
    <col min="10243" max="10243" width="4.140625" style="203" customWidth="1"/>
    <col min="10244" max="10244" width="17.5703125" style="203" customWidth="1"/>
    <col min="10245" max="10245" width="3.28515625" style="203" customWidth="1"/>
    <col min="10246" max="10246" width="16.42578125" style="203" customWidth="1"/>
    <col min="10247" max="10247" width="17.140625" style="203" customWidth="1"/>
    <col min="10248" max="10248" width="3" style="203" customWidth="1"/>
    <col min="10249" max="10437" width="10.28515625" style="203"/>
    <col min="10438" max="10438" width="1.85546875" style="203" customWidth="1"/>
    <col min="10439" max="10492" width="10.28515625" style="203"/>
    <col min="10493" max="10493" width="24.7109375" style="203" customWidth="1"/>
    <col min="10494" max="10494" width="42.42578125" style="203" customWidth="1"/>
    <col min="10495" max="10495" width="2.7109375" style="203" customWidth="1"/>
    <col min="10496" max="10496" width="15.42578125" style="203" customWidth="1"/>
    <col min="10497" max="10497" width="4" style="203" customWidth="1"/>
    <col min="10498" max="10498" width="16" style="203" customWidth="1"/>
    <col min="10499" max="10499" width="4.140625" style="203" customWidth="1"/>
    <col min="10500" max="10500" width="17.5703125" style="203" customWidth="1"/>
    <col min="10501" max="10501" width="3.28515625" style="203" customWidth="1"/>
    <col min="10502" max="10502" width="16.42578125" style="203" customWidth="1"/>
    <col min="10503" max="10503" width="17.140625" style="203" customWidth="1"/>
    <col min="10504" max="10504" width="3" style="203" customWidth="1"/>
    <col min="10505" max="10693" width="10.28515625" style="203"/>
    <col min="10694" max="10694" width="1.85546875" style="203" customWidth="1"/>
    <col min="10695" max="10748" width="10.28515625" style="203"/>
    <col min="10749" max="10749" width="24.7109375" style="203" customWidth="1"/>
    <col min="10750" max="10750" width="42.42578125" style="203" customWidth="1"/>
    <col min="10751" max="10751" width="2.7109375" style="203" customWidth="1"/>
    <col min="10752" max="10752" width="15.42578125" style="203" customWidth="1"/>
    <col min="10753" max="10753" width="4" style="203" customWidth="1"/>
    <col min="10754" max="10754" width="16" style="203" customWidth="1"/>
    <col min="10755" max="10755" width="4.140625" style="203" customWidth="1"/>
    <col min="10756" max="10756" width="17.5703125" style="203" customWidth="1"/>
    <col min="10757" max="10757" width="3.28515625" style="203" customWidth="1"/>
    <col min="10758" max="10758" width="16.42578125" style="203" customWidth="1"/>
    <col min="10759" max="10759" width="17.140625" style="203" customWidth="1"/>
    <col min="10760" max="10760" width="3" style="203" customWidth="1"/>
    <col min="10761" max="10949" width="10.28515625" style="203"/>
    <col min="10950" max="10950" width="1.85546875" style="203" customWidth="1"/>
    <col min="10951" max="11004" width="10.28515625" style="203"/>
    <col min="11005" max="11005" width="24.7109375" style="203" customWidth="1"/>
    <col min="11006" max="11006" width="42.42578125" style="203" customWidth="1"/>
    <col min="11007" max="11007" width="2.7109375" style="203" customWidth="1"/>
    <col min="11008" max="11008" width="15.42578125" style="203" customWidth="1"/>
    <col min="11009" max="11009" width="4" style="203" customWidth="1"/>
    <col min="11010" max="11010" width="16" style="203" customWidth="1"/>
    <col min="11011" max="11011" width="4.140625" style="203" customWidth="1"/>
    <col min="11012" max="11012" width="17.5703125" style="203" customWidth="1"/>
    <col min="11013" max="11013" width="3.28515625" style="203" customWidth="1"/>
    <col min="11014" max="11014" width="16.42578125" style="203" customWidth="1"/>
    <col min="11015" max="11015" width="17.140625" style="203" customWidth="1"/>
    <col min="11016" max="11016" width="3" style="203" customWidth="1"/>
    <col min="11017" max="11205" width="10.28515625" style="203"/>
    <col min="11206" max="11206" width="1.85546875" style="203" customWidth="1"/>
    <col min="11207" max="11260" width="10.28515625" style="203"/>
    <col min="11261" max="11261" width="24.7109375" style="203" customWidth="1"/>
    <col min="11262" max="11262" width="42.42578125" style="203" customWidth="1"/>
    <col min="11263" max="11263" width="2.7109375" style="203" customWidth="1"/>
    <col min="11264" max="11264" width="15.42578125" style="203" customWidth="1"/>
    <col min="11265" max="11265" width="4" style="203" customWidth="1"/>
    <col min="11266" max="11266" width="16" style="203" customWidth="1"/>
    <col min="11267" max="11267" width="4.140625" style="203" customWidth="1"/>
    <col min="11268" max="11268" width="17.5703125" style="203" customWidth="1"/>
    <col min="11269" max="11269" width="3.28515625" style="203" customWidth="1"/>
    <col min="11270" max="11270" width="16.42578125" style="203" customWidth="1"/>
    <col min="11271" max="11271" width="17.140625" style="203" customWidth="1"/>
    <col min="11272" max="11272" width="3" style="203" customWidth="1"/>
    <col min="11273" max="11461" width="10.28515625" style="203"/>
    <col min="11462" max="11462" width="1.85546875" style="203" customWidth="1"/>
    <col min="11463" max="11516" width="10.28515625" style="203"/>
    <col min="11517" max="11517" width="24.7109375" style="203" customWidth="1"/>
    <col min="11518" max="11518" width="42.42578125" style="203" customWidth="1"/>
    <col min="11519" max="11519" width="2.7109375" style="203" customWidth="1"/>
    <col min="11520" max="11520" width="15.42578125" style="203" customWidth="1"/>
    <col min="11521" max="11521" width="4" style="203" customWidth="1"/>
    <col min="11522" max="11522" width="16" style="203" customWidth="1"/>
    <col min="11523" max="11523" width="4.140625" style="203" customWidth="1"/>
    <col min="11524" max="11524" width="17.5703125" style="203" customWidth="1"/>
    <col min="11525" max="11525" width="3.28515625" style="203" customWidth="1"/>
    <col min="11526" max="11526" width="16.42578125" style="203" customWidth="1"/>
    <col min="11527" max="11527" width="17.140625" style="203" customWidth="1"/>
    <col min="11528" max="11528" width="3" style="203" customWidth="1"/>
    <col min="11529" max="11717" width="10.28515625" style="203"/>
    <col min="11718" max="11718" width="1.85546875" style="203" customWidth="1"/>
    <col min="11719" max="11772" width="10.28515625" style="203"/>
    <col min="11773" max="11773" width="24.7109375" style="203" customWidth="1"/>
    <col min="11774" max="11774" width="42.42578125" style="203" customWidth="1"/>
    <col min="11775" max="11775" width="2.7109375" style="203" customWidth="1"/>
    <col min="11776" max="11776" width="15.42578125" style="203" customWidth="1"/>
    <col min="11777" max="11777" width="4" style="203" customWidth="1"/>
    <col min="11778" max="11778" width="16" style="203" customWidth="1"/>
    <col min="11779" max="11779" width="4.140625" style="203" customWidth="1"/>
    <col min="11780" max="11780" width="17.5703125" style="203" customWidth="1"/>
    <col min="11781" max="11781" width="3.28515625" style="203" customWidth="1"/>
    <col min="11782" max="11782" width="16.42578125" style="203" customWidth="1"/>
    <col min="11783" max="11783" width="17.140625" style="203" customWidth="1"/>
    <col min="11784" max="11784" width="3" style="203" customWidth="1"/>
    <col min="11785" max="11973" width="10.28515625" style="203"/>
    <col min="11974" max="11974" width="1.85546875" style="203" customWidth="1"/>
    <col min="11975" max="12028" width="10.28515625" style="203"/>
    <col min="12029" max="12029" width="24.7109375" style="203" customWidth="1"/>
    <col min="12030" max="12030" width="42.42578125" style="203" customWidth="1"/>
    <col min="12031" max="12031" width="2.7109375" style="203" customWidth="1"/>
    <col min="12032" max="12032" width="15.42578125" style="203" customWidth="1"/>
    <col min="12033" max="12033" width="4" style="203" customWidth="1"/>
    <col min="12034" max="12034" width="16" style="203" customWidth="1"/>
    <col min="12035" max="12035" width="4.140625" style="203" customWidth="1"/>
    <col min="12036" max="12036" width="17.5703125" style="203" customWidth="1"/>
    <col min="12037" max="12037" width="3.28515625" style="203" customWidth="1"/>
    <col min="12038" max="12038" width="16.42578125" style="203" customWidth="1"/>
    <col min="12039" max="12039" width="17.140625" style="203" customWidth="1"/>
    <col min="12040" max="12040" width="3" style="203" customWidth="1"/>
    <col min="12041" max="12229" width="10.28515625" style="203"/>
    <col min="12230" max="12230" width="1.85546875" style="203" customWidth="1"/>
    <col min="12231" max="12284" width="10.28515625" style="203"/>
    <col min="12285" max="12285" width="24.7109375" style="203" customWidth="1"/>
    <col min="12286" max="12286" width="42.42578125" style="203" customWidth="1"/>
    <col min="12287" max="12287" width="2.7109375" style="203" customWidth="1"/>
    <col min="12288" max="12288" width="15.42578125" style="203" customWidth="1"/>
    <col min="12289" max="12289" width="4" style="203" customWidth="1"/>
    <col min="12290" max="12290" width="16" style="203" customWidth="1"/>
    <col min="12291" max="12291" width="4.140625" style="203" customWidth="1"/>
    <col min="12292" max="12292" width="17.5703125" style="203" customWidth="1"/>
    <col min="12293" max="12293" width="3.28515625" style="203" customWidth="1"/>
    <col min="12294" max="12294" width="16.42578125" style="203" customWidth="1"/>
    <col min="12295" max="12295" width="17.140625" style="203" customWidth="1"/>
    <col min="12296" max="12296" width="3" style="203" customWidth="1"/>
    <col min="12297" max="12485" width="10.28515625" style="203"/>
    <col min="12486" max="12486" width="1.85546875" style="203" customWidth="1"/>
    <col min="12487" max="12540" width="10.28515625" style="203"/>
    <col min="12541" max="12541" width="24.7109375" style="203" customWidth="1"/>
    <col min="12542" max="12542" width="42.42578125" style="203" customWidth="1"/>
    <col min="12543" max="12543" width="2.7109375" style="203" customWidth="1"/>
    <col min="12544" max="12544" width="15.42578125" style="203" customWidth="1"/>
    <col min="12545" max="12545" width="4" style="203" customWidth="1"/>
    <col min="12546" max="12546" width="16" style="203" customWidth="1"/>
    <col min="12547" max="12547" width="4.140625" style="203" customWidth="1"/>
    <col min="12548" max="12548" width="17.5703125" style="203" customWidth="1"/>
    <col min="12549" max="12549" width="3.28515625" style="203" customWidth="1"/>
    <col min="12550" max="12550" width="16.42578125" style="203" customWidth="1"/>
    <col min="12551" max="12551" width="17.140625" style="203" customWidth="1"/>
    <col min="12552" max="12552" width="3" style="203" customWidth="1"/>
    <col min="12553" max="12741" width="10.28515625" style="203"/>
    <col min="12742" max="12742" width="1.85546875" style="203" customWidth="1"/>
    <col min="12743" max="12796" width="10.28515625" style="203"/>
    <col min="12797" max="12797" width="24.7109375" style="203" customWidth="1"/>
    <col min="12798" max="12798" width="42.42578125" style="203" customWidth="1"/>
    <col min="12799" max="12799" width="2.7109375" style="203" customWidth="1"/>
    <col min="12800" max="12800" width="15.42578125" style="203" customWidth="1"/>
    <col min="12801" max="12801" width="4" style="203" customWidth="1"/>
    <col min="12802" max="12802" width="16" style="203" customWidth="1"/>
    <col min="12803" max="12803" width="4.140625" style="203" customWidth="1"/>
    <col min="12804" max="12804" width="17.5703125" style="203" customWidth="1"/>
    <col min="12805" max="12805" width="3.28515625" style="203" customWidth="1"/>
    <col min="12806" max="12806" width="16.42578125" style="203" customWidth="1"/>
    <col min="12807" max="12807" width="17.140625" style="203" customWidth="1"/>
    <col min="12808" max="12808" width="3" style="203" customWidth="1"/>
    <col min="12809" max="12997" width="10.28515625" style="203"/>
    <col min="12998" max="12998" width="1.85546875" style="203" customWidth="1"/>
    <col min="12999" max="13052" width="10.28515625" style="203"/>
    <col min="13053" max="13053" width="24.7109375" style="203" customWidth="1"/>
    <col min="13054" max="13054" width="42.42578125" style="203" customWidth="1"/>
    <col min="13055" max="13055" width="2.7109375" style="203" customWidth="1"/>
    <col min="13056" max="13056" width="15.42578125" style="203" customWidth="1"/>
    <col min="13057" max="13057" width="4" style="203" customWidth="1"/>
    <col min="13058" max="13058" width="16" style="203" customWidth="1"/>
    <col min="13059" max="13059" width="4.140625" style="203" customWidth="1"/>
    <col min="13060" max="13060" width="17.5703125" style="203" customWidth="1"/>
    <col min="13061" max="13061" width="3.28515625" style="203" customWidth="1"/>
    <col min="13062" max="13062" width="16.42578125" style="203" customWidth="1"/>
    <col min="13063" max="13063" width="17.140625" style="203" customWidth="1"/>
    <col min="13064" max="13064" width="3" style="203" customWidth="1"/>
    <col min="13065" max="13253" width="10.28515625" style="203"/>
    <col min="13254" max="13254" width="1.85546875" style="203" customWidth="1"/>
    <col min="13255" max="13308" width="10.28515625" style="203"/>
    <col min="13309" max="13309" width="24.7109375" style="203" customWidth="1"/>
    <col min="13310" max="13310" width="42.42578125" style="203" customWidth="1"/>
    <col min="13311" max="13311" width="2.7109375" style="203" customWidth="1"/>
    <col min="13312" max="13312" width="15.42578125" style="203" customWidth="1"/>
    <col min="13313" max="13313" width="4" style="203" customWidth="1"/>
    <col min="13314" max="13314" width="16" style="203" customWidth="1"/>
    <col min="13315" max="13315" width="4.140625" style="203" customWidth="1"/>
    <col min="13316" max="13316" width="17.5703125" style="203" customWidth="1"/>
    <col min="13317" max="13317" width="3.28515625" style="203" customWidth="1"/>
    <col min="13318" max="13318" width="16.42578125" style="203" customWidth="1"/>
    <col min="13319" max="13319" width="17.140625" style="203" customWidth="1"/>
    <col min="13320" max="13320" width="3" style="203" customWidth="1"/>
    <col min="13321" max="13509" width="10.28515625" style="203"/>
    <col min="13510" max="13510" width="1.85546875" style="203" customWidth="1"/>
    <col min="13511" max="13564" width="10.28515625" style="203"/>
    <col min="13565" max="13565" width="24.7109375" style="203" customWidth="1"/>
    <col min="13566" max="13566" width="42.42578125" style="203" customWidth="1"/>
    <col min="13567" max="13567" width="2.7109375" style="203" customWidth="1"/>
    <col min="13568" max="13568" width="15.42578125" style="203" customWidth="1"/>
    <col min="13569" max="13569" width="4" style="203" customWidth="1"/>
    <col min="13570" max="13570" width="16" style="203" customWidth="1"/>
    <col min="13571" max="13571" width="4.140625" style="203" customWidth="1"/>
    <col min="13572" max="13572" width="17.5703125" style="203" customWidth="1"/>
    <col min="13573" max="13573" width="3.28515625" style="203" customWidth="1"/>
    <col min="13574" max="13574" width="16.42578125" style="203" customWidth="1"/>
    <col min="13575" max="13575" width="17.140625" style="203" customWidth="1"/>
    <col min="13576" max="13576" width="3" style="203" customWidth="1"/>
    <col min="13577" max="13765" width="10.28515625" style="203"/>
    <col min="13766" max="13766" width="1.85546875" style="203" customWidth="1"/>
    <col min="13767" max="13820" width="10.28515625" style="203"/>
    <col min="13821" max="13821" width="24.7109375" style="203" customWidth="1"/>
    <col min="13822" max="13822" width="42.42578125" style="203" customWidth="1"/>
    <col min="13823" max="13823" width="2.7109375" style="203" customWidth="1"/>
    <col min="13824" max="13824" width="15.42578125" style="203" customWidth="1"/>
    <col min="13825" max="13825" width="4" style="203" customWidth="1"/>
    <col min="13826" max="13826" width="16" style="203" customWidth="1"/>
    <col min="13827" max="13827" width="4.140625" style="203" customWidth="1"/>
    <col min="13828" max="13828" width="17.5703125" style="203" customWidth="1"/>
    <col min="13829" max="13829" width="3.28515625" style="203" customWidth="1"/>
    <col min="13830" max="13830" width="16.42578125" style="203" customWidth="1"/>
    <col min="13831" max="13831" width="17.140625" style="203" customWidth="1"/>
    <col min="13832" max="13832" width="3" style="203" customWidth="1"/>
    <col min="13833" max="14021" width="10.28515625" style="203"/>
    <col min="14022" max="14022" width="1.85546875" style="203" customWidth="1"/>
    <col min="14023" max="14076" width="10.28515625" style="203"/>
    <col min="14077" max="14077" width="24.7109375" style="203" customWidth="1"/>
    <col min="14078" max="14078" width="42.42578125" style="203" customWidth="1"/>
    <col min="14079" max="14079" width="2.7109375" style="203" customWidth="1"/>
    <col min="14080" max="14080" width="15.42578125" style="203" customWidth="1"/>
    <col min="14081" max="14081" width="4" style="203" customWidth="1"/>
    <col min="14082" max="14082" width="16" style="203" customWidth="1"/>
    <col min="14083" max="14083" width="4.140625" style="203" customWidth="1"/>
    <col min="14084" max="14084" width="17.5703125" style="203" customWidth="1"/>
    <col min="14085" max="14085" width="3.28515625" style="203" customWidth="1"/>
    <col min="14086" max="14086" width="16.42578125" style="203" customWidth="1"/>
    <col min="14087" max="14087" width="17.140625" style="203" customWidth="1"/>
    <col min="14088" max="14088" width="3" style="203" customWidth="1"/>
    <col min="14089" max="14277" width="10.28515625" style="203"/>
    <col min="14278" max="14278" width="1.85546875" style="203" customWidth="1"/>
    <col min="14279" max="14332" width="10.28515625" style="203"/>
    <col min="14333" max="14333" width="24.7109375" style="203" customWidth="1"/>
    <col min="14334" max="14334" width="42.42578125" style="203" customWidth="1"/>
    <col min="14335" max="14335" width="2.7109375" style="203" customWidth="1"/>
    <col min="14336" max="14336" width="15.42578125" style="203" customWidth="1"/>
    <col min="14337" max="14337" width="4" style="203" customWidth="1"/>
    <col min="14338" max="14338" width="16" style="203" customWidth="1"/>
    <col min="14339" max="14339" width="4.140625" style="203" customWidth="1"/>
    <col min="14340" max="14340" width="17.5703125" style="203" customWidth="1"/>
    <col min="14341" max="14341" width="3.28515625" style="203" customWidth="1"/>
    <col min="14342" max="14342" width="16.42578125" style="203" customWidth="1"/>
    <col min="14343" max="14343" width="17.140625" style="203" customWidth="1"/>
    <col min="14344" max="14344" width="3" style="203" customWidth="1"/>
    <col min="14345" max="14533" width="10.28515625" style="203"/>
    <col min="14534" max="14534" width="1.85546875" style="203" customWidth="1"/>
    <col min="14535" max="14588" width="10.28515625" style="203"/>
    <col min="14589" max="14589" width="24.7109375" style="203" customWidth="1"/>
    <col min="14590" max="14590" width="42.42578125" style="203" customWidth="1"/>
    <col min="14591" max="14591" width="2.7109375" style="203" customWidth="1"/>
    <col min="14592" max="14592" width="15.42578125" style="203" customWidth="1"/>
    <col min="14593" max="14593" width="4" style="203" customWidth="1"/>
    <col min="14594" max="14594" width="16" style="203" customWidth="1"/>
    <col min="14595" max="14595" width="4.140625" style="203" customWidth="1"/>
    <col min="14596" max="14596" width="17.5703125" style="203" customWidth="1"/>
    <col min="14597" max="14597" width="3.28515625" style="203" customWidth="1"/>
    <col min="14598" max="14598" width="16.42578125" style="203" customWidth="1"/>
    <col min="14599" max="14599" width="17.140625" style="203" customWidth="1"/>
    <col min="14600" max="14600" width="3" style="203" customWidth="1"/>
    <col min="14601" max="14789" width="10.28515625" style="203"/>
    <col min="14790" max="14790" width="1.85546875" style="203" customWidth="1"/>
    <col min="14791" max="14844" width="10.28515625" style="203"/>
    <col min="14845" max="14845" width="24.7109375" style="203" customWidth="1"/>
    <col min="14846" max="14846" width="42.42578125" style="203" customWidth="1"/>
    <col min="14847" max="14847" width="2.7109375" style="203" customWidth="1"/>
    <col min="14848" max="14848" width="15.42578125" style="203" customWidth="1"/>
    <col min="14849" max="14849" width="4" style="203" customWidth="1"/>
    <col min="14850" max="14850" width="16" style="203" customWidth="1"/>
    <col min="14851" max="14851" width="4.140625" style="203" customWidth="1"/>
    <col min="14852" max="14852" width="17.5703125" style="203" customWidth="1"/>
    <col min="14853" max="14853" width="3.28515625" style="203" customWidth="1"/>
    <col min="14854" max="14854" width="16.42578125" style="203" customWidth="1"/>
    <col min="14855" max="14855" width="17.140625" style="203" customWidth="1"/>
    <col min="14856" max="14856" width="3" style="203" customWidth="1"/>
    <col min="14857" max="15045" width="10.28515625" style="203"/>
    <col min="15046" max="15046" width="1.85546875" style="203" customWidth="1"/>
    <col min="15047" max="15100" width="10.28515625" style="203"/>
    <col min="15101" max="15101" width="24.7109375" style="203" customWidth="1"/>
    <col min="15102" max="15102" width="42.42578125" style="203" customWidth="1"/>
    <col min="15103" max="15103" width="2.7109375" style="203" customWidth="1"/>
    <col min="15104" max="15104" width="15.42578125" style="203" customWidth="1"/>
    <col min="15105" max="15105" width="4" style="203" customWidth="1"/>
    <col min="15106" max="15106" width="16" style="203" customWidth="1"/>
    <col min="15107" max="15107" width="4.140625" style="203" customWidth="1"/>
    <col min="15108" max="15108" width="17.5703125" style="203" customWidth="1"/>
    <col min="15109" max="15109" width="3.28515625" style="203" customWidth="1"/>
    <col min="15110" max="15110" width="16.42578125" style="203" customWidth="1"/>
    <col min="15111" max="15111" width="17.140625" style="203" customWidth="1"/>
    <col min="15112" max="15112" width="3" style="203" customWidth="1"/>
    <col min="15113" max="15301" width="10.28515625" style="203"/>
    <col min="15302" max="15302" width="1.85546875" style="203" customWidth="1"/>
    <col min="15303" max="15356" width="10.28515625" style="203"/>
    <col min="15357" max="15357" width="24.7109375" style="203" customWidth="1"/>
    <col min="15358" max="15358" width="42.42578125" style="203" customWidth="1"/>
    <col min="15359" max="15359" width="2.7109375" style="203" customWidth="1"/>
    <col min="15360" max="15360" width="15.42578125" style="203" customWidth="1"/>
    <col min="15361" max="15361" width="4" style="203" customWidth="1"/>
    <col min="15362" max="15362" width="16" style="203" customWidth="1"/>
    <col min="15363" max="15363" width="4.140625" style="203" customWidth="1"/>
    <col min="15364" max="15364" width="17.5703125" style="203" customWidth="1"/>
    <col min="15365" max="15365" width="3.28515625" style="203" customWidth="1"/>
    <col min="15366" max="15366" width="16.42578125" style="203" customWidth="1"/>
    <col min="15367" max="15367" width="17.140625" style="203" customWidth="1"/>
    <col min="15368" max="15368" width="3" style="203" customWidth="1"/>
    <col min="15369" max="15557" width="10.28515625" style="203"/>
    <col min="15558" max="15558" width="1.85546875" style="203" customWidth="1"/>
    <col min="15559" max="15612" width="10.28515625" style="203"/>
    <col min="15613" max="15613" width="24.7109375" style="203" customWidth="1"/>
    <col min="15614" max="15614" width="42.42578125" style="203" customWidth="1"/>
    <col min="15615" max="15615" width="2.7109375" style="203" customWidth="1"/>
    <col min="15616" max="15616" width="15.42578125" style="203" customWidth="1"/>
    <col min="15617" max="15617" width="4" style="203" customWidth="1"/>
    <col min="15618" max="15618" width="16" style="203" customWidth="1"/>
    <col min="15619" max="15619" width="4.140625" style="203" customWidth="1"/>
    <col min="15620" max="15620" width="17.5703125" style="203" customWidth="1"/>
    <col min="15621" max="15621" width="3.28515625" style="203" customWidth="1"/>
    <col min="15622" max="15622" width="16.42578125" style="203" customWidth="1"/>
    <col min="15623" max="15623" width="17.140625" style="203" customWidth="1"/>
    <col min="15624" max="15624" width="3" style="203" customWidth="1"/>
    <col min="15625" max="15813" width="10.28515625" style="203"/>
    <col min="15814" max="15814" width="1.85546875" style="203" customWidth="1"/>
    <col min="15815" max="15868" width="10.28515625" style="203"/>
    <col min="15869" max="15869" width="24.7109375" style="203" customWidth="1"/>
    <col min="15870" max="15870" width="42.42578125" style="203" customWidth="1"/>
    <col min="15871" max="15871" width="2.7109375" style="203" customWidth="1"/>
    <col min="15872" max="15872" width="15.42578125" style="203" customWidth="1"/>
    <col min="15873" max="15873" width="4" style="203" customWidth="1"/>
    <col min="15874" max="15874" width="16" style="203" customWidth="1"/>
    <col min="15875" max="15875" width="4.140625" style="203" customWidth="1"/>
    <col min="15876" max="15876" width="17.5703125" style="203" customWidth="1"/>
    <col min="15877" max="15877" width="3.28515625" style="203" customWidth="1"/>
    <col min="15878" max="15878" width="16.42578125" style="203" customWidth="1"/>
    <col min="15879" max="15879" width="17.140625" style="203" customWidth="1"/>
    <col min="15880" max="15880" width="3" style="203" customWidth="1"/>
    <col min="15881" max="16069" width="10.28515625" style="203"/>
    <col min="16070" max="16070" width="1.85546875" style="203" customWidth="1"/>
    <col min="16071" max="16124" width="10.28515625" style="203"/>
    <col min="16125" max="16125" width="24.7109375" style="203" customWidth="1"/>
    <col min="16126" max="16126" width="42.42578125" style="203" customWidth="1"/>
    <col min="16127" max="16127" width="2.7109375" style="203" customWidth="1"/>
    <col min="16128" max="16128" width="15.42578125" style="203" customWidth="1"/>
    <col min="16129" max="16129" width="4" style="203" customWidth="1"/>
    <col min="16130" max="16130" width="16" style="203" customWidth="1"/>
    <col min="16131" max="16131" width="4.140625" style="203" customWidth="1"/>
    <col min="16132" max="16132" width="17.5703125" style="203" customWidth="1"/>
    <col min="16133" max="16133" width="3.28515625" style="203" customWidth="1"/>
    <col min="16134" max="16134" width="16.42578125" style="203" customWidth="1"/>
    <col min="16135" max="16135" width="17.140625" style="203" customWidth="1"/>
    <col min="16136" max="16136" width="3" style="203" customWidth="1"/>
    <col min="16137" max="16325" width="10.28515625" style="203"/>
    <col min="16326" max="16326" width="1.85546875" style="203" customWidth="1"/>
    <col min="16327" max="16384" width="10.28515625" style="203"/>
  </cols>
  <sheetData>
    <row r="2" spans="2:10" ht="15.75" customHeight="1" x14ac:dyDescent="0.25">
      <c r="B2" s="1965" t="s">
        <v>1276</v>
      </c>
      <c r="C2" s="1965"/>
      <c r="D2" s="1965"/>
      <c r="E2" s="1965"/>
      <c r="F2" s="1965"/>
      <c r="G2" s="1965"/>
      <c r="H2" s="1965"/>
      <c r="I2" s="1965"/>
      <c r="J2" s="3" t="s">
        <v>1</v>
      </c>
    </row>
    <row r="3" spans="2:10" ht="15.75" x14ac:dyDescent="0.2">
      <c r="B3" s="2096" t="s">
        <v>1277</v>
      </c>
      <c r="C3" s="2096"/>
      <c r="D3" s="2096"/>
      <c r="E3" s="2096"/>
      <c r="F3" s="2096"/>
      <c r="G3" s="2096"/>
      <c r="H3" s="2096"/>
      <c r="I3" s="2096"/>
    </row>
    <row r="4" spans="2:10" ht="15.75" x14ac:dyDescent="0.25">
      <c r="B4" s="560" t="s">
        <v>1278</v>
      </c>
      <c r="C4" s="560"/>
      <c r="D4" s="560"/>
      <c r="E4" s="560"/>
      <c r="F4" s="560"/>
      <c r="G4" s="560"/>
      <c r="H4" s="561"/>
      <c r="I4" s="561"/>
    </row>
    <row r="5" spans="2:10" ht="15.75" x14ac:dyDescent="0.25">
      <c r="B5" s="1840" t="s">
        <v>210</v>
      </c>
      <c r="C5" s="1840"/>
      <c r="D5" s="1840"/>
      <c r="E5" s="1840"/>
      <c r="F5" s="1840"/>
      <c r="G5" s="1840"/>
      <c r="H5" s="1840"/>
      <c r="I5" s="1840"/>
    </row>
    <row r="6" spans="2:10" x14ac:dyDescent="0.2">
      <c r="C6" s="401"/>
    </row>
    <row r="7" spans="2:10" ht="18.75" x14ac:dyDescent="0.2">
      <c r="B7" s="1747"/>
      <c r="C7" s="1747"/>
      <c r="D7" s="1747">
        <v>2015</v>
      </c>
      <c r="E7" s="1747">
        <v>2016</v>
      </c>
      <c r="F7" s="1747">
        <v>2017</v>
      </c>
      <c r="G7" s="1747">
        <v>2018</v>
      </c>
      <c r="H7" s="1747" t="s">
        <v>2535</v>
      </c>
    </row>
    <row r="8" spans="2:10" ht="15.75" x14ac:dyDescent="0.25">
      <c r="B8" s="353" t="s">
        <v>740</v>
      </c>
      <c r="C8" s="562"/>
      <c r="D8" s="563"/>
      <c r="E8" s="563"/>
      <c r="F8" s="563"/>
      <c r="G8" s="563"/>
      <c r="H8" s="563"/>
    </row>
    <row r="9" spans="2:10" x14ac:dyDescent="0.2">
      <c r="B9" s="418"/>
      <c r="C9" s="564"/>
      <c r="D9" s="565"/>
      <c r="E9" s="565"/>
      <c r="F9" s="565"/>
      <c r="G9" s="565"/>
      <c r="H9" s="565"/>
    </row>
    <row r="10" spans="2:10" x14ac:dyDescent="0.2">
      <c r="B10" s="566" t="s">
        <v>741</v>
      </c>
      <c r="C10" s="567"/>
      <c r="D10" s="568">
        <v>232893400</v>
      </c>
      <c r="E10" s="568">
        <v>253793100</v>
      </c>
      <c r="F10" s="568">
        <v>263500750</v>
      </c>
      <c r="G10" s="568">
        <v>283527559</v>
      </c>
      <c r="H10" s="568">
        <v>304676710</v>
      </c>
    </row>
    <row r="11" spans="2:10" x14ac:dyDescent="0.2">
      <c r="B11" s="566" t="s">
        <v>1279</v>
      </c>
      <c r="C11" s="567"/>
      <c r="D11" s="568"/>
      <c r="E11" s="568"/>
      <c r="F11" s="568"/>
      <c r="G11" s="568"/>
      <c r="H11" s="568"/>
    </row>
    <row r="12" spans="2:10" x14ac:dyDescent="0.2">
      <c r="B12" s="566" t="s">
        <v>1280</v>
      </c>
      <c r="C12" s="567"/>
      <c r="D12" s="568">
        <v>0</v>
      </c>
      <c r="E12" s="568">
        <v>0</v>
      </c>
      <c r="F12" s="568">
        <v>0</v>
      </c>
      <c r="G12" s="568">
        <v>0</v>
      </c>
      <c r="H12" s="568">
        <v>0</v>
      </c>
    </row>
    <row r="13" spans="2:10" s="400" customFormat="1" ht="15.75" x14ac:dyDescent="0.25">
      <c r="B13" s="569" t="s">
        <v>484</v>
      </c>
      <c r="C13" s="570"/>
      <c r="D13" s="571">
        <v>232893400</v>
      </c>
      <c r="E13" s="571">
        <v>253793100</v>
      </c>
      <c r="F13" s="571">
        <v>263500750</v>
      </c>
      <c r="G13" s="571">
        <v>283527559</v>
      </c>
      <c r="H13" s="571">
        <v>304676710</v>
      </c>
    </row>
    <row r="14" spans="2:10" x14ac:dyDescent="0.2">
      <c r="B14" s="418"/>
      <c r="C14" s="401"/>
      <c r="D14" s="572"/>
      <c r="E14" s="572"/>
      <c r="F14" s="572"/>
      <c r="G14" s="572"/>
      <c r="H14" s="572"/>
    </row>
    <row r="15" spans="2:10" ht="15.75" x14ac:dyDescent="0.25">
      <c r="B15" s="353" t="s">
        <v>743</v>
      </c>
      <c r="C15" s="573"/>
      <c r="D15" s="574"/>
      <c r="E15" s="574"/>
      <c r="F15" s="574"/>
      <c r="G15" s="574"/>
      <c r="H15" s="574"/>
    </row>
    <row r="16" spans="2:10" x14ac:dyDescent="0.2">
      <c r="C16" s="222"/>
      <c r="D16" s="572"/>
      <c r="E16" s="572"/>
      <c r="F16" s="572"/>
      <c r="G16" s="572"/>
      <c r="H16" s="572"/>
    </row>
    <row r="17" spans="2:9" x14ac:dyDescent="0.2">
      <c r="B17" s="575" t="s">
        <v>1281</v>
      </c>
      <c r="C17" s="567"/>
      <c r="D17" s="568">
        <v>233558654</v>
      </c>
      <c r="E17" s="568">
        <v>255184370</v>
      </c>
      <c r="F17" s="568">
        <v>265930150</v>
      </c>
      <c r="G17" s="568">
        <v>282837829</v>
      </c>
      <c r="H17" s="568">
        <v>279481866</v>
      </c>
    </row>
    <row r="18" spans="2:9" ht="28.5" x14ac:dyDescent="0.2">
      <c r="B18" s="575" t="s">
        <v>1282</v>
      </c>
      <c r="C18" s="567"/>
      <c r="D18" s="568">
        <v>-699428</v>
      </c>
      <c r="E18" s="568">
        <v>-628715</v>
      </c>
      <c r="F18" s="568">
        <v>-851190</v>
      </c>
      <c r="G18" s="568">
        <v>-643349</v>
      </c>
      <c r="H18" s="568">
        <v>-632836</v>
      </c>
    </row>
    <row r="19" spans="2:9" ht="28.5" x14ac:dyDescent="0.2">
      <c r="B19" s="575" t="s">
        <v>1283</v>
      </c>
      <c r="C19" s="567"/>
      <c r="D19" s="568">
        <v>-171997</v>
      </c>
      <c r="E19" s="568">
        <v>-147526</v>
      </c>
      <c r="F19" s="568">
        <v>-174826</v>
      </c>
      <c r="G19" s="568">
        <v>-163528</v>
      </c>
      <c r="H19" s="568">
        <v>-114440</v>
      </c>
    </row>
    <row r="20" spans="2:9" x14ac:dyDescent="0.2">
      <c r="D20" s="572"/>
      <c r="E20" s="572"/>
      <c r="F20" s="572"/>
      <c r="G20" s="572"/>
      <c r="H20" s="572"/>
    </row>
    <row r="21" spans="2:9" ht="15.75" x14ac:dyDescent="0.25">
      <c r="B21" s="569" t="s">
        <v>1284</v>
      </c>
      <c r="C21" s="570"/>
      <c r="D21" s="571">
        <v>232687229</v>
      </c>
      <c r="E21" s="571">
        <v>254408129</v>
      </c>
      <c r="F21" s="571">
        <v>264904134</v>
      </c>
      <c r="G21" s="571">
        <v>282030952</v>
      </c>
      <c r="H21" s="571">
        <v>278734590</v>
      </c>
    </row>
    <row r="22" spans="2:9" ht="15.75" x14ac:dyDescent="0.25">
      <c r="B22" s="503"/>
      <c r="C22" s="576"/>
      <c r="D22" s="565"/>
      <c r="E22" s="565"/>
      <c r="F22" s="565"/>
      <c r="G22" s="565"/>
      <c r="H22" s="565"/>
    </row>
    <row r="23" spans="2:9" x14ac:dyDescent="0.2">
      <c r="B23" s="566" t="s">
        <v>1285</v>
      </c>
      <c r="C23" s="567"/>
      <c r="D23" s="568">
        <v>0</v>
      </c>
      <c r="E23" s="568">
        <v>0</v>
      </c>
      <c r="F23" s="568">
        <v>0</v>
      </c>
      <c r="G23" s="568">
        <v>0</v>
      </c>
      <c r="H23" s="568">
        <v>0</v>
      </c>
    </row>
    <row r="24" spans="2:9" ht="18" customHeight="1" x14ac:dyDescent="0.2">
      <c r="B24" s="505" t="s">
        <v>1286</v>
      </c>
      <c r="C24" s="577"/>
      <c r="D24" s="565"/>
      <c r="E24" s="565"/>
      <c r="F24" s="565"/>
      <c r="G24" s="565"/>
      <c r="H24" s="565"/>
      <c r="I24" s="565"/>
    </row>
    <row r="25" spans="2:9" ht="15.75" x14ac:dyDescent="0.25">
      <c r="B25" s="569" t="s">
        <v>1287</v>
      </c>
      <c r="C25" s="570"/>
      <c r="D25" s="571">
        <v>0</v>
      </c>
      <c r="E25" s="571">
        <f>+E23</f>
        <v>0</v>
      </c>
      <c r="F25" s="571">
        <f>+F23</f>
        <v>0</v>
      </c>
      <c r="G25" s="571">
        <f>+G23</f>
        <v>0</v>
      </c>
      <c r="H25" s="571">
        <v>0</v>
      </c>
      <c r="I25" s="578"/>
    </row>
    <row r="26" spans="2:9" x14ac:dyDescent="0.2">
      <c r="B26" s="418"/>
      <c r="C26" s="222"/>
      <c r="D26" s="572"/>
      <c r="E26" s="572"/>
      <c r="I26" s="579"/>
    </row>
    <row r="27" spans="2:9" ht="15.75" x14ac:dyDescent="0.25">
      <c r="B27" s="569" t="s">
        <v>1255</v>
      </c>
      <c r="C27" s="570"/>
      <c r="D27" s="571">
        <v>232687229</v>
      </c>
      <c r="E27" s="571">
        <v>254408129</v>
      </c>
      <c r="F27" s="571">
        <v>264904134</v>
      </c>
      <c r="G27" s="571">
        <v>282030952</v>
      </c>
      <c r="H27" s="571">
        <v>278734590</v>
      </c>
      <c r="I27" s="578"/>
    </row>
    <row r="28" spans="2:9" x14ac:dyDescent="0.2">
      <c r="C28" s="222"/>
      <c r="D28" s="572"/>
      <c r="E28" s="572"/>
      <c r="I28" s="579"/>
    </row>
    <row r="29" spans="2:9" ht="15.75" x14ac:dyDescent="0.25">
      <c r="B29" s="569" t="s">
        <v>1288</v>
      </c>
      <c r="C29" s="570"/>
      <c r="D29" s="571">
        <v>206171</v>
      </c>
      <c r="E29" s="571">
        <v>-615029</v>
      </c>
      <c r="F29" s="571">
        <v>-1403384</v>
      </c>
      <c r="G29" s="571">
        <v>1496607</v>
      </c>
      <c r="H29" s="571">
        <v>25942120</v>
      </c>
      <c r="I29" s="578"/>
    </row>
    <row r="30" spans="2:9" x14ac:dyDescent="0.2">
      <c r="B30" s="543" t="s">
        <v>2529</v>
      </c>
      <c r="C30" s="411"/>
      <c r="D30" s="1650"/>
      <c r="E30" s="411"/>
      <c r="F30" s="411"/>
      <c r="G30" s="411"/>
      <c r="H30" s="411"/>
    </row>
    <row r="31" spans="2:9" x14ac:dyDescent="0.2">
      <c r="B31" s="2097" t="s">
        <v>2530</v>
      </c>
      <c r="C31" s="2097"/>
      <c r="D31" s="2097"/>
      <c r="E31" s="2097"/>
      <c r="F31" s="2097"/>
      <c r="G31" s="2097"/>
      <c r="H31" s="2097"/>
    </row>
    <row r="32" spans="2:9" x14ac:dyDescent="0.2">
      <c r="B32" s="2097"/>
      <c r="C32" s="2097"/>
      <c r="D32" s="2097"/>
      <c r="E32" s="2097"/>
      <c r="F32" s="2097"/>
      <c r="G32" s="2097"/>
      <c r="H32" s="2097"/>
    </row>
    <row r="33" spans="2:8" x14ac:dyDescent="0.2">
      <c r="B33" s="2097"/>
      <c r="C33" s="2097"/>
      <c r="D33" s="2097"/>
      <c r="E33" s="2097"/>
      <c r="F33" s="2097"/>
      <c r="G33" s="2097"/>
      <c r="H33" s="2097"/>
    </row>
    <row r="34" spans="2:8" x14ac:dyDescent="0.2">
      <c r="C34" s="401"/>
      <c r="D34" s="401"/>
      <c r="E34" s="401"/>
    </row>
    <row r="35" spans="2:8" x14ac:dyDescent="0.2">
      <c r="C35" s="401"/>
      <c r="D35" s="401"/>
      <c r="E35" s="401"/>
    </row>
    <row r="36" spans="2:8" x14ac:dyDescent="0.2">
      <c r="C36" s="401"/>
      <c r="D36" s="401"/>
      <c r="E36" s="401"/>
    </row>
    <row r="37" spans="2:8" x14ac:dyDescent="0.2">
      <c r="C37" s="401"/>
      <c r="D37" s="401"/>
      <c r="E37" s="401"/>
    </row>
    <row r="38" spans="2:8" x14ac:dyDescent="0.2">
      <c r="C38" s="401"/>
      <c r="D38" s="401"/>
      <c r="E38" s="401"/>
    </row>
    <row r="39" spans="2:8" x14ac:dyDescent="0.2">
      <c r="C39" s="401"/>
      <c r="D39" s="401"/>
      <c r="E39" s="401"/>
    </row>
    <row r="40" spans="2:8" x14ac:dyDescent="0.2">
      <c r="C40" s="401"/>
      <c r="D40" s="401"/>
      <c r="E40" s="401"/>
    </row>
    <row r="41" spans="2:8" x14ac:dyDescent="0.2">
      <c r="C41" s="401"/>
      <c r="D41" s="401"/>
      <c r="E41" s="401"/>
    </row>
    <row r="42" spans="2:8" x14ac:dyDescent="0.2">
      <c r="C42" s="401"/>
      <c r="D42" s="401"/>
      <c r="E42" s="401"/>
    </row>
    <row r="43" spans="2:8" x14ac:dyDescent="0.2">
      <c r="C43" s="401"/>
    </row>
    <row r="44" spans="2:8" x14ac:dyDescent="0.2">
      <c r="C44" s="401"/>
    </row>
    <row r="45" spans="2:8" x14ac:dyDescent="0.2">
      <c r="C45" s="401"/>
    </row>
    <row r="46" spans="2:8" x14ac:dyDescent="0.2">
      <c r="C46" s="401"/>
    </row>
    <row r="47" spans="2:8" x14ac:dyDescent="0.2">
      <c r="C47" s="401"/>
    </row>
    <row r="48" spans="2:8" x14ac:dyDescent="0.2">
      <c r="C48" s="401"/>
    </row>
    <row r="49" spans="3:3" x14ac:dyDescent="0.2">
      <c r="C49" s="401"/>
    </row>
    <row r="50" spans="3:3" x14ac:dyDescent="0.2">
      <c r="C50" s="401"/>
    </row>
    <row r="51" spans="3:3" x14ac:dyDescent="0.2">
      <c r="C51" s="401"/>
    </row>
    <row r="52" spans="3:3" x14ac:dyDescent="0.2">
      <c r="C52" s="401"/>
    </row>
    <row r="53" spans="3:3" x14ac:dyDescent="0.2">
      <c r="C53" s="401"/>
    </row>
    <row r="54" spans="3:3" x14ac:dyDescent="0.2">
      <c r="C54" s="401"/>
    </row>
    <row r="55" spans="3:3" x14ac:dyDescent="0.2">
      <c r="C55" s="401"/>
    </row>
    <row r="56" spans="3:3" x14ac:dyDescent="0.2">
      <c r="C56" s="401"/>
    </row>
    <row r="57" spans="3:3" x14ac:dyDescent="0.2">
      <c r="C57" s="401"/>
    </row>
    <row r="58" spans="3:3" x14ac:dyDescent="0.2">
      <c r="C58" s="401"/>
    </row>
    <row r="59" spans="3:3" x14ac:dyDescent="0.2">
      <c r="C59" s="401"/>
    </row>
    <row r="60" spans="3:3" x14ac:dyDescent="0.2">
      <c r="C60" s="401"/>
    </row>
    <row r="61" spans="3:3" x14ac:dyDescent="0.2">
      <c r="C61" s="401"/>
    </row>
  </sheetData>
  <mergeCells count="4">
    <mergeCell ref="B2:I2"/>
    <mergeCell ref="B3:I3"/>
    <mergeCell ref="B5:I5"/>
    <mergeCell ref="B31:H33"/>
  </mergeCells>
  <hyperlinks>
    <hyperlink ref="J2" location="'Indice Total'!A150" display="Volver"/>
  </hyperlinks>
  <pageMargins left="0.70866141732283472" right="0.70866141732283472" top="0.74803149606299213" bottom="0.74803149606299213" header="0.31496062992125984" footer="0.31496062992125984"/>
  <pageSetup scale="82"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2:J48"/>
  <sheetViews>
    <sheetView showGridLines="0" zoomScale="90" zoomScaleNormal="90" workbookViewId="0"/>
  </sheetViews>
  <sheetFormatPr baseColWidth="10" defaultRowHeight="15" x14ac:dyDescent="0.25"/>
  <cols>
    <col min="1" max="1" width="19.28515625" customWidth="1"/>
    <col min="2" max="2" width="44.42578125" customWidth="1"/>
    <col min="3" max="9" width="16.85546875" customWidth="1"/>
  </cols>
  <sheetData>
    <row r="2" spans="2:10" ht="27.75" customHeight="1" x14ac:dyDescent="0.25">
      <c r="B2" s="1825" t="s">
        <v>1289</v>
      </c>
      <c r="C2" s="1825"/>
      <c r="D2" s="1825"/>
      <c r="E2" s="1825"/>
      <c r="F2" s="1825"/>
      <c r="G2" s="1825"/>
      <c r="H2" s="1825"/>
      <c r="I2" s="1825"/>
      <c r="J2" s="3" t="s">
        <v>1</v>
      </c>
    </row>
    <row r="3" spans="2:10" ht="27.75" customHeight="1" x14ac:dyDescent="0.25">
      <c r="B3" s="2094" t="s">
        <v>1290</v>
      </c>
      <c r="C3" s="2094"/>
      <c r="D3" s="2094"/>
      <c r="E3" s="2094"/>
      <c r="F3" s="2094"/>
      <c r="G3" s="2094"/>
      <c r="H3" s="2094"/>
      <c r="I3" s="2094"/>
    </row>
    <row r="4" spans="2:10" ht="16.5" thickBot="1" x14ac:dyDescent="0.3">
      <c r="B4" s="2095" t="s">
        <v>1291</v>
      </c>
      <c r="C4" s="2095"/>
      <c r="D4" s="2095"/>
      <c r="E4" s="2095"/>
      <c r="F4" s="2095"/>
      <c r="G4" s="2095"/>
      <c r="H4" s="2095"/>
      <c r="I4" s="2095"/>
    </row>
    <row r="5" spans="2:10" x14ac:dyDescent="0.25">
      <c r="G5" s="3"/>
    </row>
    <row r="6" spans="2:10" ht="30.75" customHeight="1" x14ac:dyDescent="0.25">
      <c r="B6" s="548" t="s">
        <v>84</v>
      </c>
      <c r="C6" s="580">
        <v>2013</v>
      </c>
      <c r="D6" s="580">
        <v>2014</v>
      </c>
      <c r="E6" s="580">
        <v>2015</v>
      </c>
      <c r="F6" s="580">
        <v>2016</v>
      </c>
      <c r="G6" s="580">
        <v>2017</v>
      </c>
      <c r="H6" s="580">
        <v>2018</v>
      </c>
      <c r="I6" s="580">
        <v>2019</v>
      </c>
    </row>
    <row r="7" spans="2:10" ht="18" customHeight="1" x14ac:dyDescent="0.25">
      <c r="B7" s="566" t="s">
        <v>848</v>
      </c>
      <c r="C7" s="581">
        <v>25024</v>
      </c>
      <c r="D7" s="581">
        <v>24933.333333333336</v>
      </c>
      <c r="E7" s="581">
        <v>25664.583333333332</v>
      </c>
      <c r="F7" s="581">
        <v>26542.666666666668</v>
      </c>
      <c r="G7" s="581">
        <v>27366.666666666668</v>
      </c>
      <c r="H7" s="581">
        <v>28544.25</v>
      </c>
      <c r="I7" s="581">
        <v>29547.416666666664</v>
      </c>
      <c r="J7" s="582"/>
    </row>
    <row r="8" spans="2:10" ht="18" customHeight="1" x14ac:dyDescent="0.25">
      <c r="B8" s="566" t="s">
        <v>1292</v>
      </c>
      <c r="C8" s="581">
        <v>36307.833333333336</v>
      </c>
      <c r="D8" s="581">
        <v>34838.75</v>
      </c>
      <c r="E8" s="581">
        <v>34582.750000000007</v>
      </c>
      <c r="F8" s="581">
        <v>34292.833333333336</v>
      </c>
      <c r="G8" s="581">
        <v>34580.5</v>
      </c>
      <c r="H8" s="581">
        <v>36336.666666666664</v>
      </c>
      <c r="I8" s="581">
        <v>37395.750000000007</v>
      </c>
      <c r="J8" s="582"/>
    </row>
    <row r="9" spans="2:10" ht="18" customHeight="1" x14ac:dyDescent="0.25">
      <c r="B9" s="566" t="s">
        <v>850</v>
      </c>
      <c r="C9" s="581">
        <v>22887.75</v>
      </c>
      <c r="D9" s="581">
        <v>21218.333333333332</v>
      </c>
      <c r="E9" s="581">
        <v>21537.999999999996</v>
      </c>
      <c r="F9" s="581">
        <v>22299</v>
      </c>
      <c r="G9" s="581">
        <v>22921.25</v>
      </c>
      <c r="H9" s="581">
        <v>24108.166666666668</v>
      </c>
      <c r="I9" s="581">
        <v>25355.833333333332</v>
      </c>
      <c r="J9" s="582"/>
    </row>
    <row r="10" spans="2:10" ht="18" customHeight="1" x14ac:dyDescent="0.25">
      <c r="B10" s="566" t="s">
        <v>851</v>
      </c>
      <c r="C10" s="581">
        <v>33589.166666666664</v>
      </c>
      <c r="D10" s="581">
        <v>33688.250000000007</v>
      </c>
      <c r="E10" s="581">
        <v>34566.083333333328</v>
      </c>
      <c r="F10" s="581">
        <v>34851.416666666664</v>
      </c>
      <c r="G10" s="581">
        <v>35219.25</v>
      </c>
      <c r="H10" s="581">
        <v>36409.416666666664</v>
      </c>
      <c r="I10" s="581">
        <v>38152.416666666672</v>
      </c>
      <c r="J10" s="582"/>
    </row>
    <row r="11" spans="2:10" ht="18" customHeight="1" x14ac:dyDescent="0.25">
      <c r="B11" s="566" t="s">
        <v>852</v>
      </c>
      <c r="C11" s="581">
        <v>92902.75</v>
      </c>
      <c r="D11" s="581">
        <v>91582.916666666657</v>
      </c>
      <c r="E11" s="581">
        <v>94899.500000000015</v>
      </c>
      <c r="F11" s="581">
        <v>97328</v>
      </c>
      <c r="G11" s="581">
        <v>97136.416666666672</v>
      </c>
      <c r="H11" s="581">
        <v>98832.25</v>
      </c>
      <c r="I11" s="581">
        <v>101460.16666666666</v>
      </c>
      <c r="J11" s="582"/>
    </row>
    <row r="12" spans="2:10" ht="18" customHeight="1" x14ac:dyDescent="0.25">
      <c r="B12" s="566" t="s">
        <v>853</v>
      </c>
      <c r="C12" s="581">
        <v>191304.83333333334</v>
      </c>
      <c r="D12" s="581">
        <v>183673.58333333334</v>
      </c>
      <c r="E12" s="581">
        <v>192853.91666666666</v>
      </c>
      <c r="F12" s="581">
        <v>195014</v>
      </c>
      <c r="G12" s="581">
        <v>193844.75</v>
      </c>
      <c r="H12" s="581">
        <v>196092.83333333334</v>
      </c>
      <c r="I12" s="581">
        <v>200225.58333333331</v>
      </c>
      <c r="J12" s="582"/>
    </row>
    <row r="13" spans="2:10" ht="18" customHeight="1" x14ac:dyDescent="0.25">
      <c r="B13" s="566" t="s">
        <v>855</v>
      </c>
      <c r="C13" s="581">
        <v>106330.08333333333</v>
      </c>
      <c r="D13" s="581">
        <v>107307.08333333333</v>
      </c>
      <c r="E13" s="581">
        <v>123434.5</v>
      </c>
      <c r="F13" s="581">
        <v>113048.75</v>
      </c>
      <c r="G13" s="581">
        <v>112477.16666666667</v>
      </c>
      <c r="H13" s="581">
        <v>113874.58333333333</v>
      </c>
      <c r="I13" s="581">
        <v>116266.75</v>
      </c>
      <c r="J13" s="582"/>
    </row>
    <row r="14" spans="2:10" ht="18" customHeight="1" x14ac:dyDescent="0.25">
      <c r="B14" s="566" t="s">
        <v>856</v>
      </c>
      <c r="C14" s="581">
        <v>175038.58333333334</v>
      </c>
      <c r="D14" s="581">
        <v>175018</v>
      </c>
      <c r="E14" s="581">
        <v>174680.66666666666</v>
      </c>
      <c r="F14" s="581">
        <v>177161.41666666666</v>
      </c>
      <c r="G14" s="581">
        <v>174708.08333333334</v>
      </c>
      <c r="H14" s="581">
        <v>176193.91666666666</v>
      </c>
      <c r="I14" s="581">
        <v>178636.66666666666</v>
      </c>
      <c r="J14" s="582"/>
    </row>
    <row r="15" spans="2:10" ht="18" customHeight="1" x14ac:dyDescent="0.25">
      <c r="B15" s="566" t="s">
        <v>139</v>
      </c>
      <c r="C15" s="581"/>
      <c r="D15" s="581"/>
      <c r="E15" s="581"/>
      <c r="F15" s="581"/>
      <c r="G15" s="581"/>
      <c r="H15" s="581">
        <v>28325</v>
      </c>
      <c r="I15" s="581">
        <v>84832.583333333328</v>
      </c>
      <c r="J15" s="582"/>
    </row>
    <row r="16" spans="2:10" ht="18" customHeight="1" x14ac:dyDescent="0.25">
      <c r="B16" s="566" t="s">
        <v>857</v>
      </c>
      <c r="C16" s="581">
        <v>315628.66666666669</v>
      </c>
      <c r="D16" s="581">
        <v>314129.75</v>
      </c>
      <c r="E16" s="581">
        <v>307893.83333333331</v>
      </c>
      <c r="F16" s="581">
        <v>309341.08333333331</v>
      </c>
      <c r="G16" s="581">
        <v>304763.33333333331</v>
      </c>
      <c r="H16" s="581">
        <v>278336.33333333331</v>
      </c>
      <c r="I16" s="581">
        <v>224448.66666666666</v>
      </c>
      <c r="J16" s="582"/>
    </row>
    <row r="17" spans="2:10" ht="18" customHeight="1" x14ac:dyDescent="0.25">
      <c r="B17" s="566" t="s">
        <v>858</v>
      </c>
      <c r="C17" s="581">
        <v>198449.58333333334</v>
      </c>
      <c r="D17" s="581">
        <v>198504.66666666666</v>
      </c>
      <c r="E17" s="581">
        <v>204788.41666666669</v>
      </c>
      <c r="F17" s="581">
        <v>202251</v>
      </c>
      <c r="G17" s="581">
        <v>200115</v>
      </c>
      <c r="H17" s="581">
        <v>201450.91666666666</v>
      </c>
      <c r="I17" s="581">
        <v>203515.25</v>
      </c>
      <c r="J17" s="582"/>
    </row>
    <row r="18" spans="2:10" ht="18" customHeight="1" x14ac:dyDescent="0.25">
      <c r="B18" s="566" t="s">
        <v>859</v>
      </c>
      <c r="C18" s="581">
        <v>72535.5</v>
      </c>
      <c r="D18" s="581">
        <v>72294.999999999985</v>
      </c>
      <c r="E18" s="581">
        <v>76585.75</v>
      </c>
      <c r="F18" s="581">
        <v>72601.25</v>
      </c>
      <c r="G18" s="581">
        <v>71377.833333333328</v>
      </c>
      <c r="H18" s="581">
        <v>71357.75</v>
      </c>
      <c r="I18" s="581">
        <v>71614.5</v>
      </c>
      <c r="J18" s="582"/>
    </row>
    <row r="19" spans="2:10" ht="18" customHeight="1" x14ac:dyDescent="0.25">
      <c r="B19" s="566" t="s">
        <v>860</v>
      </c>
      <c r="C19" s="581">
        <v>143623.58333333334</v>
      </c>
      <c r="D19" s="581">
        <v>141431.91666666666</v>
      </c>
      <c r="E19" s="581">
        <v>138568</v>
      </c>
      <c r="F19" s="581">
        <v>140135.25</v>
      </c>
      <c r="G19" s="581">
        <v>136940</v>
      </c>
      <c r="H19" s="581">
        <v>133997.58333333334</v>
      </c>
      <c r="I19" s="581">
        <v>133156.91666666669</v>
      </c>
      <c r="J19" s="582"/>
    </row>
    <row r="20" spans="2:10" ht="18" customHeight="1" x14ac:dyDescent="0.25">
      <c r="B20" s="566" t="s">
        <v>1293</v>
      </c>
      <c r="C20" s="581">
        <v>17922.083333333332</v>
      </c>
      <c r="D20" s="581">
        <v>18505.333333333332</v>
      </c>
      <c r="E20" s="581">
        <v>22227</v>
      </c>
      <c r="F20" s="581">
        <v>18606.75</v>
      </c>
      <c r="G20" s="581">
        <v>18531.416666666668</v>
      </c>
      <c r="H20" s="581">
        <v>18610.416666666668</v>
      </c>
      <c r="I20" s="581">
        <v>18793.666666666664</v>
      </c>
      <c r="J20" s="582"/>
    </row>
    <row r="21" spans="2:10" ht="18" customHeight="1" x14ac:dyDescent="0.25">
      <c r="B21" s="566" t="s">
        <v>862</v>
      </c>
      <c r="C21" s="581">
        <v>10733.25</v>
      </c>
      <c r="D21" s="581">
        <v>10375</v>
      </c>
      <c r="E21" s="581">
        <v>10467.583333333334</v>
      </c>
      <c r="F21" s="581">
        <v>10452.166666666666</v>
      </c>
      <c r="G21" s="581">
        <v>10551.166666666666</v>
      </c>
      <c r="H21" s="581">
        <v>10547.333333333334</v>
      </c>
      <c r="I21" s="581">
        <v>10619</v>
      </c>
      <c r="J21" s="582"/>
    </row>
    <row r="22" spans="2:10" ht="18" customHeight="1" x14ac:dyDescent="0.25">
      <c r="B22" s="566" t="s">
        <v>100</v>
      </c>
      <c r="C22" s="581">
        <v>576146.08333333337</v>
      </c>
      <c r="D22" s="581">
        <v>572922.83333333337</v>
      </c>
      <c r="E22" s="581">
        <v>548796.66666666663</v>
      </c>
      <c r="F22" s="581">
        <v>565601.91666666663</v>
      </c>
      <c r="G22" s="581">
        <v>561794.25</v>
      </c>
      <c r="H22" s="581">
        <v>566888.33333333337</v>
      </c>
      <c r="I22" s="581">
        <v>580522.66666666674</v>
      </c>
      <c r="J22" s="582"/>
    </row>
    <row r="23" spans="2:10" ht="21" customHeight="1" x14ac:dyDescent="0.25">
      <c r="B23" s="569" t="s">
        <v>117</v>
      </c>
      <c r="C23" s="557">
        <v>2018423.75</v>
      </c>
      <c r="D23" s="557">
        <v>2000424.75</v>
      </c>
      <c r="E23" s="557">
        <v>2011547.25</v>
      </c>
      <c r="F23" s="557">
        <v>2019527.5</v>
      </c>
      <c r="G23" s="557">
        <v>2002327.0833333335</v>
      </c>
      <c r="H23" s="557">
        <v>2019905.75</v>
      </c>
      <c r="I23" s="557">
        <v>2054543.8333333335</v>
      </c>
      <c r="J23" s="44"/>
    </row>
    <row r="24" spans="2:10" x14ac:dyDescent="0.25">
      <c r="B24" s="583"/>
    </row>
    <row r="25" spans="2:10" x14ac:dyDescent="0.25">
      <c r="C25" s="584"/>
      <c r="D25" s="44"/>
      <c r="E25" s="584"/>
      <c r="F25" s="584"/>
      <c r="G25" s="3"/>
    </row>
    <row r="26" spans="2:10" ht="18" x14ac:dyDescent="0.25">
      <c r="B26" s="1825" t="s">
        <v>1294</v>
      </c>
      <c r="C26" s="1825"/>
      <c r="D26" s="1825"/>
      <c r="E26" s="1825"/>
      <c r="F26" s="1825"/>
      <c r="G26" s="1825"/>
      <c r="H26" s="1825"/>
      <c r="J26" s="3" t="s">
        <v>1</v>
      </c>
    </row>
    <row r="27" spans="2:10" ht="38.25" customHeight="1" x14ac:dyDescent="0.25">
      <c r="B27" s="2094" t="s">
        <v>1295</v>
      </c>
      <c r="C27" s="2094"/>
      <c r="D27" s="2094"/>
      <c r="E27" s="2094"/>
      <c r="F27" s="2094"/>
      <c r="G27" s="2094"/>
      <c r="H27" s="2094"/>
    </row>
    <row r="28" spans="2:10" ht="16.5" thickBot="1" x14ac:dyDescent="0.3">
      <c r="B28" s="2095">
        <v>2019</v>
      </c>
      <c r="C28" s="2095"/>
      <c r="D28" s="2095"/>
      <c r="E28" s="2095"/>
      <c r="F28" s="2095"/>
      <c r="G28" s="2095"/>
      <c r="H28" s="2095"/>
    </row>
    <row r="30" spans="2:10" ht="30" x14ac:dyDescent="0.25">
      <c r="B30" s="548" t="s">
        <v>84</v>
      </c>
      <c r="C30" s="556" t="s">
        <v>1269</v>
      </c>
      <c r="D30" s="556" t="s">
        <v>1270</v>
      </c>
      <c r="E30" s="556" t="s">
        <v>1271</v>
      </c>
      <c r="F30" s="556" t="s">
        <v>1272</v>
      </c>
      <c r="G30" s="556" t="s">
        <v>1296</v>
      </c>
      <c r="H30" s="548" t="s">
        <v>117</v>
      </c>
    </row>
    <row r="31" spans="2:10" x14ac:dyDescent="0.25">
      <c r="B31" s="566" t="s">
        <v>848</v>
      </c>
      <c r="C31" s="581">
        <v>19338</v>
      </c>
      <c r="D31" s="581">
        <v>53.083333333333336</v>
      </c>
      <c r="E31" s="581">
        <v>10087.583333333334</v>
      </c>
      <c r="F31" s="581">
        <v>44.333333333333336</v>
      </c>
      <c r="G31" s="581">
        <v>24.416666666666668</v>
      </c>
      <c r="H31" s="585">
        <v>29547.416666666664</v>
      </c>
      <c r="I31" s="586"/>
    </row>
    <row r="32" spans="2:10" x14ac:dyDescent="0.25">
      <c r="B32" s="566" t="s">
        <v>849</v>
      </c>
      <c r="C32" s="581">
        <v>24275.333333333332</v>
      </c>
      <c r="D32" s="581">
        <v>49.416666666666664</v>
      </c>
      <c r="E32" s="581">
        <v>12966.583333333334</v>
      </c>
      <c r="F32" s="581">
        <v>69.083333333333329</v>
      </c>
      <c r="G32" s="581">
        <v>35.333333333333336</v>
      </c>
      <c r="H32" s="585">
        <v>37395.750000000007</v>
      </c>
      <c r="I32" s="586"/>
    </row>
    <row r="33" spans="2:9" x14ac:dyDescent="0.25">
      <c r="B33" s="566" t="s">
        <v>850</v>
      </c>
      <c r="C33" s="581">
        <v>16422.5</v>
      </c>
      <c r="D33" s="581">
        <v>57.916666666666664</v>
      </c>
      <c r="E33" s="581">
        <v>8780.8333333333339</v>
      </c>
      <c r="F33" s="581">
        <v>35.75</v>
      </c>
      <c r="G33" s="581">
        <v>58.833333333333336</v>
      </c>
      <c r="H33" s="585">
        <v>25355.833333333332</v>
      </c>
      <c r="I33" s="586"/>
    </row>
    <row r="34" spans="2:9" x14ac:dyDescent="0.25">
      <c r="B34" s="566" t="s">
        <v>851</v>
      </c>
      <c r="C34" s="581">
        <v>24869.916666666668</v>
      </c>
      <c r="D34" s="581">
        <v>64.583333333333329</v>
      </c>
      <c r="E34" s="581">
        <v>13138.5</v>
      </c>
      <c r="F34" s="581">
        <v>51.583333333333336</v>
      </c>
      <c r="G34" s="581">
        <v>27.833333333333332</v>
      </c>
      <c r="H34" s="585">
        <v>38152.416666666672</v>
      </c>
      <c r="I34" s="586"/>
    </row>
    <row r="35" spans="2:9" x14ac:dyDescent="0.25">
      <c r="B35" s="566" t="s">
        <v>852</v>
      </c>
      <c r="C35" s="581">
        <v>64790.5</v>
      </c>
      <c r="D35" s="581">
        <v>132.66666666666666</v>
      </c>
      <c r="E35" s="581">
        <v>36352.5</v>
      </c>
      <c r="F35" s="581">
        <v>115.16666666666667</v>
      </c>
      <c r="G35" s="581">
        <v>69.333333333333329</v>
      </c>
      <c r="H35" s="585">
        <v>101460.16666666666</v>
      </c>
      <c r="I35" s="586"/>
    </row>
    <row r="36" spans="2:9" x14ac:dyDescent="0.25">
      <c r="B36" s="566" t="s">
        <v>853</v>
      </c>
      <c r="C36" s="581">
        <v>128534.08333333333</v>
      </c>
      <c r="D36" s="581">
        <v>276</v>
      </c>
      <c r="E36" s="581">
        <v>70839.666666666672</v>
      </c>
      <c r="F36" s="581">
        <v>307.41666666666669</v>
      </c>
      <c r="G36" s="581">
        <v>268.41666666666669</v>
      </c>
      <c r="H36" s="585">
        <v>200225.58333333331</v>
      </c>
      <c r="I36" s="586"/>
    </row>
    <row r="37" spans="2:9" x14ac:dyDescent="0.25">
      <c r="B37" s="575" t="s">
        <v>855</v>
      </c>
      <c r="C37" s="581">
        <v>73136</v>
      </c>
      <c r="D37" s="581">
        <v>178.08333333333334</v>
      </c>
      <c r="E37" s="581">
        <v>42751.416666666664</v>
      </c>
      <c r="F37" s="581">
        <v>123.75</v>
      </c>
      <c r="G37" s="581">
        <v>77.5</v>
      </c>
      <c r="H37" s="585">
        <v>116266.75</v>
      </c>
      <c r="I37" s="586"/>
    </row>
    <row r="38" spans="2:9" x14ac:dyDescent="0.25">
      <c r="B38" s="566" t="s">
        <v>856</v>
      </c>
      <c r="C38" s="581">
        <v>112028.25</v>
      </c>
      <c r="D38" s="581">
        <v>262.91666666666669</v>
      </c>
      <c r="E38" s="581">
        <v>66134.166666666672</v>
      </c>
      <c r="F38" s="581">
        <v>133.66666666666666</v>
      </c>
      <c r="G38" s="581">
        <v>77.666666666666671</v>
      </c>
      <c r="H38" s="585">
        <v>178636.66666666666</v>
      </c>
      <c r="I38" s="586"/>
    </row>
    <row r="39" spans="2:9" x14ac:dyDescent="0.25">
      <c r="B39" s="566" t="s">
        <v>139</v>
      </c>
      <c r="C39" s="581">
        <v>52410.583333333336</v>
      </c>
      <c r="D39" s="581">
        <v>143.16666666666666</v>
      </c>
      <c r="E39" s="581">
        <v>31910.833333333332</v>
      </c>
      <c r="F39" s="581">
        <v>277.33333333333331</v>
      </c>
      <c r="G39" s="581">
        <v>90.666666666666671</v>
      </c>
      <c r="H39" s="585">
        <v>84832.583333333328</v>
      </c>
      <c r="I39" s="586"/>
    </row>
    <row r="40" spans="2:9" x14ac:dyDescent="0.25">
      <c r="B40" s="566" t="s">
        <v>857</v>
      </c>
      <c r="C40" s="581">
        <v>142154.66666666666</v>
      </c>
      <c r="D40" s="581">
        <v>318.83333333333331</v>
      </c>
      <c r="E40" s="581">
        <v>81240.333333333328</v>
      </c>
      <c r="F40" s="581">
        <v>595.83333333333337</v>
      </c>
      <c r="G40" s="581">
        <v>139</v>
      </c>
      <c r="H40" s="585">
        <v>224448.66666666666</v>
      </c>
      <c r="I40" s="586"/>
    </row>
    <row r="41" spans="2:9" x14ac:dyDescent="0.25">
      <c r="B41" s="566" t="s">
        <v>858</v>
      </c>
      <c r="C41" s="581">
        <v>128561.08333333333</v>
      </c>
      <c r="D41" s="581">
        <v>271.41666666666669</v>
      </c>
      <c r="E41" s="581">
        <v>74305</v>
      </c>
      <c r="F41" s="581">
        <v>266</v>
      </c>
      <c r="G41" s="581">
        <v>111.75</v>
      </c>
      <c r="H41" s="585">
        <v>203515.25</v>
      </c>
      <c r="I41" s="586"/>
    </row>
    <row r="42" spans="2:9" x14ac:dyDescent="0.25">
      <c r="B42" s="566" t="s">
        <v>859</v>
      </c>
      <c r="C42" s="581">
        <v>45399.416666666664</v>
      </c>
      <c r="D42" s="581">
        <v>93.166666666666671</v>
      </c>
      <c r="E42" s="581">
        <v>26027.25</v>
      </c>
      <c r="F42" s="581">
        <v>64</v>
      </c>
      <c r="G42" s="581">
        <v>30.666666666666668</v>
      </c>
      <c r="H42" s="585">
        <v>71614.5</v>
      </c>
      <c r="I42" s="586"/>
    </row>
    <row r="43" spans="2:9" x14ac:dyDescent="0.25">
      <c r="B43" s="566" t="s">
        <v>860</v>
      </c>
      <c r="C43" s="581">
        <v>85087.833333333328</v>
      </c>
      <c r="D43" s="581">
        <v>209.41666666666666</v>
      </c>
      <c r="E43" s="581">
        <v>47574.833333333336</v>
      </c>
      <c r="F43" s="581">
        <v>217.08333333333334</v>
      </c>
      <c r="G43" s="581">
        <v>67.75</v>
      </c>
      <c r="H43" s="585">
        <v>133156.91666666669</v>
      </c>
      <c r="I43" s="586"/>
    </row>
    <row r="44" spans="2:9" x14ac:dyDescent="0.25">
      <c r="B44" s="566" t="s">
        <v>1293</v>
      </c>
      <c r="C44" s="581">
        <v>12207.75</v>
      </c>
      <c r="D44" s="581">
        <v>20.25</v>
      </c>
      <c r="E44" s="581">
        <v>6468.083333333333</v>
      </c>
      <c r="F44" s="581">
        <v>56.583333333333336</v>
      </c>
      <c r="G44" s="581">
        <v>41</v>
      </c>
      <c r="H44" s="585">
        <v>18793.666666666664</v>
      </c>
      <c r="I44" s="586"/>
    </row>
    <row r="45" spans="2:9" x14ac:dyDescent="0.25">
      <c r="B45" s="566" t="s">
        <v>862</v>
      </c>
      <c r="C45" s="581">
        <v>6912.583333333333</v>
      </c>
      <c r="D45" s="581">
        <v>9.75</v>
      </c>
      <c r="E45" s="581">
        <v>3628.1666666666665</v>
      </c>
      <c r="F45" s="581">
        <v>39.25</v>
      </c>
      <c r="G45" s="581">
        <v>29.25</v>
      </c>
      <c r="H45" s="585">
        <v>10619</v>
      </c>
      <c r="I45" s="586"/>
    </row>
    <row r="46" spans="2:9" x14ac:dyDescent="0.25">
      <c r="B46" s="566" t="s">
        <v>100</v>
      </c>
      <c r="C46" s="581">
        <v>375879.66666666669</v>
      </c>
      <c r="D46" s="581">
        <v>1149.0833333333333</v>
      </c>
      <c r="E46" s="581">
        <v>202040</v>
      </c>
      <c r="F46" s="581">
        <v>1048.0833333333333</v>
      </c>
      <c r="G46" s="581">
        <v>405.83333333333331</v>
      </c>
      <c r="H46" s="585">
        <v>580522.66666666674</v>
      </c>
      <c r="I46" s="586"/>
    </row>
    <row r="47" spans="2:9" ht="15.75" x14ac:dyDescent="0.25">
      <c r="B47" s="569" t="s">
        <v>117</v>
      </c>
      <c r="C47" s="557">
        <v>1312008.1666666667</v>
      </c>
      <c r="D47" s="557">
        <v>3289.75</v>
      </c>
      <c r="E47" s="557">
        <v>734245.74999999988</v>
      </c>
      <c r="F47" s="557">
        <v>3444.916666666667</v>
      </c>
      <c r="G47" s="557">
        <v>1555.2499999999998</v>
      </c>
      <c r="H47" s="557">
        <v>2054543.8333333333</v>
      </c>
      <c r="I47" s="44"/>
    </row>
    <row r="48" spans="2:9" x14ac:dyDescent="0.25">
      <c r="B48" s="363"/>
      <c r="I48" s="44"/>
    </row>
  </sheetData>
  <mergeCells count="6">
    <mergeCell ref="B28:H28"/>
    <mergeCell ref="B2:I2"/>
    <mergeCell ref="B3:I3"/>
    <mergeCell ref="B4:I4"/>
    <mergeCell ref="B26:H26"/>
    <mergeCell ref="B27:H27"/>
  </mergeCells>
  <hyperlinks>
    <hyperlink ref="J2" location="'Indice Total'!A150" display="Volver"/>
    <hyperlink ref="J26" location="'Indice Total'!A150" display="Volver"/>
  </hyperlinks>
  <pageMargins left="0.74803149606299213" right="0.74803149606299213" top="0.98425196850393704" bottom="0.98425196850393704" header="0" footer="0"/>
  <pageSetup scale="63" orientation="landscape" r:id="rId1"/>
  <headerFooter alignWithMargins="0"/>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2:I50"/>
  <sheetViews>
    <sheetView showGridLines="0" zoomScale="90" zoomScaleNormal="90" workbookViewId="0"/>
  </sheetViews>
  <sheetFormatPr baseColWidth="10" defaultRowHeight="14.25" x14ac:dyDescent="0.2"/>
  <cols>
    <col min="1" max="1" width="19.85546875" style="350" customWidth="1"/>
    <col min="2" max="2" width="44.140625" style="350" customWidth="1"/>
    <col min="3" max="3" width="11.42578125" style="350"/>
    <col min="4" max="4" width="12.5703125" style="350" customWidth="1"/>
    <col min="5" max="5" width="11.42578125" style="350"/>
    <col min="6" max="6" width="14.42578125" style="350" customWidth="1"/>
    <col min="7" max="7" width="11.42578125" style="350"/>
    <col min="8" max="8" width="13.42578125" style="350" customWidth="1"/>
    <col min="9" max="16384" width="11.42578125" style="350"/>
  </cols>
  <sheetData>
    <row r="2" spans="2:9" ht="21.75" customHeight="1" x14ac:dyDescent="0.25">
      <c r="B2" s="1965" t="s">
        <v>1297</v>
      </c>
      <c r="C2" s="1965"/>
      <c r="D2" s="1965"/>
      <c r="E2" s="1965"/>
      <c r="F2" s="1965"/>
      <c r="G2" s="1965"/>
      <c r="H2" s="1965"/>
      <c r="I2" s="3" t="s">
        <v>1</v>
      </c>
    </row>
    <row r="3" spans="2:9" ht="42" customHeight="1" x14ac:dyDescent="0.2">
      <c r="B3" s="2040" t="s">
        <v>1298</v>
      </c>
      <c r="C3" s="2040"/>
      <c r="D3" s="2040"/>
      <c r="E3" s="2040"/>
      <c r="F3" s="2040"/>
      <c r="G3" s="2040"/>
      <c r="H3" s="2040"/>
    </row>
    <row r="4" spans="2:9" ht="15" customHeight="1" x14ac:dyDescent="0.25">
      <c r="B4" s="2045" t="s">
        <v>732</v>
      </c>
      <c r="C4" s="2045"/>
      <c r="D4" s="2045"/>
      <c r="E4" s="2045"/>
      <c r="F4" s="2045"/>
      <c r="G4" s="2045"/>
      <c r="H4" s="2045"/>
    </row>
    <row r="5" spans="2:9" ht="16.5" thickBot="1" x14ac:dyDescent="0.3">
      <c r="B5" s="2095" t="s">
        <v>1299</v>
      </c>
      <c r="C5" s="2095"/>
      <c r="D5" s="2095"/>
      <c r="E5" s="2095"/>
      <c r="F5" s="2095"/>
      <c r="G5" s="2095"/>
      <c r="H5" s="2095"/>
    </row>
    <row r="6" spans="2:9" ht="12.75" customHeight="1" x14ac:dyDescent="0.2"/>
    <row r="7" spans="2:9" ht="15.75" x14ac:dyDescent="0.2">
      <c r="B7" s="1828" t="s">
        <v>84</v>
      </c>
      <c r="C7" s="587">
        <v>2017</v>
      </c>
      <c r="D7" s="587"/>
      <c r="E7" s="1828">
        <v>2018</v>
      </c>
      <c r="F7" s="1828"/>
      <c r="G7" s="1828">
        <v>2019</v>
      </c>
      <c r="H7" s="1828"/>
    </row>
    <row r="8" spans="2:9" ht="31.5" x14ac:dyDescent="0.2">
      <c r="B8" s="1790"/>
      <c r="C8" s="588" t="s">
        <v>1300</v>
      </c>
      <c r="D8" s="588" t="s">
        <v>213</v>
      </c>
      <c r="E8" s="588" t="s">
        <v>1300</v>
      </c>
      <c r="F8" s="588" t="s">
        <v>213</v>
      </c>
      <c r="G8" s="588" t="s">
        <v>1300</v>
      </c>
      <c r="H8" s="588" t="s">
        <v>213</v>
      </c>
    </row>
    <row r="9" spans="2:9" ht="18" customHeight="1" x14ac:dyDescent="0.2">
      <c r="B9" s="566" t="s">
        <v>848</v>
      </c>
      <c r="C9" s="581">
        <v>303.25</v>
      </c>
      <c r="D9" s="581">
        <v>239689.62100000001</v>
      </c>
      <c r="E9" s="581">
        <v>308.91666666666663</v>
      </c>
      <c r="F9" s="581">
        <v>249060.43</v>
      </c>
      <c r="G9" s="581">
        <v>340.16666666666669</v>
      </c>
      <c r="H9" s="581">
        <v>281952.42799999996</v>
      </c>
    </row>
    <row r="10" spans="2:9" ht="18" customHeight="1" x14ac:dyDescent="0.2">
      <c r="B10" s="566" t="s">
        <v>849</v>
      </c>
      <c r="C10" s="581">
        <v>373.25</v>
      </c>
      <c r="D10" s="581">
        <v>295015.40500000003</v>
      </c>
      <c r="E10" s="581">
        <v>395.33333333333337</v>
      </c>
      <c r="F10" s="581">
        <v>318210.08600000001</v>
      </c>
      <c r="G10" s="581">
        <v>414.16666666666669</v>
      </c>
      <c r="H10" s="581">
        <v>343143.57400000002</v>
      </c>
    </row>
    <row r="11" spans="2:9" ht="18" customHeight="1" x14ac:dyDescent="0.2">
      <c r="B11" s="566" t="s">
        <v>850</v>
      </c>
      <c r="C11" s="581">
        <v>265.16666666666669</v>
      </c>
      <c r="D11" s="581">
        <v>209047.73900000003</v>
      </c>
      <c r="E11" s="581">
        <v>253</v>
      </c>
      <c r="F11" s="581">
        <v>203349.77799999999</v>
      </c>
      <c r="G11" s="581">
        <v>265.41666666666669</v>
      </c>
      <c r="H11" s="581">
        <v>219555.334</v>
      </c>
    </row>
    <row r="12" spans="2:9" ht="18" customHeight="1" x14ac:dyDescent="0.2">
      <c r="B12" s="566" t="s">
        <v>851</v>
      </c>
      <c r="C12" s="581">
        <v>195.75</v>
      </c>
      <c r="D12" s="581">
        <v>154676.37</v>
      </c>
      <c r="E12" s="581">
        <v>203.75</v>
      </c>
      <c r="F12" s="581">
        <v>164133.62100000001</v>
      </c>
      <c r="G12" s="581">
        <v>212.5</v>
      </c>
      <c r="H12" s="581">
        <v>176236.149</v>
      </c>
    </row>
    <row r="13" spans="2:9" ht="18" customHeight="1" x14ac:dyDescent="0.2">
      <c r="B13" s="566" t="s">
        <v>852</v>
      </c>
      <c r="C13" s="581">
        <v>640.5</v>
      </c>
      <c r="D13" s="581">
        <v>505851.43199999997</v>
      </c>
      <c r="E13" s="581">
        <v>631.5</v>
      </c>
      <c r="F13" s="581">
        <v>508252.1</v>
      </c>
      <c r="G13" s="581">
        <v>644.58333333333337</v>
      </c>
      <c r="H13" s="581">
        <v>533820.99099999992</v>
      </c>
    </row>
    <row r="14" spans="2:9" ht="18" customHeight="1" x14ac:dyDescent="0.2">
      <c r="B14" s="566" t="s">
        <v>853</v>
      </c>
      <c r="C14" s="581">
        <v>2036.75</v>
      </c>
      <c r="D14" s="581">
        <v>1608416.0389999996</v>
      </c>
      <c r="E14" s="581">
        <v>1948.5</v>
      </c>
      <c r="F14" s="581">
        <v>1566812.253</v>
      </c>
      <c r="G14" s="581">
        <v>1876.1666666666667</v>
      </c>
      <c r="H14" s="581">
        <v>1551725.9710000001</v>
      </c>
    </row>
    <row r="15" spans="2:9" ht="18" customHeight="1" x14ac:dyDescent="0.2">
      <c r="B15" s="566" t="s">
        <v>855</v>
      </c>
      <c r="C15" s="581">
        <v>767.33333333333337</v>
      </c>
      <c r="D15" s="581">
        <v>605764.71399999992</v>
      </c>
      <c r="E15" s="581">
        <v>780.91666666666674</v>
      </c>
      <c r="F15" s="581">
        <v>628030.98399999994</v>
      </c>
      <c r="G15" s="581">
        <v>794.83333333333337</v>
      </c>
      <c r="H15" s="581">
        <v>658245.54200000013</v>
      </c>
    </row>
    <row r="16" spans="2:9" ht="18" customHeight="1" x14ac:dyDescent="0.2">
      <c r="B16" s="566" t="s">
        <v>856</v>
      </c>
      <c r="C16" s="581">
        <v>954.91666666666663</v>
      </c>
      <c r="D16" s="581">
        <v>754602.17200000002</v>
      </c>
      <c r="E16" s="581">
        <v>948.16666666666674</v>
      </c>
      <c r="F16" s="581">
        <v>762787.8459999999</v>
      </c>
      <c r="G16" s="581">
        <v>957.33333333333337</v>
      </c>
      <c r="H16" s="581">
        <v>792105.07099999988</v>
      </c>
    </row>
    <row r="17" spans="2:9" ht="18" customHeight="1" x14ac:dyDescent="0.2">
      <c r="B17" s="566" t="s">
        <v>139</v>
      </c>
      <c r="C17" s="581"/>
      <c r="D17" s="581"/>
      <c r="E17" s="581">
        <v>272.5</v>
      </c>
      <c r="F17" s="581">
        <v>218635.299</v>
      </c>
      <c r="G17" s="581">
        <v>1630</v>
      </c>
      <c r="H17" s="581">
        <v>1347496.713</v>
      </c>
    </row>
    <row r="18" spans="2:9" ht="18" customHeight="1" x14ac:dyDescent="0.2">
      <c r="B18" s="566" t="s">
        <v>857</v>
      </c>
      <c r="C18" s="581">
        <v>5018.166666666667</v>
      </c>
      <c r="D18" s="581">
        <v>3958097.0320000001</v>
      </c>
      <c r="E18" s="581">
        <v>4477.25</v>
      </c>
      <c r="F18" s="581">
        <v>3597948.392</v>
      </c>
      <c r="G18" s="581">
        <v>3002.3333333333335</v>
      </c>
      <c r="H18" s="581">
        <v>2482412.6939999997</v>
      </c>
    </row>
    <row r="19" spans="2:9" ht="18" customHeight="1" x14ac:dyDescent="0.2">
      <c r="B19" s="566" t="s">
        <v>858</v>
      </c>
      <c r="C19" s="581">
        <v>1487.75</v>
      </c>
      <c r="D19" s="581">
        <v>1174491.5929999999</v>
      </c>
      <c r="E19" s="581">
        <v>1468.9166666666667</v>
      </c>
      <c r="F19" s="581">
        <v>1181398.8389999999</v>
      </c>
      <c r="G19" s="581">
        <v>1433.5833333333333</v>
      </c>
      <c r="H19" s="581">
        <v>1186374.1150000002</v>
      </c>
    </row>
    <row r="20" spans="2:9" ht="18" customHeight="1" x14ac:dyDescent="0.2">
      <c r="B20" s="566" t="s">
        <v>859</v>
      </c>
      <c r="C20" s="581">
        <v>614.33333333333337</v>
      </c>
      <c r="D20" s="581">
        <v>484774.92200000002</v>
      </c>
      <c r="E20" s="581">
        <v>624.91666666666663</v>
      </c>
      <c r="F20" s="581">
        <v>502996.79200000002</v>
      </c>
      <c r="G20" s="581">
        <v>640.75</v>
      </c>
      <c r="H20" s="581">
        <v>530942.44299999997</v>
      </c>
    </row>
    <row r="21" spans="2:9" ht="18" customHeight="1" x14ac:dyDescent="0.2">
      <c r="B21" s="566" t="s">
        <v>860</v>
      </c>
      <c r="C21" s="581">
        <v>2906</v>
      </c>
      <c r="D21" s="581">
        <v>2291849.102</v>
      </c>
      <c r="E21" s="581">
        <v>2732.75</v>
      </c>
      <c r="F21" s="581">
        <v>2195610.9950000001</v>
      </c>
      <c r="G21" s="581">
        <v>2596.75</v>
      </c>
      <c r="H21" s="581">
        <v>2145215.6660000002</v>
      </c>
    </row>
    <row r="22" spans="2:9" ht="18" customHeight="1" x14ac:dyDescent="0.2">
      <c r="B22" s="566" t="s">
        <v>1293</v>
      </c>
      <c r="C22" s="581">
        <v>127.58333333333333</v>
      </c>
      <c r="D22" s="581">
        <v>100898.23300000001</v>
      </c>
      <c r="E22" s="581">
        <v>131</v>
      </c>
      <c r="F22" s="581">
        <v>105620.299</v>
      </c>
      <c r="G22" s="581">
        <v>132.91666666666666</v>
      </c>
      <c r="H22" s="581">
        <v>110004.06899999999</v>
      </c>
    </row>
    <row r="23" spans="2:9" ht="18" customHeight="1" x14ac:dyDescent="0.2">
      <c r="B23" s="566" t="s">
        <v>862</v>
      </c>
      <c r="C23" s="581">
        <v>117.33333333333333</v>
      </c>
      <c r="D23" s="581">
        <v>92705.73</v>
      </c>
      <c r="E23" s="581">
        <v>107.58333333333334</v>
      </c>
      <c r="F23" s="581">
        <v>86291.714000000007</v>
      </c>
      <c r="G23" s="581">
        <v>108.5</v>
      </c>
      <c r="H23" s="581">
        <v>89900.419000000009</v>
      </c>
    </row>
    <row r="24" spans="2:9" ht="18" customHeight="1" x14ac:dyDescent="0.2">
      <c r="B24" s="566" t="s">
        <v>100</v>
      </c>
      <c r="C24" s="581">
        <v>5846.5</v>
      </c>
      <c r="D24" s="581">
        <v>4616620.5290000001</v>
      </c>
      <c r="E24" s="581">
        <v>5654.75</v>
      </c>
      <c r="F24" s="581">
        <v>4549994.7889999999</v>
      </c>
      <c r="G24" s="581">
        <v>5643.416666666667</v>
      </c>
      <c r="H24" s="581">
        <v>4675223.7940000007</v>
      </c>
    </row>
    <row r="25" spans="2:9" ht="15.75" x14ac:dyDescent="0.25">
      <c r="B25" s="569" t="s">
        <v>117</v>
      </c>
      <c r="C25" s="557">
        <f t="shared" ref="C25:F25" si="0">SUM(C9:C24)</f>
        <v>21654.583333333336</v>
      </c>
      <c r="D25" s="557">
        <f t="shared" si="0"/>
        <v>17092500.633000001</v>
      </c>
      <c r="E25" s="557">
        <f t="shared" si="0"/>
        <v>20939.75</v>
      </c>
      <c r="F25" s="557">
        <f t="shared" si="0"/>
        <v>16839134.217</v>
      </c>
      <c r="G25" s="557">
        <v>20693.416666666668</v>
      </c>
      <c r="H25" s="557">
        <v>17124354.973000001</v>
      </c>
    </row>
    <row r="26" spans="2:9" ht="48.75" customHeight="1" x14ac:dyDescent="0.2">
      <c r="I26" s="239" t="s">
        <v>1</v>
      </c>
    </row>
    <row r="27" spans="2:9" ht="15" customHeight="1" x14ac:dyDescent="0.25">
      <c r="B27" s="1825" t="s">
        <v>1301</v>
      </c>
      <c r="C27" s="1825"/>
      <c r="D27" s="1825"/>
      <c r="E27" s="1825"/>
      <c r="F27" s="1825"/>
      <c r="G27" s="1825"/>
      <c r="H27" s="1825"/>
    </row>
    <row r="28" spans="2:9" ht="36.75" customHeight="1" x14ac:dyDescent="0.25">
      <c r="B28" s="2094" t="s">
        <v>1302</v>
      </c>
      <c r="C28" s="2094"/>
      <c r="D28" s="2094"/>
      <c r="E28" s="2094"/>
      <c r="F28" s="2094"/>
      <c r="G28" s="2094"/>
      <c r="H28" s="2094"/>
    </row>
    <row r="29" spans="2:9" ht="15" customHeight="1" thickBot="1" x14ac:dyDescent="0.3">
      <c r="B29" s="2095" t="s">
        <v>1299</v>
      </c>
      <c r="C29" s="2095"/>
      <c r="D29" s="2095"/>
      <c r="E29" s="2095"/>
      <c r="F29" s="2095"/>
      <c r="G29" s="2095"/>
      <c r="H29" s="2095"/>
    </row>
    <row r="30" spans="2:9" ht="16.5" customHeight="1" x14ac:dyDescent="0.2"/>
    <row r="31" spans="2:9" ht="15.75" x14ac:dyDescent="0.2">
      <c r="B31" s="1828" t="s">
        <v>84</v>
      </c>
      <c r="C31" s="588">
        <v>2017</v>
      </c>
      <c r="D31" s="588"/>
      <c r="E31" s="1790">
        <v>2018</v>
      </c>
      <c r="F31" s="1790"/>
      <c r="G31" s="1790">
        <v>2019</v>
      </c>
      <c r="H31" s="1790"/>
    </row>
    <row r="32" spans="2:9" ht="15.75" x14ac:dyDescent="0.2">
      <c r="B32" s="1790"/>
      <c r="C32" s="588" t="s">
        <v>115</v>
      </c>
      <c r="D32" s="588" t="s">
        <v>116</v>
      </c>
      <c r="E32" s="588" t="s">
        <v>115</v>
      </c>
      <c r="F32" s="588" t="s">
        <v>116</v>
      </c>
      <c r="G32" s="588" t="s">
        <v>115</v>
      </c>
      <c r="H32" s="588" t="s">
        <v>116</v>
      </c>
    </row>
    <row r="33" spans="2:8" ht="18" customHeight="1" x14ac:dyDescent="0.2">
      <c r="B33" s="566" t="s">
        <v>848</v>
      </c>
      <c r="C33" s="581">
        <v>186.91666666666666</v>
      </c>
      <c r="D33" s="581">
        <v>116.33333333333333</v>
      </c>
      <c r="E33" s="581">
        <v>193.66666666666666</v>
      </c>
      <c r="F33" s="581">
        <v>115.25</v>
      </c>
      <c r="G33" s="581">
        <v>212.83333333333334</v>
      </c>
      <c r="H33" s="581">
        <v>127.33333333333333</v>
      </c>
    </row>
    <row r="34" spans="2:8" ht="18" customHeight="1" x14ac:dyDescent="0.2">
      <c r="B34" s="566" t="s">
        <v>849</v>
      </c>
      <c r="C34" s="581">
        <v>213.25</v>
      </c>
      <c r="D34" s="581">
        <v>160</v>
      </c>
      <c r="E34" s="581">
        <v>232.08333333333334</v>
      </c>
      <c r="F34" s="581">
        <v>163.25</v>
      </c>
      <c r="G34" s="581">
        <v>250.41666666666666</v>
      </c>
      <c r="H34" s="581">
        <v>163.75</v>
      </c>
    </row>
    <row r="35" spans="2:8" ht="18" customHeight="1" x14ac:dyDescent="0.2">
      <c r="B35" s="566" t="s">
        <v>850</v>
      </c>
      <c r="C35" s="581">
        <v>155.41666666666666</v>
      </c>
      <c r="D35" s="581">
        <v>109.75</v>
      </c>
      <c r="E35" s="581">
        <v>156</v>
      </c>
      <c r="F35" s="581">
        <v>97</v>
      </c>
      <c r="G35" s="581">
        <v>160.08333333333334</v>
      </c>
      <c r="H35" s="581">
        <v>105.33333333333333</v>
      </c>
    </row>
    <row r="36" spans="2:8" ht="18" customHeight="1" x14ac:dyDescent="0.2">
      <c r="B36" s="566" t="s">
        <v>851</v>
      </c>
      <c r="C36" s="581">
        <v>126.08333333333333</v>
      </c>
      <c r="D36" s="581">
        <v>69.666666666666671</v>
      </c>
      <c r="E36" s="581">
        <v>132.25</v>
      </c>
      <c r="F36" s="581">
        <v>71.5</v>
      </c>
      <c r="G36" s="581">
        <v>132.58333333333334</v>
      </c>
      <c r="H36" s="581">
        <v>79.916666666666671</v>
      </c>
    </row>
    <row r="37" spans="2:8" ht="18" customHeight="1" x14ac:dyDescent="0.2">
      <c r="B37" s="566" t="s">
        <v>852</v>
      </c>
      <c r="C37" s="581">
        <v>382.83333333333331</v>
      </c>
      <c r="D37" s="581">
        <v>257.66666666666669</v>
      </c>
      <c r="E37" s="581">
        <v>374.33333333333331</v>
      </c>
      <c r="F37" s="581">
        <v>257.16666666666669</v>
      </c>
      <c r="G37" s="581">
        <v>386.16666666666669</v>
      </c>
      <c r="H37" s="581">
        <v>258.41666666666669</v>
      </c>
    </row>
    <row r="38" spans="2:8" ht="18" customHeight="1" x14ac:dyDescent="0.2">
      <c r="B38" s="566" t="s">
        <v>853</v>
      </c>
      <c r="C38" s="581">
        <v>1281.6666666666667</v>
      </c>
      <c r="D38" s="581">
        <v>755.08333333333337</v>
      </c>
      <c r="E38" s="581">
        <v>1216.6666666666667</v>
      </c>
      <c r="F38" s="581">
        <v>731.83333333333337</v>
      </c>
      <c r="G38" s="581">
        <v>1167.6666666666667</v>
      </c>
      <c r="H38" s="581">
        <v>708.5</v>
      </c>
    </row>
    <row r="39" spans="2:8" ht="18" customHeight="1" x14ac:dyDescent="0.2">
      <c r="B39" s="566" t="s">
        <v>855</v>
      </c>
      <c r="C39" s="581">
        <v>446.33333333333331</v>
      </c>
      <c r="D39" s="581">
        <v>321</v>
      </c>
      <c r="E39" s="581">
        <v>463.16666666666669</v>
      </c>
      <c r="F39" s="581">
        <v>317.75</v>
      </c>
      <c r="G39" s="581">
        <v>473</v>
      </c>
      <c r="H39" s="581">
        <v>321.83333333333331</v>
      </c>
    </row>
    <row r="40" spans="2:8" ht="18" customHeight="1" x14ac:dyDescent="0.2">
      <c r="B40" s="566" t="s">
        <v>856</v>
      </c>
      <c r="C40" s="581">
        <v>541.16666666666663</v>
      </c>
      <c r="D40" s="581">
        <v>413.75</v>
      </c>
      <c r="E40" s="581">
        <v>527.08333333333337</v>
      </c>
      <c r="F40" s="581">
        <v>421.08333333333331</v>
      </c>
      <c r="G40" s="581">
        <v>544.41666666666663</v>
      </c>
      <c r="H40" s="581">
        <v>412.91666666666669</v>
      </c>
    </row>
    <row r="41" spans="2:8" ht="18" customHeight="1" x14ac:dyDescent="0.2">
      <c r="B41" s="566" t="s">
        <v>139</v>
      </c>
      <c r="C41" s="581"/>
      <c r="D41" s="581"/>
      <c r="E41" s="581">
        <v>161.83333333333334</v>
      </c>
      <c r="F41" s="581">
        <v>110.66666666666667</v>
      </c>
      <c r="G41" s="581">
        <v>969.5</v>
      </c>
      <c r="H41" s="581">
        <v>660.5</v>
      </c>
    </row>
    <row r="42" spans="2:8" ht="18" customHeight="1" x14ac:dyDescent="0.2">
      <c r="B42" s="566" t="s">
        <v>857</v>
      </c>
      <c r="C42" s="581">
        <v>2937.3333333333335</v>
      </c>
      <c r="D42" s="581">
        <v>2080.8333333333335</v>
      </c>
      <c r="E42" s="581">
        <v>2650.5833333333335</v>
      </c>
      <c r="F42" s="581">
        <v>1826.6666666666667</v>
      </c>
      <c r="G42" s="581">
        <v>1778.75</v>
      </c>
      <c r="H42" s="581">
        <v>1223.5833333333333</v>
      </c>
    </row>
    <row r="43" spans="2:8" ht="18" customHeight="1" x14ac:dyDescent="0.2">
      <c r="B43" s="566" t="s">
        <v>858</v>
      </c>
      <c r="C43" s="581">
        <v>847.33333333333337</v>
      </c>
      <c r="D43" s="581">
        <v>641</v>
      </c>
      <c r="E43" s="581">
        <v>840.58333333333337</v>
      </c>
      <c r="F43" s="581">
        <v>628.33333333333337</v>
      </c>
      <c r="G43" s="581">
        <v>826.25</v>
      </c>
      <c r="H43" s="581">
        <v>607.33333333333337</v>
      </c>
    </row>
    <row r="44" spans="2:8" ht="18" customHeight="1" x14ac:dyDescent="0.2">
      <c r="B44" s="566" t="s">
        <v>859</v>
      </c>
      <c r="C44" s="581">
        <v>345.33333333333331</v>
      </c>
      <c r="D44" s="581">
        <v>269</v>
      </c>
      <c r="E44" s="581">
        <v>354.58333333333331</v>
      </c>
      <c r="F44" s="581">
        <v>270.33333333333331</v>
      </c>
      <c r="G44" s="581">
        <v>371.08333333333331</v>
      </c>
      <c r="H44" s="581">
        <v>269.66666666666669</v>
      </c>
    </row>
    <row r="45" spans="2:8" ht="18" customHeight="1" x14ac:dyDescent="0.2">
      <c r="B45" s="566" t="s">
        <v>860</v>
      </c>
      <c r="C45" s="581">
        <v>1676.8333333333333</v>
      </c>
      <c r="D45" s="581">
        <v>1229.1666666666667</v>
      </c>
      <c r="E45" s="581">
        <v>1571.0833333333333</v>
      </c>
      <c r="F45" s="581">
        <v>1161.6666666666667</v>
      </c>
      <c r="G45" s="581">
        <v>1493.5</v>
      </c>
      <c r="H45" s="581">
        <v>1103.25</v>
      </c>
    </row>
    <row r="46" spans="2:8" ht="18" customHeight="1" x14ac:dyDescent="0.2">
      <c r="B46" s="566" t="s">
        <v>1293</v>
      </c>
      <c r="C46" s="581">
        <v>81.916666666666671</v>
      </c>
      <c r="D46" s="581">
        <v>45.666666666666664</v>
      </c>
      <c r="E46" s="581">
        <v>85.5</v>
      </c>
      <c r="F46" s="581">
        <v>45.5</v>
      </c>
      <c r="G46" s="581">
        <v>88.833333333333329</v>
      </c>
      <c r="H46" s="581">
        <v>44.083333333333336</v>
      </c>
    </row>
    <row r="47" spans="2:8" ht="18" customHeight="1" x14ac:dyDescent="0.2">
      <c r="B47" s="566" t="s">
        <v>862</v>
      </c>
      <c r="C47" s="581">
        <v>68.583333333333329</v>
      </c>
      <c r="D47" s="581">
        <v>48.75</v>
      </c>
      <c r="E47" s="581">
        <v>61.333333333333336</v>
      </c>
      <c r="F47" s="581">
        <v>46.25</v>
      </c>
      <c r="G47" s="581">
        <v>63.666666666666664</v>
      </c>
      <c r="H47" s="581">
        <v>44.833333333333336</v>
      </c>
    </row>
    <row r="48" spans="2:8" ht="18" customHeight="1" x14ac:dyDescent="0.2">
      <c r="B48" s="566" t="s">
        <v>100</v>
      </c>
      <c r="C48" s="581">
        <v>3543.25</v>
      </c>
      <c r="D48" s="581">
        <v>2303.25</v>
      </c>
      <c r="E48" s="581">
        <v>3450.25</v>
      </c>
      <c r="F48" s="581">
        <v>2204.5</v>
      </c>
      <c r="G48" s="581">
        <v>3486.9166666666665</v>
      </c>
      <c r="H48" s="581">
        <v>2156.5</v>
      </c>
    </row>
    <row r="49" spans="2:9" ht="15.75" x14ac:dyDescent="0.25">
      <c r="B49" s="569" t="s">
        <v>117</v>
      </c>
      <c r="C49" s="557">
        <v>12834.25</v>
      </c>
      <c r="D49" s="557">
        <v>8820.9166666666679</v>
      </c>
      <c r="E49" s="557">
        <v>12471</v>
      </c>
      <c r="F49" s="557">
        <v>8468.75</v>
      </c>
      <c r="G49" s="557">
        <v>12405.666666666666</v>
      </c>
      <c r="H49" s="557">
        <v>8287.75</v>
      </c>
      <c r="I49" s="362"/>
    </row>
    <row r="50" spans="2:9" x14ac:dyDescent="0.2">
      <c r="B50" s="589"/>
    </row>
  </sheetData>
  <mergeCells count="13">
    <mergeCell ref="B2:H2"/>
    <mergeCell ref="B3:H3"/>
    <mergeCell ref="B4:H4"/>
    <mergeCell ref="B5:H5"/>
    <mergeCell ref="B7:B8"/>
    <mergeCell ref="E7:F7"/>
    <mergeCell ref="G7:H7"/>
    <mergeCell ref="B27:H27"/>
    <mergeCell ref="B28:H28"/>
    <mergeCell ref="B29:H29"/>
    <mergeCell ref="B31:B32"/>
    <mergeCell ref="E31:F31"/>
    <mergeCell ref="G31:H31"/>
  </mergeCells>
  <hyperlinks>
    <hyperlink ref="I2" location="'Indice Total'!A150" display="Volver"/>
    <hyperlink ref="I26" location="'Indice Total'!A150" display="Volver"/>
  </hyperlinks>
  <pageMargins left="0.9055118110236221" right="0.9055118110236221" top="0.74803149606299213" bottom="0.94488188976377963" header="0.31496062992125984" footer="0.51181102362204722"/>
  <pageSetup scale="59" orientation="landscape"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2:E11"/>
  <sheetViews>
    <sheetView showGridLines="0" zoomScale="90" zoomScaleNormal="90" workbookViewId="0"/>
  </sheetViews>
  <sheetFormatPr baseColWidth="10" defaultRowHeight="12.75" x14ac:dyDescent="0.2"/>
  <cols>
    <col min="1" max="1" width="20.7109375" style="363" customWidth="1"/>
    <col min="2" max="2" width="42.7109375" style="363" customWidth="1"/>
    <col min="3" max="3" width="19.85546875" style="363" customWidth="1"/>
    <col min="4" max="4" width="19.28515625" style="363" customWidth="1"/>
    <col min="5" max="5" width="17.140625" style="363" customWidth="1"/>
    <col min="6" max="6" width="44.5703125" style="363" customWidth="1"/>
    <col min="7" max="7" width="16.85546875" style="363" customWidth="1"/>
    <col min="8" max="8" width="20.5703125" style="363" customWidth="1"/>
    <col min="9" max="16384" width="11.42578125" style="363"/>
  </cols>
  <sheetData>
    <row r="2" spans="2:5" ht="18" x14ac:dyDescent="0.25">
      <c r="B2" s="1825" t="s">
        <v>1303</v>
      </c>
      <c r="C2" s="1825"/>
      <c r="D2" s="1825"/>
      <c r="E2" s="239" t="s">
        <v>1</v>
      </c>
    </row>
    <row r="3" spans="2:5" ht="33.75" customHeight="1" thickBot="1" x14ac:dyDescent="0.25">
      <c r="B3" s="1793" t="s">
        <v>1304</v>
      </c>
      <c r="C3" s="1793"/>
      <c r="D3" s="1793"/>
    </row>
    <row r="5" spans="2:5" ht="31.5" x14ac:dyDescent="0.2">
      <c r="B5" s="588" t="s">
        <v>1305</v>
      </c>
      <c r="C5" s="588" t="s">
        <v>1306</v>
      </c>
      <c r="D5" s="588" t="s">
        <v>1307</v>
      </c>
    </row>
    <row r="6" spans="2:5" ht="18" customHeight="1" x14ac:dyDescent="0.2">
      <c r="B6" s="566" t="s">
        <v>1308</v>
      </c>
      <c r="C6" s="581">
        <v>2080993</v>
      </c>
      <c r="D6" s="581">
        <v>96503969.381999999</v>
      </c>
      <c r="E6" s="590"/>
    </row>
    <row r="7" spans="2:5" ht="18" customHeight="1" x14ac:dyDescent="0.2">
      <c r="B7" s="566" t="s">
        <v>1309</v>
      </c>
      <c r="C7" s="581">
        <v>1077026</v>
      </c>
      <c r="D7" s="581">
        <v>49946003.723999999</v>
      </c>
      <c r="E7" s="590"/>
    </row>
    <row r="8" spans="2:5" ht="18" customHeight="1" x14ac:dyDescent="0.2">
      <c r="B8" s="566" t="s">
        <v>1310</v>
      </c>
      <c r="C8" s="581">
        <v>14982</v>
      </c>
      <c r="D8" s="581">
        <v>694775.26800000004</v>
      </c>
      <c r="E8" s="590"/>
    </row>
    <row r="9" spans="2:5" ht="18" customHeight="1" x14ac:dyDescent="0.2">
      <c r="B9" s="566" t="s">
        <v>1311</v>
      </c>
      <c r="C9" s="581">
        <v>90848</v>
      </c>
      <c r="D9" s="581">
        <v>4212985.1519999998</v>
      </c>
      <c r="E9" s="590"/>
    </row>
    <row r="10" spans="2:5" ht="15.75" x14ac:dyDescent="0.25">
      <c r="B10" s="569" t="s">
        <v>117</v>
      </c>
      <c r="C10" s="557">
        <f>SUM(C6:C9)</f>
        <v>3263849</v>
      </c>
      <c r="D10" s="557">
        <f>SUM(D6:D9)</f>
        <v>151357733.52600002</v>
      </c>
      <c r="E10" s="590"/>
    </row>
    <row r="11" spans="2:5" x14ac:dyDescent="0.2">
      <c r="B11" s="1654" t="s">
        <v>1312</v>
      </c>
    </row>
  </sheetData>
  <mergeCells count="2">
    <mergeCell ref="B2:D2"/>
    <mergeCell ref="B3:D3"/>
  </mergeCells>
  <hyperlinks>
    <hyperlink ref="E2" location="'Indice Total'!A150" display="Volver"/>
  </hyperlinks>
  <pageMargins left="0.7" right="0.7" top="0.75" bottom="0.75" header="0.3" footer="0.3"/>
  <pageSetup paperSize="14"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I53"/>
  <sheetViews>
    <sheetView showGridLines="0" zoomScale="90" zoomScaleNormal="90" workbookViewId="0"/>
  </sheetViews>
  <sheetFormatPr baseColWidth="10" defaultColWidth="11.42578125" defaultRowHeight="12.75" x14ac:dyDescent="0.2"/>
  <cols>
    <col min="1" max="1" width="23.7109375" style="241" customWidth="1"/>
    <col min="2" max="2" width="69.7109375" style="241" customWidth="1"/>
    <col min="3" max="6" width="13.7109375" style="241" customWidth="1"/>
    <col min="7" max="7" width="17.5703125" style="241" customWidth="1"/>
    <col min="8" max="8" width="12.7109375" style="241" customWidth="1"/>
    <col min="9" max="16384" width="11.42578125" style="241"/>
  </cols>
  <sheetData>
    <row r="1" spans="2:9" ht="42.95" customHeight="1" x14ac:dyDescent="0.2"/>
    <row r="2" spans="2:9" ht="18" x14ac:dyDescent="0.2">
      <c r="B2" s="1778" t="s">
        <v>1609</v>
      </c>
      <c r="C2" s="1792"/>
      <c r="D2" s="1792"/>
      <c r="E2" s="1792"/>
      <c r="F2" s="1792"/>
      <c r="G2" s="1792"/>
      <c r="H2" s="1792"/>
      <c r="I2" s="3" t="s">
        <v>1</v>
      </c>
    </row>
    <row r="3" spans="2:9" ht="36" customHeight="1" x14ac:dyDescent="0.2">
      <c r="B3" s="1820" t="s">
        <v>1610</v>
      </c>
      <c r="C3" s="1821"/>
      <c r="D3" s="1821"/>
      <c r="E3" s="1821"/>
      <c r="F3" s="1821"/>
      <c r="G3" s="1821"/>
      <c r="H3" s="1821"/>
    </row>
    <row r="4" spans="2:9" ht="19.149999999999999" customHeight="1" thickBot="1" x14ac:dyDescent="0.25">
      <c r="B4" s="1804">
        <v>2019</v>
      </c>
      <c r="C4" s="1822"/>
      <c r="D4" s="1822"/>
      <c r="E4" s="1822"/>
      <c r="F4" s="1822"/>
      <c r="G4" s="1822"/>
      <c r="H4" s="1822"/>
    </row>
    <row r="5" spans="2:9" x14ac:dyDescent="0.2">
      <c r="B5" s="768"/>
      <c r="C5" s="768"/>
      <c r="D5" s="768"/>
      <c r="E5" s="768"/>
      <c r="F5" s="768"/>
      <c r="G5" s="768"/>
      <c r="H5" s="768"/>
    </row>
    <row r="6" spans="2:9" ht="15.75" x14ac:dyDescent="0.2">
      <c r="B6" s="1786" t="s">
        <v>52</v>
      </c>
      <c r="C6" s="1800" t="s">
        <v>1544</v>
      </c>
      <c r="D6" s="1800"/>
      <c r="E6" s="1800"/>
      <c r="F6" s="1811" t="s">
        <v>1611</v>
      </c>
      <c r="G6" s="1823" t="s">
        <v>1612</v>
      </c>
      <c r="H6" s="854"/>
    </row>
    <row r="7" spans="2:9" ht="21" customHeight="1" x14ac:dyDescent="0.2">
      <c r="B7" s="1787"/>
      <c r="C7" s="548" t="s">
        <v>832</v>
      </c>
      <c r="D7" s="548" t="s">
        <v>1545</v>
      </c>
      <c r="E7" s="548" t="s">
        <v>836</v>
      </c>
      <c r="F7" s="1812"/>
      <c r="G7" s="1824"/>
      <c r="H7" s="588" t="s">
        <v>117</v>
      </c>
    </row>
    <row r="8" spans="2:9" ht="18" customHeight="1" x14ac:dyDescent="0.2">
      <c r="B8" s="742" t="s">
        <v>1546</v>
      </c>
      <c r="C8" s="716">
        <v>6989.833333333333</v>
      </c>
      <c r="D8" s="797">
        <v>5477.416666666667</v>
      </c>
      <c r="E8" s="716">
        <v>1353.0833333333333</v>
      </c>
      <c r="F8" s="855">
        <v>20494.75</v>
      </c>
      <c r="G8" s="716"/>
      <c r="H8" s="856">
        <v>34315.083333333336</v>
      </c>
      <c r="I8" s="779"/>
    </row>
    <row r="9" spans="2:9" ht="18" customHeight="1" x14ac:dyDescent="0.2">
      <c r="B9" s="742" t="s">
        <v>1547</v>
      </c>
      <c r="C9" s="716">
        <v>266.5</v>
      </c>
      <c r="D9" s="797">
        <v>267.83333333333331</v>
      </c>
      <c r="E9" s="716">
        <v>59.75</v>
      </c>
      <c r="F9" s="855">
        <v>702</v>
      </c>
      <c r="G9" s="716"/>
      <c r="H9" s="856">
        <v>1296.0833333333333</v>
      </c>
      <c r="I9" s="779"/>
    </row>
    <row r="10" spans="2:9" ht="18" customHeight="1" x14ac:dyDescent="0.2">
      <c r="B10" s="742" t="s">
        <v>72</v>
      </c>
      <c r="C10" s="716">
        <v>370.75</v>
      </c>
      <c r="D10" s="797">
        <v>224.33333333333334</v>
      </c>
      <c r="E10" s="716">
        <v>47.416666666666664</v>
      </c>
      <c r="F10" s="855">
        <v>725.75</v>
      </c>
      <c r="G10" s="716">
        <v>4</v>
      </c>
      <c r="H10" s="856">
        <v>1372.25</v>
      </c>
      <c r="I10" s="779"/>
    </row>
    <row r="11" spans="2:9" ht="18" customHeight="1" x14ac:dyDescent="0.2">
      <c r="B11" s="742" t="s">
        <v>1548</v>
      </c>
      <c r="C11" s="716">
        <v>6667.916666666667</v>
      </c>
      <c r="D11" s="797">
        <v>6205</v>
      </c>
      <c r="E11" s="716">
        <v>1653.6666666666667</v>
      </c>
      <c r="F11" s="855">
        <v>15412.166666666666</v>
      </c>
      <c r="G11" s="716"/>
      <c r="H11" s="856">
        <v>29938.75</v>
      </c>
      <c r="I11" s="779"/>
    </row>
    <row r="12" spans="2:9" ht="18" customHeight="1" x14ac:dyDescent="0.2">
      <c r="B12" s="742" t="s">
        <v>1549</v>
      </c>
      <c r="C12" s="716">
        <v>575.5</v>
      </c>
      <c r="D12" s="797">
        <v>365.91666666666669</v>
      </c>
      <c r="E12" s="716">
        <v>46.666666666666664</v>
      </c>
      <c r="F12" s="855">
        <v>1610.9166666666667</v>
      </c>
      <c r="G12" s="716"/>
      <c r="H12" s="856">
        <v>2599</v>
      </c>
      <c r="I12" s="779"/>
    </row>
    <row r="13" spans="2:9" ht="18" customHeight="1" x14ac:dyDescent="0.2">
      <c r="B13" s="742" t="s">
        <v>70</v>
      </c>
      <c r="C13" s="716">
        <v>6632.416666666667</v>
      </c>
      <c r="D13" s="797">
        <v>11631.083333333334</v>
      </c>
      <c r="E13" s="716">
        <v>1423.5833333333333</v>
      </c>
      <c r="F13" s="855">
        <v>16470</v>
      </c>
      <c r="G13" s="716"/>
      <c r="H13" s="856">
        <v>36157.083333333328</v>
      </c>
      <c r="I13" s="779"/>
    </row>
    <row r="14" spans="2:9" ht="18" customHeight="1" x14ac:dyDescent="0.2">
      <c r="B14" s="742" t="s">
        <v>1550</v>
      </c>
      <c r="C14" s="716">
        <v>10537.666666666666</v>
      </c>
      <c r="D14" s="797">
        <v>12743.25</v>
      </c>
      <c r="E14" s="716">
        <v>2126</v>
      </c>
      <c r="F14" s="855">
        <v>58938.583333333336</v>
      </c>
      <c r="G14" s="716"/>
      <c r="H14" s="856">
        <v>84345.5</v>
      </c>
      <c r="I14" s="779"/>
    </row>
    <row r="15" spans="2:9" ht="18" customHeight="1" x14ac:dyDescent="0.2">
      <c r="B15" s="742" t="s">
        <v>1551</v>
      </c>
      <c r="C15" s="716">
        <v>2936.25</v>
      </c>
      <c r="D15" s="797">
        <v>3257.1666666666665</v>
      </c>
      <c r="E15" s="716">
        <v>674</v>
      </c>
      <c r="F15" s="855">
        <v>17129.333333333332</v>
      </c>
      <c r="G15" s="716"/>
      <c r="H15" s="856">
        <v>23996.75</v>
      </c>
      <c r="I15" s="779"/>
    </row>
    <row r="16" spans="2:9" ht="18" customHeight="1" x14ac:dyDescent="0.2">
      <c r="B16" s="742" t="s">
        <v>1552</v>
      </c>
      <c r="C16" s="716">
        <v>6426.5</v>
      </c>
      <c r="D16" s="797">
        <v>8151.916666666667</v>
      </c>
      <c r="E16" s="716">
        <v>2567.5</v>
      </c>
      <c r="F16" s="855">
        <v>29535.083333333332</v>
      </c>
      <c r="G16" s="716"/>
      <c r="H16" s="856">
        <v>46681</v>
      </c>
      <c r="I16" s="779"/>
    </row>
    <row r="17" spans="2:9" ht="18" customHeight="1" x14ac:dyDescent="0.2">
      <c r="B17" s="742" t="s">
        <v>1553</v>
      </c>
      <c r="C17" s="716">
        <v>1532.9166666666667</v>
      </c>
      <c r="D17" s="797">
        <v>1379.25</v>
      </c>
      <c r="E17" s="716">
        <v>211.75</v>
      </c>
      <c r="F17" s="855">
        <v>7195</v>
      </c>
      <c r="G17" s="716"/>
      <c r="H17" s="856">
        <v>10318.916666666668</v>
      </c>
      <c r="I17" s="779"/>
    </row>
    <row r="18" spans="2:9" ht="18" customHeight="1" x14ac:dyDescent="0.2">
      <c r="B18" s="742" t="s">
        <v>1554</v>
      </c>
      <c r="C18" s="716">
        <v>12650</v>
      </c>
      <c r="D18" s="797">
        <v>15449.916666666666</v>
      </c>
      <c r="E18" s="716">
        <v>1985.6666666666667</v>
      </c>
      <c r="F18" s="855">
        <v>97225.416666666672</v>
      </c>
      <c r="G18" s="716"/>
      <c r="H18" s="856">
        <v>127311</v>
      </c>
      <c r="I18" s="779"/>
    </row>
    <row r="19" spans="2:9" ht="18" customHeight="1" x14ac:dyDescent="0.2">
      <c r="B19" s="742" t="s">
        <v>1555</v>
      </c>
      <c r="C19" s="716">
        <v>401.41666666666669</v>
      </c>
      <c r="D19" s="797">
        <v>214.5</v>
      </c>
      <c r="E19" s="716">
        <v>88.833333333333329</v>
      </c>
      <c r="F19" s="855">
        <v>946.66666666666663</v>
      </c>
      <c r="G19" s="716"/>
      <c r="H19" s="856">
        <v>1651.4166666666667</v>
      </c>
      <c r="I19" s="779"/>
    </row>
    <row r="20" spans="2:9" ht="18" customHeight="1" x14ac:dyDescent="0.2">
      <c r="B20" s="742" t="s">
        <v>71</v>
      </c>
      <c r="C20" s="716">
        <v>3239.25</v>
      </c>
      <c r="D20" s="797">
        <v>2533.9166666666665</v>
      </c>
      <c r="E20" s="716">
        <v>508</v>
      </c>
      <c r="F20" s="855">
        <v>13857.416666666666</v>
      </c>
      <c r="G20" s="716"/>
      <c r="H20" s="856">
        <v>20138.583333333332</v>
      </c>
      <c r="I20" s="779"/>
    </row>
    <row r="21" spans="2:9" ht="18" customHeight="1" x14ac:dyDescent="0.2">
      <c r="B21" s="742" t="s">
        <v>1556</v>
      </c>
      <c r="C21" s="716">
        <v>2495.3333333333335</v>
      </c>
      <c r="D21" s="797">
        <v>2912.25</v>
      </c>
      <c r="E21" s="716">
        <v>572.75</v>
      </c>
      <c r="F21" s="855">
        <v>54251.916666666701</v>
      </c>
      <c r="G21" s="716">
        <v>1</v>
      </c>
      <c r="H21" s="856">
        <v>60233.250000000036</v>
      </c>
      <c r="I21" s="779"/>
    </row>
    <row r="22" spans="2:9" ht="18" customHeight="1" x14ac:dyDescent="0.2">
      <c r="B22" s="742" t="s">
        <v>1557</v>
      </c>
      <c r="C22" s="716">
        <v>4735.75</v>
      </c>
      <c r="D22" s="797">
        <v>4842.583333333333</v>
      </c>
      <c r="E22" s="716">
        <v>1135.25</v>
      </c>
      <c r="F22" s="855">
        <v>141675.08333333334</v>
      </c>
      <c r="G22" s="716"/>
      <c r="H22" s="856">
        <v>152388.66666666669</v>
      </c>
      <c r="I22" s="779"/>
    </row>
    <row r="23" spans="2:9" ht="18" customHeight="1" x14ac:dyDescent="0.2">
      <c r="B23" s="742" t="s">
        <v>1558</v>
      </c>
      <c r="C23" s="716">
        <v>3643.9166666666665</v>
      </c>
      <c r="D23" s="797">
        <v>4333.666666666667</v>
      </c>
      <c r="E23" s="716">
        <v>646.33333333333337</v>
      </c>
      <c r="F23" s="855">
        <v>141231.08333333334</v>
      </c>
      <c r="G23" s="716"/>
      <c r="H23" s="856">
        <v>149855</v>
      </c>
      <c r="I23" s="779"/>
    </row>
    <row r="24" spans="2:9" ht="18" customHeight="1" x14ac:dyDescent="0.2">
      <c r="B24" s="742" t="s">
        <v>1559</v>
      </c>
      <c r="C24" s="716">
        <v>11</v>
      </c>
      <c r="D24" s="797">
        <v>18.916666666666668</v>
      </c>
      <c r="E24" s="716">
        <v>4.916666666666667</v>
      </c>
      <c r="F24" s="855">
        <v>131.83333333333334</v>
      </c>
      <c r="G24" s="716"/>
      <c r="H24" s="856">
        <v>166.66666666666669</v>
      </c>
      <c r="I24" s="779"/>
    </row>
    <row r="25" spans="2:9" ht="18" customHeight="1" x14ac:dyDescent="0.2">
      <c r="B25" s="742" t="s">
        <v>1613</v>
      </c>
      <c r="C25" s="857"/>
      <c r="D25" s="857"/>
      <c r="E25" s="857"/>
      <c r="F25" s="857">
        <v>11374.833333333334</v>
      </c>
      <c r="G25" s="858"/>
      <c r="H25" s="856">
        <v>11374.833333333334</v>
      </c>
      <c r="I25" s="779"/>
    </row>
    <row r="26" spans="2:9" ht="18" customHeight="1" x14ac:dyDescent="0.2">
      <c r="B26" s="780" t="s">
        <v>117</v>
      </c>
      <c r="C26" s="859">
        <v>70112.916666666672</v>
      </c>
      <c r="D26" s="859">
        <v>80008.916666666657</v>
      </c>
      <c r="E26" s="859">
        <v>15105.166666666668</v>
      </c>
      <c r="F26" s="859">
        <v>628907.83333333349</v>
      </c>
      <c r="G26" s="859">
        <v>5</v>
      </c>
      <c r="H26" s="859">
        <v>794139.83333333349</v>
      </c>
      <c r="I26" s="779"/>
    </row>
    <row r="27" spans="2:9" ht="24.75" customHeight="1" x14ac:dyDescent="0.2">
      <c r="B27" s="860"/>
      <c r="C27" s="861"/>
      <c r="D27" s="861"/>
      <c r="E27" s="861"/>
      <c r="F27" s="861"/>
      <c r="G27" s="861"/>
      <c r="H27" s="861"/>
    </row>
    <row r="28" spans="2:9" ht="24.75" customHeight="1" x14ac:dyDescent="0.2">
      <c r="B28" s="862"/>
      <c r="C28" s="863"/>
      <c r="D28" s="863"/>
      <c r="E28" s="863"/>
      <c r="F28" s="863"/>
      <c r="G28" s="863"/>
      <c r="H28" s="863"/>
    </row>
    <row r="29" spans="2:9" ht="24.75" customHeight="1" x14ac:dyDescent="0.2">
      <c r="B29" s="860"/>
      <c r="C29" s="864"/>
      <c r="D29" s="864"/>
      <c r="E29" s="864"/>
      <c r="G29" s="865"/>
      <c r="H29" s="852"/>
    </row>
    <row r="30" spans="2:9" ht="15" x14ac:dyDescent="0.2">
      <c r="B30" s="866"/>
      <c r="C30" s="867"/>
      <c r="D30" s="867"/>
      <c r="E30" s="867"/>
      <c r="F30" s="867"/>
      <c r="G30" s="867"/>
      <c r="H30" s="867"/>
    </row>
    <row r="31" spans="2:9" ht="15" x14ac:dyDescent="0.2">
      <c r="B31" s="755"/>
      <c r="G31" s="864"/>
      <c r="H31" s="868"/>
    </row>
    <row r="32" spans="2:9" ht="15" x14ac:dyDescent="0.2">
      <c r="B32" s="866"/>
      <c r="G32" s="869"/>
      <c r="H32" s="869"/>
    </row>
    <row r="33" spans="3:9" x14ac:dyDescent="0.2">
      <c r="G33" s="867"/>
      <c r="H33" s="867"/>
    </row>
    <row r="34" spans="3:9" x14ac:dyDescent="0.2">
      <c r="C34" s="269"/>
      <c r="D34" s="269"/>
      <c r="E34" s="269"/>
      <c r="F34" s="269"/>
      <c r="G34" s="269"/>
      <c r="H34" s="269"/>
    </row>
    <row r="35" spans="3:9" x14ac:dyDescent="0.2">
      <c r="C35" s="779"/>
      <c r="D35" s="779"/>
      <c r="E35" s="779"/>
      <c r="F35" s="779"/>
      <c r="H35" s="779"/>
    </row>
    <row r="36" spans="3:9" x14ac:dyDescent="0.2">
      <c r="C36" s="779"/>
      <c r="D36" s="779"/>
      <c r="E36" s="779"/>
      <c r="F36" s="779"/>
      <c r="H36" s="779"/>
    </row>
    <row r="37" spans="3:9" x14ac:dyDescent="0.2">
      <c r="C37" s="779"/>
      <c r="D37" s="779"/>
      <c r="E37" s="779"/>
      <c r="F37" s="779"/>
      <c r="H37" s="779"/>
      <c r="I37" s="779"/>
    </row>
    <row r="38" spans="3:9" x14ac:dyDescent="0.2">
      <c r="C38" s="779"/>
      <c r="D38" s="779"/>
      <c r="E38" s="779"/>
      <c r="F38" s="779"/>
      <c r="H38" s="779"/>
    </row>
    <row r="39" spans="3:9" x14ac:dyDescent="0.2">
      <c r="C39" s="779"/>
      <c r="D39" s="779"/>
      <c r="E39" s="779"/>
      <c r="F39" s="779"/>
      <c r="H39" s="779"/>
    </row>
    <row r="40" spans="3:9" x14ac:dyDescent="0.2">
      <c r="C40" s="779"/>
      <c r="D40" s="779"/>
      <c r="E40" s="779"/>
      <c r="F40" s="779"/>
      <c r="H40" s="779"/>
    </row>
    <row r="41" spans="3:9" x14ac:dyDescent="0.2">
      <c r="C41" s="779"/>
      <c r="D41" s="779"/>
      <c r="E41" s="779"/>
      <c r="F41" s="779"/>
      <c r="H41" s="779"/>
    </row>
    <row r="42" spans="3:9" x14ac:dyDescent="0.2">
      <c r="C42" s="779"/>
      <c r="D42" s="779"/>
      <c r="E42" s="779"/>
      <c r="F42" s="779"/>
      <c r="H42" s="779"/>
    </row>
    <row r="43" spans="3:9" x14ac:dyDescent="0.2">
      <c r="C43" s="779"/>
      <c r="D43" s="779"/>
      <c r="E43" s="779"/>
      <c r="F43" s="779"/>
      <c r="H43" s="779"/>
    </row>
    <row r="44" spans="3:9" x14ac:dyDescent="0.2">
      <c r="C44" s="779"/>
      <c r="D44" s="779"/>
      <c r="E44" s="779"/>
      <c r="F44" s="779"/>
      <c r="H44" s="779"/>
    </row>
    <row r="45" spans="3:9" x14ac:dyDescent="0.2">
      <c r="C45" s="779"/>
      <c r="D45" s="779"/>
      <c r="E45" s="779"/>
      <c r="F45" s="779"/>
      <c r="H45" s="779"/>
    </row>
    <row r="46" spans="3:9" x14ac:dyDescent="0.2">
      <c r="C46" s="779"/>
      <c r="D46" s="779"/>
      <c r="E46" s="779"/>
      <c r="F46" s="779"/>
      <c r="H46" s="779"/>
    </row>
    <row r="47" spans="3:9" x14ac:dyDescent="0.2">
      <c r="C47" s="779"/>
      <c r="D47" s="779"/>
      <c r="E47" s="779"/>
      <c r="F47" s="779"/>
      <c r="H47" s="779"/>
    </row>
    <row r="48" spans="3:9" x14ac:dyDescent="0.2">
      <c r="C48" s="779"/>
      <c r="D48" s="779"/>
      <c r="E48" s="779"/>
      <c r="F48" s="779"/>
      <c r="H48" s="779"/>
      <c r="I48" s="779"/>
    </row>
    <row r="49" spans="3:8" x14ac:dyDescent="0.2">
      <c r="C49" s="779"/>
      <c r="D49" s="779"/>
      <c r="E49" s="779"/>
      <c r="F49" s="779"/>
      <c r="H49" s="779"/>
    </row>
    <row r="50" spans="3:8" x14ac:dyDescent="0.2">
      <c r="C50" s="779"/>
      <c r="D50" s="779"/>
      <c r="E50" s="779"/>
      <c r="F50" s="779"/>
      <c r="H50" s="779"/>
    </row>
    <row r="51" spans="3:8" x14ac:dyDescent="0.2">
      <c r="C51" s="779"/>
      <c r="D51" s="779"/>
      <c r="E51" s="779"/>
      <c r="F51" s="779"/>
      <c r="H51" s="779"/>
    </row>
    <row r="52" spans="3:8" x14ac:dyDescent="0.2">
      <c r="C52" s="779"/>
      <c r="D52" s="779"/>
      <c r="E52" s="779"/>
      <c r="F52" s="779"/>
      <c r="H52" s="779"/>
    </row>
    <row r="53" spans="3:8" x14ac:dyDescent="0.2">
      <c r="C53" s="779"/>
      <c r="D53" s="779"/>
      <c r="E53" s="779"/>
      <c r="F53" s="779"/>
      <c r="H53" s="779"/>
    </row>
  </sheetData>
  <mergeCells count="7">
    <mergeCell ref="B2:H2"/>
    <mergeCell ref="B3:H3"/>
    <mergeCell ref="B4:H4"/>
    <mergeCell ref="B6:B7"/>
    <mergeCell ref="C6:E6"/>
    <mergeCell ref="F6:F7"/>
    <mergeCell ref="G6:G7"/>
  </mergeCells>
  <conditionalFormatting sqref="C28:H28">
    <cfRule type="cellIs" dxfId="20" priority="1" operator="lessThan">
      <formula>0</formula>
    </cfRule>
  </conditionalFormatting>
  <hyperlinks>
    <hyperlink ref="I2" location="'Indice Total'!A6" display="Volver"/>
  </hyperlinks>
  <pageMargins left="0.70866141732283472" right="0.70866141732283472" top="0.74803149606299213" bottom="0.74803149606299213" header="0.31496062992125984" footer="0.31496062992125984"/>
  <pageSetup scale="7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A2:M13"/>
  <sheetViews>
    <sheetView showGridLines="0" zoomScale="90" zoomScaleNormal="90" workbookViewId="0"/>
  </sheetViews>
  <sheetFormatPr baseColWidth="10" defaultRowHeight="15" x14ac:dyDescent="0.25"/>
  <cols>
    <col min="1" max="1" width="21.42578125" style="363" customWidth="1"/>
    <col min="2" max="2" width="41.28515625" customWidth="1"/>
    <col min="3" max="3" width="19" customWidth="1"/>
    <col min="4" max="4" width="14.140625" customWidth="1"/>
    <col min="5" max="5" width="15" customWidth="1"/>
    <col min="6" max="6" width="14.28515625" customWidth="1"/>
    <col min="7" max="7" width="14.85546875" customWidth="1"/>
    <col min="8" max="8" width="14" customWidth="1"/>
    <col min="9" max="9" width="16.85546875" customWidth="1"/>
    <col min="10" max="10" width="14.140625" customWidth="1"/>
    <col min="11" max="11" width="14.5703125" customWidth="1"/>
    <col min="12" max="12" width="14.140625" customWidth="1"/>
  </cols>
  <sheetData>
    <row r="2" spans="2:13" ht="18" x14ac:dyDescent="0.25">
      <c r="B2" s="1825" t="s">
        <v>515</v>
      </c>
      <c r="C2" s="2098"/>
      <c r="D2" s="2098"/>
      <c r="E2" s="2098"/>
      <c r="F2" s="2098"/>
      <c r="G2" s="2098"/>
      <c r="H2" s="2098"/>
      <c r="I2" s="2098"/>
      <c r="J2" s="2098"/>
      <c r="K2" s="2098"/>
      <c r="L2" s="2098"/>
      <c r="M2" s="239" t="s">
        <v>1</v>
      </c>
    </row>
    <row r="3" spans="2:13" ht="21" customHeight="1" x14ac:dyDescent="0.25">
      <c r="B3" s="2094" t="s">
        <v>1313</v>
      </c>
      <c r="C3" s="2099"/>
      <c r="D3" s="2099"/>
      <c r="E3" s="2099"/>
      <c r="F3" s="2099"/>
      <c r="G3" s="2099"/>
      <c r="H3" s="2099"/>
      <c r="I3" s="2099"/>
      <c r="J3" s="2099"/>
      <c r="K3" s="2099"/>
      <c r="L3" s="2099"/>
    </row>
    <row r="4" spans="2:13" ht="21" customHeight="1" thickBot="1" x14ac:dyDescent="0.3">
      <c r="B4" s="1840" t="s">
        <v>210</v>
      </c>
      <c r="C4" s="2099"/>
      <c r="D4" s="2099"/>
      <c r="E4" s="2099"/>
      <c r="F4" s="2099"/>
      <c r="G4" s="2099"/>
      <c r="H4" s="2099"/>
      <c r="I4" s="2099"/>
      <c r="J4" s="2099"/>
      <c r="K4" s="2099"/>
      <c r="L4" s="2099"/>
    </row>
    <row r="5" spans="2:13" ht="21" customHeight="1" x14ac:dyDescent="0.25">
      <c r="B5" s="523"/>
      <c r="C5" s="523"/>
      <c r="D5" s="523"/>
      <c r="E5" s="523"/>
      <c r="F5" s="523"/>
      <c r="G5" s="523"/>
      <c r="H5" s="523"/>
      <c r="I5" s="523"/>
      <c r="J5" s="523"/>
      <c r="K5" s="523"/>
      <c r="L5" s="523"/>
    </row>
    <row r="6" spans="2:13" ht="27.75" customHeight="1" x14ac:dyDescent="0.25">
      <c r="B6" s="591"/>
      <c r="C6" s="1519">
        <v>2015</v>
      </c>
      <c r="D6" s="1519"/>
      <c r="E6" s="1519">
        <v>2016</v>
      </c>
      <c r="F6" s="1519"/>
      <c r="G6" s="1519">
        <v>2017</v>
      </c>
      <c r="H6" s="1519"/>
      <c r="I6" s="1519">
        <v>2018</v>
      </c>
      <c r="J6" s="1520"/>
      <c r="K6" s="1519">
        <v>2019</v>
      </c>
      <c r="L6" s="592"/>
    </row>
    <row r="7" spans="2:13" ht="39" customHeight="1" x14ac:dyDescent="0.25">
      <c r="B7" s="1518" t="s">
        <v>1305</v>
      </c>
      <c r="C7" s="1518" t="s">
        <v>1306</v>
      </c>
      <c r="D7" s="1518" t="s">
        <v>1307</v>
      </c>
      <c r="E7" s="1518" t="s">
        <v>1306</v>
      </c>
      <c r="F7" s="1518" t="s">
        <v>1307</v>
      </c>
      <c r="G7" s="1518" t="s">
        <v>1306</v>
      </c>
      <c r="H7" s="1518" t="s">
        <v>1307</v>
      </c>
      <c r="I7" s="1518" t="s">
        <v>1306</v>
      </c>
      <c r="J7" s="1518" t="s">
        <v>1307</v>
      </c>
      <c r="K7" s="1518" t="s">
        <v>1306</v>
      </c>
      <c r="L7" s="1518" t="s">
        <v>1307</v>
      </c>
    </row>
    <row r="8" spans="2:13" ht="21" customHeight="1" x14ac:dyDescent="0.25">
      <c r="B8" s="566" t="s">
        <v>1308</v>
      </c>
      <c r="C8" s="581">
        <v>2074701</v>
      </c>
      <c r="D8" s="581">
        <v>85552370.436000004</v>
      </c>
      <c r="E8" s="581">
        <v>2052496</v>
      </c>
      <c r="F8" s="581">
        <v>88343532.832000002</v>
      </c>
      <c r="G8" s="581">
        <v>2068147</v>
      </c>
      <c r="H8" s="581">
        <v>91430710.723000005</v>
      </c>
      <c r="I8" s="581">
        <v>2057622</v>
      </c>
      <c r="J8" s="581">
        <v>93029205.863999993</v>
      </c>
      <c r="K8" s="581">
        <v>2080993</v>
      </c>
      <c r="L8" s="581">
        <v>96503969.381999999</v>
      </c>
    </row>
    <row r="9" spans="2:13" ht="21" customHeight="1" x14ac:dyDescent="0.25">
      <c r="B9" s="566" t="s">
        <v>1309</v>
      </c>
      <c r="C9" s="581">
        <v>1221403</v>
      </c>
      <c r="D9" s="581">
        <v>50365774.108000003</v>
      </c>
      <c r="E9" s="581">
        <v>1156090</v>
      </c>
      <c r="F9" s="581">
        <v>49760425.780000001</v>
      </c>
      <c r="G9" s="581">
        <v>1116131</v>
      </c>
      <c r="H9" s="581">
        <v>49343035.379000001</v>
      </c>
      <c r="I9" s="581">
        <v>1075694</v>
      </c>
      <c r="J9" s="581">
        <v>48634277.127999999</v>
      </c>
      <c r="K9" s="581">
        <v>1077026</v>
      </c>
      <c r="L9" s="581">
        <v>49946003.723999999</v>
      </c>
    </row>
    <row r="10" spans="2:13" ht="21" customHeight="1" x14ac:dyDescent="0.25">
      <c r="B10" s="566" t="s">
        <v>1310</v>
      </c>
      <c r="C10" s="581">
        <v>16999</v>
      </c>
      <c r="D10" s="581">
        <v>700970.76399999997</v>
      </c>
      <c r="E10" s="581">
        <v>15879</v>
      </c>
      <c r="F10" s="581">
        <v>683463.91799999995</v>
      </c>
      <c r="G10" s="581">
        <v>14671</v>
      </c>
      <c r="H10" s="581">
        <v>648590.23899999994</v>
      </c>
      <c r="I10" s="581">
        <v>14194</v>
      </c>
      <c r="J10" s="581">
        <v>641739.12800000003</v>
      </c>
      <c r="K10" s="581">
        <v>14982</v>
      </c>
      <c r="L10" s="581">
        <v>694775.26800000004</v>
      </c>
    </row>
    <row r="11" spans="2:13" ht="21" customHeight="1" x14ac:dyDescent="0.25">
      <c r="B11" s="566" t="s">
        <v>1311</v>
      </c>
      <c r="C11" s="581">
        <v>59615</v>
      </c>
      <c r="D11" s="581">
        <v>2458284.14</v>
      </c>
      <c r="E11" s="581">
        <v>63833</v>
      </c>
      <c r="F11" s="581">
        <v>2747499.986</v>
      </c>
      <c r="G11" s="581">
        <v>65183</v>
      </c>
      <c r="H11" s="581">
        <v>2881675.247</v>
      </c>
      <c r="I11" s="581">
        <v>72818</v>
      </c>
      <c r="J11" s="581">
        <v>3292247.4160000002</v>
      </c>
      <c r="K11" s="581">
        <v>90848</v>
      </c>
      <c r="L11" s="581">
        <v>4212985.1519999998</v>
      </c>
    </row>
    <row r="12" spans="2:13" ht="21" customHeight="1" x14ac:dyDescent="0.25">
      <c r="B12" s="1516" t="s">
        <v>117</v>
      </c>
      <c r="C12" s="1517">
        <f t="shared" ref="C12:F12" si="0">SUM(C8:C11)</f>
        <v>3372718</v>
      </c>
      <c r="D12" s="1517">
        <f t="shared" si="0"/>
        <v>139077399.44799998</v>
      </c>
      <c r="E12" s="1517">
        <f t="shared" si="0"/>
        <v>3288298</v>
      </c>
      <c r="F12" s="1517">
        <f t="shared" si="0"/>
        <v>141534922.516</v>
      </c>
      <c r="G12" s="1517">
        <f>SUM(G8:G11)</f>
        <v>3264132</v>
      </c>
      <c r="H12" s="1517">
        <f t="shared" ref="H12:L12" si="1">SUM(H8:H11)</f>
        <v>144304011.588</v>
      </c>
      <c r="I12" s="1517">
        <f t="shared" si="1"/>
        <v>3220328</v>
      </c>
      <c r="J12" s="1517">
        <f t="shared" si="1"/>
        <v>145597469.53599998</v>
      </c>
      <c r="K12" s="1517">
        <f t="shared" si="1"/>
        <v>3263849</v>
      </c>
      <c r="L12" s="1517">
        <f t="shared" si="1"/>
        <v>151357733.52600002</v>
      </c>
    </row>
    <row r="13" spans="2:13" x14ac:dyDescent="0.25">
      <c r="B13" s="228" t="s">
        <v>1314</v>
      </c>
    </row>
  </sheetData>
  <mergeCells count="3">
    <mergeCell ref="B2:L2"/>
    <mergeCell ref="B3:L3"/>
    <mergeCell ref="B4:L4"/>
  </mergeCells>
  <hyperlinks>
    <hyperlink ref="M2" location="'Indice Total'!A150" display="Volver"/>
  </hyperlinks>
  <pageMargins left="0.70866141732283472" right="0.70866141732283472" top="0.74803149606299213" bottom="0.74803149606299213" header="0.31496062992125984" footer="0.31496062992125984"/>
  <pageSetup paperSize="14" scale="77" orientation="landscape"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B1:J17"/>
  <sheetViews>
    <sheetView showGridLines="0" zoomScale="90" zoomScaleNormal="90" workbookViewId="0"/>
  </sheetViews>
  <sheetFormatPr baseColWidth="10" defaultRowHeight="15" x14ac:dyDescent="0.25"/>
  <cols>
    <col min="1" max="1" width="21.5703125" customWidth="1"/>
    <col min="2" max="2" width="11.42578125" style="1"/>
    <col min="3" max="3" width="123" bestFit="1" customWidth="1"/>
  </cols>
  <sheetData>
    <row r="1" spans="2:10" ht="45" customHeight="1" x14ac:dyDescent="0.35">
      <c r="B1" s="595"/>
      <c r="C1" s="1533" t="s">
        <v>243</v>
      </c>
    </row>
    <row r="2" spans="2:10" x14ac:dyDescent="0.25">
      <c r="B2" s="595"/>
    </row>
    <row r="3" spans="2:10" x14ac:dyDescent="0.25">
      <c r="C3" s="240"/>
    </row>
    <row r="4" spans="2:10" ht="21" x14ac:dyDescent="0.35">
      <c r="C4" s="1533" t="s">
        <v>1315</v>
      </c>
      <c r="D4" s="239" t="s">
        <v>1</v>
      </c>
    </row>
    <row r="5" spans="2:10" ht="21" x14ac:dyDescent="0.35">
      <c r="B5" s="201" t="s">
        <v>3</v>
      </c>
      <c r="C5" s="202"/>
    </row>
    <row r="6" spans="2:10" ht="15" customHeight="1" x14ac:dyDescent="0.25">
      <c r="B6" s="4">
        <v>137</v>
      </c>
      <c r="C6" t="str">
        <f>CONCATENATE('137-138'!B3,"  ",'137-138'!B4)</f>
        <v>NÚMERO PROMEDIO MENSUAL Y MONTO ANUAL DE SUBSIDIOS DE CESANTÍA EMITIDOS A PAGO, SEGÚN ENTIDAD PAGADORA  2016- 2019</v>
      </c>
    </row>
    <row r="7" spans="2:10" ht="15" customHeight="1" x14ac:dyDescent="0.25">
      <c r="B7" s="4">
        <v>138</v>
      </c>
      <c r="C7" t="str">
        <f>CONCATENATE('137-138'!B21,"  ",'137-138'!B22)</f>
        <v>NÚMERO DE SUBSIDIOS DE CESANTIA OTORGADOS POR PRIMERA VEZ, SEGÚN ENTIDAD PAGADORA  2013 - 2019</v>
      </c>
    </row>
    <row r="8" spans="2:10" ht="15" customHeight="1" x14ac:dyDescent="0.25">
      <c r="B8" s="4">
        <v>139</v>
      </c>
      <c r="C8" t="str" cm="1">
        <f t="array" ref="C8:H8">CONCATENATE('139'!B3:G3,"  ",'139'!B5:G5)</f>
        <v>INGRESOS Y EGRESOS DEL SISTEMA DE SUBSIDIOS DE CESANTÍA (a)  2015 - 2019</v>
      </c>
      <c r="D8" t="str">
        <v xml:space="preserve">  </v>
      </c>
      <c r="E8" t="str">
        <v xml:space="preserve">  </v>
      </c>
      <c r="F8" t="str">
        <v xml:space="preserve">  </v>
      </c>
      <c r="G8" t="str">
        <v xml:space="preserve">  </v>
      </c>
      <c r="H8" t="str">
        <v xml:space="preserve">  </v>
      </c>
    </row>
    <row r="9" spans="2:10" ht="15" customHeight="1" x14ac:dyDescent="0.25">
      <c r="B9" s="4">
        <v>140</v>
      </c>
      <c r="C9" t="str">
        <f>CONCATENATE('140'!B3,"  ",'140'!B5)</f>
        <v>MONTO UNITARIO MENSUAL  DEL  SUBSIDIO DE CESANTIA PARA LOS TRABAJADORES DE LOS SECTORES  PRIVADO Y PÚBLICO  1985 - 2019</v>
      </c>
    </row>
    <row r="10" spans="2:10" ht="15" customHeight="1" x14ac:dyDescent="0.25">
      <c r="B10" s="4">
        <v>141</v>
      </c>
      <c r="C10" t="str">
        <f>CONCATENATE('141'!B3,"  ",'141'!B4)</f>
        <v>NÚMERO DE BONOS BODAS DE ORO EMITIDOS A PAGO, SEGÚN AÑOS DE MATRIMONIO Y TIPO DE BENEFICIARIO   2015 - 2019</v>
      </c>
    </row>
    <row r="11" spans="2:10" ht="15" customHeight="1" x14ac:dyDescent="0.25">
      <c r="B11" s="4">
        <v>142</v>
      </c>
      <c r="C11" t="str" cm="1">
        <f t="array" ref="C11:G11">CONCATENATE('142'!B3:F3,"  ",'142'!B4:F4)</f>
        <v>NÚMERO  DE SUBSIDIOS AL EMPLEO JOVEN CONCEDIDOS, SEGÚN TIPO DE BENEFICIARIO   2009 - 2019</v>
      </c>
      <c r="D11" t="str">
        <v xml:space="preserve">  </v>
      </c>
      <c r="E11" t="str">
        <v xml:space="preserve">  </v>
      </c>
      <c r="F11" t="str">
        <v xml:space="preserve">  </v>
      </c>
      <c r="G11" t="str">
        <v xml:space="preserve">  </v>
      </c>
    </row>
    <row r="12" spans="2:10" ht="15" customHeight="1" x14ac:dyDescent="0.25">
      <c r="B12" s="4">
        <v>143</v>
      </c>
      <c r="C12" t="str" cm="1">
        <f t="array" ref="C12:I12">CONCATENATE('143-144'!B5:H5,"  ",'143-144'!B6:H6)</f>
        <v>NÚMERO  DE SUBSIDIOS AL EMPLEO JOVEN EMITIDOS A PAGO, SEGÚN TIPO DE PAGO Y DE BENEFICIARIO  2010 - 2019</v>
      </c>
      <c r="D12" t="str">
        <v xml:space="preserve">  </v>
      </c>
      <c r="E12" t="str">
        <v xml:space="preserve">  </v>
      </c>
      <c r="F12" t="str">
        <v xml:space="preserve">  </v>
      </c>
      <c r="G12" t="str">
        <v xml:space="preserve">  </v>
      </c>
      <c r="H12" t="str">
        <v xml:space="preserve">  </v>
      </c>
      <c r="I12" t="str">
        <v xml:space="preserve">  </v>
      </c>
    </row>
    <row r="13" spans="2:10" ht="15" customHeight="1" x14ac:dyDescent="0.25">
      <c r="B13" s="4">
        <v>144</v>
      </c>
      <c r="C13" t="str" cm="1">
        <f t="array" ref="C13:J13">CONCATENATE('143-144'!B24:I24,"  ",'143-144'!B26:I26)</f>
        <v>GASTO TOTAL EMITIDO EN SUBSIDIOS AL EMPLEO JOVEN, SEGÚN TIPO DE PAGO Y DE BENEFICIARIO  2010 - 2019</v>
      </c>
      <c r="D13" t="str">
        <v xml:space="preserve">  </v>
      </c>
      <c r="E13" t="str">
        <v xml:space="preserve">  </v>
      </c>
      <c r="F13" t="str">
        <v xml:space="preserve">  </v>
      </c>
      <c r="G13" t="str">
        <v xml:space="preserve">  </v>
      </c>
      <c r="H13" t="str">
        <v xml:space="preserve">  </v>
      </c>
      <c r="I13" t="str">
        <v xml:space="preserve">  </v>
      </c>
      <c r="J13" t="str">
        <v xml:space="preserve">  </v>
      </c>
    </row>
    <row r="14" spans="2:10" ht="15" customHeight="1" x14ac:dyDescent="0.25">
      <c r="B14" s="4">
        <v>145</v>
      </c>
      <c r="C14" t="str" cm="1">
        <f t="array" ref="C14:F14">CONCATENATE('145'!B3:E3,"  ",'145'!B4:E4)</f>
        <v>NÚMERO  DE SUBSIDIOS AL EMPLEO JOVEN EMITIDOS A PAGO A TRABAJADORES (AS), SEGÚN TIPO DE PAGO Y SEXO  2009 - 2019</v>
      </c>
      <c r="D14" t="str">
        <v xml:space="preserve">  </v>
      </c>
      <c r="E14" t="str">
        <v xml:space="preserve">  </v>
      </c>
      <c r="F14" t="str">
        <v xml:space="preserve">  </v>
      </c>
    </row>
    <row r="15" spans="2:10" ht="15" customHeight="1" x14ac:dyDescent="0.25">
      <c r="B15" s="4">
        <v>146</v>
      </c>
      <c r="C15" t="str" cm="1">
        <f t="array" ref="C15:G15">CONCATENATE('146'!B3:F3,"  ",'146'!B4:F4)</f>
        <v>NÚMERO  DE SUBSIDIOS AL EMPLEO DE LA MUJER CONCEDIDOS, SEGÚN TIPO DE BENEFICIARIA   2013 - 2019</v>
      </c>
      <c r="D15" t="str">
        <v xml:space="preserve">  </v>
      </c>
      <c r="E15" t="str">
        <v xml:space="preserve">  </v>
      </c>
      <c r="F15" t="str">
        <v xml:space="preserve">  </v>
      </c>
      <c r="G15" t="str">
        <v xml:space="preserve">  </v>
      </c>
    </row>
    <row r="16" spans="2:10" ht="15" customHeight="1" x14ac:dyDescent="0.25">
      <c r="B16" s="4">
        <v>147</v>
      </c>
      <c r="C16" t="str" cm="1">
        <f t="array" ref="C16:I16">CONCATENATE('147-148'!B3:H3,"  ",'147-148'!B4:H4)</f>
        <v>NÚMERO  DE SUBSIDIOS AL EMPLEO DE LA MUJER EMITIDOS A PAGO, SEGÚN TIPO DE PAGO Y DE BENEFICIARIA  2013 - 2019</v>
      </c>
      <c r="D16" t="str">
        <v xml:space="preserve">  </v>
      </c>
      <c r="E16" t="str">
        <v xml:space="preserve">  </v>
      </c>
      <c r="F16" t="str">
        <v xml:space="preserve">  </v>
      </c>
      <c r="G16" t="str">
        <v xml:space="preserve">  </v>
      </c>
      <c r="H16" t="str">
        <v xml:space="preserve">  </v>
      </c>
      <c r="I16" t="str">
        <v xml:space="preserve">  </v>
      </c>
    </row>
    <row r="17" spans="2:10" ht="15" customHeight="1" x14ac:dyDescent="0.25">
      <c r="B17" s="4">
        <v>148</v>
      </c>
      <c r="C17" t="str" cm="1">
        <f t="array" ref="C17:J17">CONCATENATE('147-148'!B20:I20,"  ",'147-148'!B22:I22)</f>
        <v>GASTO TOTAL EMITIDO EN SUBSIDIOS AL EMPLEO DE LA MUJER, SEGÚN TIPO DE PAGO Y DE BENEFICIARIA  2013 - 2019</v>
      </c>
      <c r="D17" t="str">
        <v xml:space="preserve">  </v>
      </c>
      <c r="E17" t="str">
        <v xml:space="preserve">  </v>
      </c>
      <c r="F17" t="str">
        <v xml:space="preserve">  </v>
      </c>
      <c r="G17" t="str">
        <v xml:space="preserve">  </v>
      </c>
      <c r="H17" t="str">
        <v xml:space="preserve">  </v>
      </c>
      <c r="I17" t="str">
        <v xml:space="preserve">  </v>
      </c>
      <c r="J17" t="str">
        <v xml:space="preserve">  </v>
      </c>
    </row>
  </sheetData>
  <hyperlinks>
    <hyperlink ref="D4" location="'Indice Total'!A162" display="Volver"/>
    <hyperlink ref="B6" location="'137-138'!A1" display="'137-138'!A1"/>
    <hyperlink ref="B7" location="'137-138'!A1" display="'137-138'!A1"/>
    <hyperlink ref="B8" location="'139'!A1" display="'139'!A1"/>
    <hyperlink ref="B9" location="'140'!A1" display="'140'!A1"/>
    <hyperlink ref="B10" location="'141'!A1" display="'141'!A1"/>
    <hyperlink ref="B11" location="'142'!A1" display="'142'!A1"/>
    <hyperlink ref="B12" location="'143-144'!A1" display="'143-144'!A1"/>
    <hyperlink ref="B13" location="'143-144'!A1" display="'143-144'!A1"/>
    <hyperlink ref="B14" location="'145'!A1" display="'145'!A1"/>
    <hyperlink ref="B15" location="'146'!A1" display="'146'!A1"/>
    <hyperlink ref="B16" location="'147-148'!A1" display="'147-148'!A1"/>
    <hyperlink ref="B17" location="'147-148'!A1" display="'147-148'!A1"/>
  </hyperlinks>
  <pageMargins left="0.70866141732283472" right="0.70866141732283472" top="0.74803149606299213" bottom="0.74803149606299213" header="0.31496062992125984" footer="0.31496062992125984"/>
  <pageSetup paperSize="14" orientation="landscape" verticalDpi="599"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2:M33"/>
  <sheetViews>
    <sheetView showGridLines="0" zoomScale="90" zoomScaleNormal="90" workbookViewId="0"/>
  </sheetViews>
  <sheetFormatPr baseColWidth="10" defaultColWidth="10.28515625" defaultRowHeight="15" x14ac:dyDescent="0.2"/>
  <cols>
    <col min="1" max="1" width="20.5703125" style="203" customWidth="1"/>
    <col min="2" max="2" width="24.140625" style="203" customWidth="1"/>
    <col min="3" max="3" width="11" style="203" customWidth="1"/>
    <col min="4" max="4" width="14.5703125" style="203" customWidth="1"/>
    <col min="5" max="5" width="11.5703125" style="203" customWidth="1"/>
    <col min="6" max="6" width="13.5703125" style="203" customWidth="1"/>
    <col min="7" max="7" width="12" style="203" customWidth="1"/>
    <col min="8" max="8" width="13.5703125" style="203" customWidth="1"/>
    <col min="9" max="9" width="11.42578125" style="203" customWidth="1"/>
    <col min="10" max="10" width="11.85546875" style="203" customWidth="1"/>
    <col min="11" max="11" width="4.140625" style="203" customWidth="1"/>
    <col min="12" max="14" width="10.28515625" style="203"/>
    <col min="15" max="15" width="17.5703125" style="203" customWidth="1"/>
    <col min="16" max="16384" width="10.28515625" style="203"/>
  </cols>
  <sheetData>
    <row r="2" spans="2:13" ht="30" customHeight="1" x14ac:dyDescent="0.25">
      <c r="B2" s="2073" t="s">
        <v>1316</v>
      </c>
      <c r="C2" s="2073"/>
      <c r="D2" s="2073"/>
      <c r="E2" s="2073"/>
      <c r="F2" s="2073"/>
      <c r="G2" s="2073"/>
      <c r="H2" s="2073"/>
      <c r="I2" s="2073"/>
      <c r="J2" s="2073"/>
      <c r="L2" s="239" t="s">
        <v>1</v>
      </c>
    </row>
    <row r="3" spans="2:13" ht="39" customHeight="1" x14ac:dyDescent="0.25">
      <c r="B3" s="2034" t="s">
        <v>1317</v>
      </c>
      <c r="C3" s="2034"/>
      <c r="D3" s="2034"/>
      <c r="E3" s="2034"/>
      <c r="F3" s="2034"/>
      <c r="G3" s="2034"/>
      <c r="H3" s="2034"/>
      <c r="I3" s="2034"/>
      <c r="J3" s="2034"/>
    </row>
    <row r="4" spans="2:13" ht="16.5" thickBot="1" x14ac:dyDescent="0.3">
      <c r="B4" s="2036" t="s">
        <v>739</v>
      </c>
      <c r="C4" s="2036"/>
      <c r="D4" s="2036"/>
      <c r="E4" s="2036"/>
      <c r="F4" s="2036"/>
      <c r="G4" s="2036"/>
      <c r="H4" s="2036"/>
      <c r="I4" s="2036"/>
      <c r="J4" s="2036"/>
    </row>
    <row r="5" spans="2:13" ht="13.5" customHeight="1" x14ac:dyDescent="0.2">
      <c r="I5" s="412"/>
    </row>
    <row r="6" spans="2:13" ht="15.75" x14ac:dyDescent="0.2">
      <c r="B6" s="2101" t="s">
        <v>670</v>
      </c>
      <c r="C6" s="2101">
        <v>2016</v>
      </c>
      <c r="D6" s="1845"/>
      <c r="E6" s="2101">
        <v>2017</v>
      </c>
      <c r="F6" s="1845"/>
      <c r="G6" s="2101">
        <v>2018</v>
      </c>
      <c r="H6" s="1845"/>
      <c r="I6" s="2101">
        <v>2019</v>
      </c>
      <c r="J6" s="2101"/>
    </row>
    <row r="7" spans="2:13" ht="15.75" x14ac:dyDescent="0.2">
      <c r="B7" s="2102"/>
      <c r="C7" s="340" t="s">
        <v>1318</v>
      </c>
      <c r="D7" s="340" t="s">
        <v>1319</v>
      </c>
      <c r="E7" s="340" t="s">
        <v>1318</v>
      </c>
      <c r="F7" s="340" t="s">
        <v>1319</v>
      </c>
      <c r="G7" s="340" t="s">
        <v>1318</v>
      </c>
      <c r="H7" s="340" t="s">
        <v>1319</v>
      </c>
      <c r="I7" s="340" t="s">
        <v>1318</v>
      </c>
      <c r="J7" s="340" t="s">
        <v>1319</v>
      </c>
    </row>
    <row r="8" spans="2:13" ht="15.75" x14ac:dyDescent="0.25">
      <c r="B8" s="359" t="s">
        <v>1320</v>
      </c>
      <c r="C8" s="402">
        <v>137</v>
      </c>
      <c r="D8" s="402">
        <v>19682</v>
      </c>
      <c r="E8" s="402">
        <v>99</v>
      </c>
      <c r="F8" s="402">
        <v>10692</v>
      </c>
      <c r="G8" s="402">
        <v>46</v>
      </c>
      <c r="H8" s="402">
        <v>6837</v>
      </c>
      <c r="I8" s="402">
        <v>36.166666666666664</v>
      </c>
      <c r="J8" s="402">
        <v>5370.0950000000003</v>
      </c>
      <c r="L8" s="401"/>
      <c r="M8"/>
    </row>
    <row r="9" spans="2:13" ht="21" customHeight="1" x14ac:dyDescent="0.25">
      <c r="B9" s="359" t="s">
        <v>688</v>
      </c>
      <c r="C9" s="402">
        <v>159</v>
      </c>
      <c r="D9" s="402">
        <v>22480</v>
      </c>
      <c r="E9" s="402">
        <v>126</v>
      </c>
      <c r="F9" s="402">
        <v>17529</v>
      </c>
      <c r="G9" s="402">
        <v>107.91666666666667</v>
      </c>
      <c r="H9" s="402">
        <v>14888</v>
      </c>
      <c r="I9" s="402">
        <v>99.083333333333329</v>
      </c>
      <c r="J9" s="402">
        <v>13814.302</v>
      </c>
      <c r="L9" s="401"/>
      <c r="M9"/>
    </row>
    <row r="10" spans="2:13" ht="20.100000000000001" customHeight="1" x14ac:dyDescent="0.25">
      <c r="B10" s="359" t="s">
        <v>689</v>
      </c>
      <c r="C10" s="402">
        <v>184</v>
      </c>
      <c r="D10" s="402">
        <v>25037</v>
      </c>
      <c r="E10" s="402">
        <v>67</v>
      </c>
      <c r="F10" s="402">
        <v>8954</v>
      </c>
      <c r="G10" s="402">
        <v>45</v>
      </c>
      <c r="H10" s="402">
        <v>6819</v>
      </c>
      <c r="I10" s="402">
        <v>43.166666666666664</v>
      </c>
      <c r="J10" s="402">
        <v>7067.9979999999996</v>
      </c>
      <c r="L10" s="401"/>
      <c r="M10"/>
    </row>
    <row r="11" spans="2:13" ht="20.100000000000001" customHeight="1" x14ac:dyDescent="0.25">
      <c r="B11" s="359" t="s">
        <v>1321</v>
      </c>
      <c r="C11" s="402">
        <v>30</v>
      </c>
      <c r="D11" s="402">
        <v>5663</v>
      </c>
      <c r="E11" s="402">
        <v>13</v>
      </c>
      <c r="F11" s="402">
        <v>2915</v>
      </c>
      <c r="G11" s="402">
        <v>8.75</v>
      </c>
      <c r="H11" s="402">
        <v>1795</v>
      </c>
      <c r="I11" s="402">
        <v>9.8333333333333339</v>
      </c>
      <c r="J11" s="402">
        <v>2361.2930000000001</v>
      </c>
      <c r="L11" s="401"/>
      <c r="M11"/>
    </row>
    <row r="12" spans="2:13" ht="20.100000000000001" customHeight="1" x14ac:dyDescent="0.25">
      <c r="B12" s="359" t="s">
        <v>692</v>
      </c>
      <c r="C12" s="402">
        <v>56</v>
      </c>
      <c r="D12" s="402">
        <v>7411</v>
      </c>
      <c r="E12" s="402">
        <v>41</v>
      </c>
      <c r="F12" s="402">
        <v>5521</v>
      </c>
      <c r="G12" s="402">
        <v>24</v>
      </c>
      <c r="H12" s="402">
        <v>3198</v>
      </c>
      <c r="I12" s="402">
        <v>21.166666666666668</v>
      </c>
      <c r="J12" s="402">
        <v>3098.9850000000001</v>
      </c>
      <c r="L12" s="401"/>
      <c r="M12"/>
    </row>
    <row r="13" spans="2:13" ht="20.100000000000001" customHeight="1" x14ac:dyDescent="0.25">
      <c r="B13" s="359" t="s">
        <v>690</v>
      </c>
      <c r="C13" s="402">
        <v>7</v>
      </c>
      <c r="D13" s="402">
        <v>1015</v>
      </c>
      <c r="E13" s="402">
        <v>6</v>
      </c>
      <c r="F13" s="402">
        <v>551</v>
      </c>
      <c r="G13" s="402">
        <v>2.5</v>
      </c>
      <c r="H13" s="402">
        <v>320</v>
      </c>
      <c r="I13" s="402" t="s">
        <v>155</v>
      </c>
      <c r="J13" s="402" t="s">
        <v>155</v>
      </c>
      <c r="L13" s="401"/>
      <c r="M13"/>
    </row>
    <row r="14" spans="2:13" ht="15.75" x14ac:dyDescent="0.25">
      <c r="B14" s="359" t="s">
        <v>1322</v>
      </c>
      <c r="C14" s="402"/>
      <c r="D14" s="402">
        <v>127</v>
      </c>
      <c r="E14" s="402"/>
      <c r="F14" s="402">
        <v>12</v>
      </c>
      <c r="G14" s="402"/>
      <c r="H14" s="402">
        <v>64</v>
      </c>
      <c r="I14" s="402"/>
      <c r="J14" s="402"/>
      <c r="L14" s="401"/>
      <c r="M14"/>
    </row>
    <row r="15" spans="2:13" ht="15.75" x14ac:dyDescent="0.2">
      <c r="B15" s="536" t="s">
        <v>117</v>
      </c>
      <c r="C15" s="593">
        <f t="shared" ref="C15:H15" si="0">SUM(C8:C14)</f>
        <v>573</v>
      </c>
      <c r="D15" s="593">
        <f t="shared" si="0"/>
        <v>81415</v>
      </c>
      <c r="E15" s="593">
        <f t="shared" si="0"/>
        <v>352</v>
      </c>
      <c r="F15" s="593">
        <f t="shared" si="0"/>
        <v>46174</v>
      </c>
      <c r="G15" s="593">
        <f t="shared" si="0"/>
        <v>234.16666666666669</v>
      </c>
      <c r="H15" s="593">
        <f t="shared" si="0"/>
        <v>33921</v>
      </c>
      <c r="I15" s="593">
        <f t="shared" ref="I15:J15" si="1">SUM(I8:I14)</f>
        <v>209.41666666666666</v>
      </c>
      <c r="J15" s="593">
        <f t="shared" si="1"/>
        <v>31712.673000000003</v>
      </c>
      <c r="L15" s="401"/>
    </row>
    <row r="16" spans="2:13" x14ac:dyDescent="0.2">
      <c r="B16" s="228" t="s">
        <v>1323</v>
      </c>
      <c r="L16" s="401"/>
    </row>
    <row r="17" spans="2:12" ht="12.95" customHeight="1" x14ac:dyDescent="0.2"/>
    <row r="18" spans="2:12" ht="12.95" customHeight="1" x14ac:dyDescent="0.2"/>
    <row r="19" spans="2:12" x14ac:dyDescent="0.2">
      <c r="C19" s="583"/>
      <c r="H19" s="594"/>
      <c r="I19" s="412"/>
    </row>
    <row r="20" spans="2:12" ht="18" x14ac:dyDescent="0.25">
      <c r="B20" s="2073" t="s">
        <v>1324</v>
      </c>
      <c r="C20" s="2073"/>
      <c r="D20" s="2073"/>
      <c r="E20" s="2073"/>
      <c r="F20" s="2073"/>
      <c r="G20" s="2073"/>
      <c r="H20" s="2073"/>
      <c r="I20" s="2073"/>
      <c r="J20" s="2073"/>
      <c r="L20" s="239" t="s">
        <v>1</v>
      </c>
    </row>
    <row r="21" spans="2:12" ht="15.75" x14ac:dyDescent="0.25">
      <c r="B21" s="2090" t="s">
        <v>1325</v>
      </c>
      <c r="C21" s="2100"/>
      <c r="D21" s="2100"/>
      <c r="E21" s="2100"/>
      <c r="F21" s="2100"/>
      <c r="G21" s="2100"/>
      <c r="H21" s="2100"/>
      <c r="I21" s="2100"/>
      <c r="J21" s="2100"/>
    </row>
    <row r="22" spans="2:12" ht="16.5" thickBot="1" x14ac:dyDescent="0.3">
      <c r="B22" s="2036" t="s">
        <v>1326</v>
      </c>
      <c r="C22" s="2036"/>
      <c r="D22" s="2036"/>
      <c r="E22" s="2036"/>
      <c r="F22" s="2036"/>
      <c r="G22" s="2036"/>
      <c r="H22" s="2036"/>
      <c r="I22" s="2036"/>
      <c r="J22" s="2036"/>
    </row>
    <row r="23" spans="2:12" ht="15.75" x14ac:dyDescent="0.25">
      <c r="B23"/>
      <c r="C23"/>
      <c r="D23"/>
      <c r="E23"/>
      <c r="F23"/>
      <c r="G23"/>
      <c r="H23"/>
      <c r="I23"/>
      <c r="J23" s="596"/>
    </row>
    <row r="24" spans="2:12" ht="31.5" x14ac:dyDescent="0.2">
      <c r="B24" s="340" t="s">
        <v>670</v>
      </c>
      <c r="C24" s="340"/>
      <c r="D24" s="597">
        <v>2013</v>
      </c>
      <c r="E24" s="597">
        <v>2014</v>
      </c>
      <c r="F24" s="597">
        <v>2015</v>
      </c>
      <c r="G24" s="597">
        <v>2016</v>
      </c>
      <c r="H24" s="597">
        <v>2017</v>
      </c>
      <c r="I24" s="597">
        <v>2018</v>
      </c>
      <c r="J24" s="597">
        <v>2019</v>
      </c>
    </row>
    <row r="25" spans="2:12" ht="20.100000000000001" customHeight="1" x14ac:dyDescent="0.2">
      <c r="B25" s="359" t="s">
        <v>1320</v>
      </c>
      <c r="C25" s="402"/>
      <c r="D25" s="598">
        <v>663</v>
      </c>
      <c r="E25" s="598">
        <v>412</v>
      </c>
      <c r="F25" s="598">
        <v>287</v>
      </c>
      <c r="G25" s="598">
        <v>303</v>
      </c>
      <c r="H25" s="598">
        <v>206</v>
      </c>
      <c r="I25" s="598">
        <v>100</v>
      </c>
      <c r="J25" s="598">
        <v>84</v>
      </c>
    </row>
    <row r="26" spans="2:12" ht="20.100000000000001" customHeight="1" x14ac:dyDescent="0.2">
      <c r="B26" s="359" t="s">
        <v>688</v>
      </c>
      <c r="C26" s="402"/>
      <c r="D26" s="598">
        <v>949</v>
      </c>
      <c r="E26" s="598">
        <v>691</v>
      </c>
      <c r="F26" s="598">
        <v>504</v>
      </c>
      <c r="G26" s="598">
        <v>411</v>
      </c>
      <c r="H26" s="598">
        <v>292</v>
      </c>
      <c r="I26" s="598">
        <v>259</v>
      </c>
      <c r="J26" s="598">
        <v>236</v>
      </c>
    </row>
    <row r="27" spans="2:12" ht="20.100000000000001" customHeight="1" x14ac:dyDescent="0.2">
      <c r="B27" s="359" t="s">
        <v>689</v>
      </c>
      <c r="C27" s="402"/>
      <c r="D27" s="598">
        <v>623</v>
      </c>
      <c r="E27" s="598">
        <v>499</v>
      </c>
      <c r="F27" s="598">
        <v>457</v>
      </c>
      <c r="G27" s="598">
        <v>253</v>
      </c>
      <c r="H27" s="598">
        <v>84</v>
      </c>
      <c r="I27" s="598">
        <v>84</v>
      </c>
      <c r="J27" s="598">
        <v>59</v>
      </c>
    </row>
    <row r="28" spans="2:12" ht="20.100000000000001" customHeight="1" x14ac:dyDescent="0.2">
      <c r="B28" s="359" t="s">
        <v>1321</v>
      </c>
      <c r="C28" s="402"/>
      <c r="D28" s="598">
        <v>392</v>
      </c>
      <c r="E28" s="598">
        <v>416</v>
      </c>
      <c r="F28" s="598">
        <v>117</v>
      </c>
      <c r="G28" s="598">
        <v>57</v>
      </c>
      <c r="H28" s="598">
        <v>34</v>
      </c>
      <c r="I28" s="598">
        <v>18</v>
      </c>
      <c r="J28" s="598">
        <v>29</v>
      </c>
    </row>
    <row r="29" spans="2:12" ht="20.100000000000001" customHeight="1" x14ac:dyDescent="0.2">
      <c r="B29" s="359" t="s">
        <v>692</v>
      </c>
      <c r="C29" s="402"/>
      <c r="D29" s="598">
        <v>79</v>
      </c>
      <c r="E29" s="598">
        <v>119</v>
      </c>
      <c r="F29" s="598">
        <v>133</v>
      </c>
      <c r="G29" s="598">
        <v>73</v>
      </c>
      <c r="H29" s="598">
        <v>62</v>
      </c>
      <c r="I29" s="598">
        <v>32</v>
      </c>
      <c r="J29" s="598">
        <v>49</v>
      </c>
    </row>
    <row r="30" spans="2:12" ht="20.100000000000001" customHeight="1" x14ac:dyDescent="0.2">
      <c r="B30" s="359" t="s">
        <v>690</v>
      </c>
      <c r="C30" s="402"/>
      <c r="D30" s="598">
        <v>86</v>
      </c>
      <c r="E30" s="598">
        <v>46</v>
      </c>
      <c r="F30" s="598">
        <v>40</v>
      </c>
      <c r="G30" s="598">
        <v>18</v>
      </c>
      <c r="H30" s="598">
        <v>18</v>
      </c>
      <c r="I30" s="598">
        <v>5</v>
      </c>
      <c r="J30" s="402" t="s">
        <v>155</v>
      </c>
    </row>
    <row r="31" spans="2:12" ht="20.100000000000001" customHeight="1" x14ac:dyDescent="0.2">
      <c r="B31" s="536" t="s">
        <v>117</v>
      </c>
      <c r="C31" s="536"/>
      <c r="D31" s="369">
        <v>2792</v>
      </c>
      <c r="E31" s="369">
        <v>2183</v>
      </c>
      <c r="F31" s="369">
        <v>1538</v>
      </c>
      <c r="G31" s="369">
        <v>1115</v>
      </c>
      <c r="H31" s="369">
        <v>696</v>
      </c>
      <c r="I31" s="369">
        <v>498</v>
      </c>
      <c r="J31" s="369">
        <v>457</v>
      </c>
    </row>
    <row r="32" spans="2:12" ht="15.75" x14ac:dyDescent="0.25">
      <c r="B32" s="228" t="s">
        <v>1327</v>
      </c>
      <c r="C32" s="583"/>
      <c r="D32"/>
      <c r="E32"/>
      <c r="F32"/>
      <c r="G32"/>
      <c r="H32"/>
      <c r="I32"/>
      <c r="J32"/>
    </row>
    <row r="33" spans="2:10" ht="15.75" x14ac:dyDescent="0.25">
      <c r="B33"/>
      <c r="C33" s="583"/>
      <c r="D33"/>
      <c r="E33"/>
      <c r="F33"/>
      <c r="G33"/>
      <c r="H33" s="594"/>
      <c r="I33"/>
      <c r="J33"/>
    </row>
  </sheetData>
  <mergeCells count="11">
    <mergeCell ref="B20:J20"/>
    <mergeCell ref="B21:J21"/>
    <mergeCell ref="B22:J22"/>
    <mergeCell ref="B2:J2"/>
    <mergeCell ref="B3:J3"/>
    <mergeCell ref="B4:J4"/>
    <mergeCell ref="B6:B7"/>
    <mergeCell ref="C6:D6"/>
    <mergeCell ref="E6:F6"/>
    <mergeCell ref="G6:H6"/>
    <mergeCell ref="I6:J6"/>
  </mergeCells>
  <hyperlinks>
    <hyperlink ref="L2" location="'Indice Total'!A162" display="Volver"/>
    <hyperlink ref="L20" location="'Indice Total'!A162" display="Volver"/>
  </hyperlinks>
  <pageMargins left="0.86614173228346458" right="0.51181102362204722" top="0.78740157480314965" bottom="0.98425196850393704" header="0" footer="0"/>
  <pageSetup scale="73" orientation="portrait" r:id="rId1"/>
  <headerFooter alignWithMargins="0"/>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2:I39"/>
  <sheetViews>
    <sheetView showGridLines="0" zoomScale="90" zoomScaleNormal="90" workbookViewId="0"/>
  </sheetViews>
  <sheetFormatPr baseColWidth="10" defaultColWidth="10.28515625" defaultRowHeight="15" x14ac:dyDescent="0.2"/>
  <cols>
    <col min="1" max="1" width="20.7109375" style="203" customWidth="1"/>
    <col min="2" max="2" width="47" style="203" bestFit="1" customWidth="1"/>
    <col min="3" max="3" width="11.42578125" style="203" bestFit="1" customWidth="1"/>
    <col min="4" max="7" width="15.85546875" style="203" customWidth="1"/>
    <col min="8" max="8" width="4" style="203" customWidth="1"/>
    <col min="9" max="202" width="10.28515625" style="203"/>
    <col min="203" max="203" width="1.85546875" style="203" customWidth="1"/>
    <col min="204" max="256" width="10.28515625" style="203"/>
    <col min="257" max="257" width="17.140625" style="203" customWidth="1"/>
    <col min="258" max="258" width="38.85546875" style="203" customWidth="1"/>
    <col min="259" max="263" width="15.85546875" style="203" customWidth="1"/>
    <col min="264" max="264" width="4" style="203" customWidth="1"/>
    <col min="265" max="458" width="10.28515625" style="203"/>
    <col min="459" max="459" width="1.85546875" style="203" customWidth="1"/>
    <col min="460" max="512" width="10.28515625" style="203"/>
    <col min="513" max="513" width="17.140625" style="203" customWidth="1"/>
    <col min="514" max="514" width="38.85546875" style="203" customWidth="1"/>
    <col min="515" max="519" width="15.85546875" style="203" customWidth="1"/>
    <col min="520" max="520" width="4" style="203" customWidth="1"/>
    <col min="521" max="714" width="10.28515625" style="203"/>
    <col min="715" max="715" width="1.85546875" style="203" customWidth="1"/>
    <col min="716" max="768" width="10.28515625" style="203"/>
    <col min="769" max="769" width="17.140625" style="203" customWidth="1"/>
    <col min="770" max="770" width="38.85546875" style="203" customWidth="1"/>
    <col min="771" max="775" width="15.85546875" style="203" customWidth="1"/>
    <col min="776" max="776" width="4" style="203" customWidth="1"/>
    <col min="777" max="970" width="10.28515625" style="203"/>
    <col min="971" max="971" width="1.85546875" style="203" customWidth="1"/>
    <col min="972" max="1024" width="10.28515625" style="203"/>
    <col min="1025" max="1025" width="17.140625" style="203" customWidth="1"/>
    <col min="1026" max="1026" width="38.85546875" style="203" customWidth="1"/>
    <col min="1027" max="1031" width="15.85546875" style="203" customWidth="1"/>
    <col min="1032" max="1032" width="4" style="203" customWidth="1"/>
    <col min="1033" max="1226" width="10.28515625" style="203"/>
    <col min="1227" max="1227" width="1.85546875" style="203" customWidth="1"/>
    <col min="1228" max="1280" width="10.28515625" style="203"/>
    <col min="1281" max="1281" width="17.140625" style="203" customWidth="1"/>
    <col min="1282" max="1282" width="38.85546875" style="203" customWidth="1"/>
    <col min="1283" max="1287" width="15.85546875" style="203" customWidth="1"/>
    <col min="1288" max="1288" width="4" style="203" customWidth="1"/>
    <col min="1289" max="1482" width="10.28515625" style="203"/>
    <col min="1483" max="1483" width="1.85546875" style="203" customWidth="1"/>
    <col min="1484" max="1536" width="10.28515625" style="203"/>
    <col min="1537" max="1537" width="17.140625" style="203" customWidth="1"/>
    <col min="1538" max="1538" width="38.85546875" style="203" customWidth="1"/>
    <col min="1539" max="1543" width="15.85546875" style="203" customWidth="1"/>
    <col min="1544" max="1544" width="4" style="203" customWidth="1"/>
    <col min="1545" max="1738" width="10.28515625" style="203"/>
    <col min="1739" max="1739" width="1.85546875" style="203" customWidth="1"/>
    <col min="1740" max="1792" width="10.28515625" style="203"/>
    <col min="1793" max="1793" width="17.140625" style="203" customWidth="1"/>
    <col min="1794" max="1794" width="38.85546875" style="203" customWidth="1"/>
    <col min="1795" max="1799" width="15.85546875" style="203" customWidth="1"/>
    <col min="1800" max="1800" width="4" style="203" customWidth="1"/>
    <col min="1801" max="1994" width="10.28515625" style="203"/>
    <col min="1995" max="1995" width="1.85546875" style="203" customWidth="1"/>
    <col min="1996" max="2048" width="10.28515625" style="203"/>
    <col min="2049" max="2049" width="17.140625" style="203" customWidth="1"/>
    <col min="2050" max="2050" width="38.85546875" style="203" customWidth="1"/>
    <col min="2051" max="2055" width="15.85546875" style="203" customWidth="1"/>
    <col min="2056" max="2056" width="4" style="203" customWidth="1"/>
    <col min="2057" max="2250" width="10.28515625" style="203"/>
    <col min="2251" max="2251" width="1.85546875" style="203" customWidth="1"/>
    <col min="2252" max="2304" width="10.28515625" style="203"/>
    <col min="2305" max="2305" width="17.140625" style="203" customWidth="1"/>
    <col min="2306" max="2306" width="38.85546875" style="203" customWidth="1"/>
    <col min="2307" max="2311" width="15.85546875" style="203" customWidth="1"/>
    <col min="2312" max="2312" width="4" style="203" customWidth="1"/>
    <col min="2313" max="2506" width="10.28515625" style="203"/>
    <col min="2507" max="2507" width="1.85546875" style="203" customWidth="1"/>
    <col min="2508" max="2560" width="10.28515625" style="203"/>
    <col min="2561" max="2561" width="17.140625" style="203" customWidth="1"/>
    <col min="2562" max="2562" width="38.85546875" style="203" customWidth="1"/>
    <col min="2563" max="2567" width="15.85546875" style="203" customWidth="1"/>
    <col min="2568" max="2568" width="4" style="203" customWidth="1"/>
    <col min="2569" max="2762" width="10.28515625" style="203"/>
    <col min="2763" max="2763" width="1.85546875" style="203" customWidth="1"/>
    <col min="2764" max="2816" width="10.28515625" style="203"/>
    <col min="2817" max="2817" width="17.140625" style="203" customWidth="1"/>
    <col min="2818" max="2818" width="38.85546875" style="203" customWidth="1"/>
    <col min="2819" max="2823" width="15.85546875" style="203" customWidth="1"/>
    <col min="2824" max="2824" width="4" style="203" customWidth="1"/>
    <col min="2825" max="3018" width="10.28515625" style="203"/>
    <col min="3019" max="3019" width="1.85546875" style="203" customWidth="1"/>
    <col min="3020" max="3072" width="10.28515625" style="203"/>
    <col min="3073" max="3073" width="17.140625" style="203" customWidth="1"/>
    <col min="3074" max="3074" width="38.85546875" style="203" customWidth="1"/>
    <col min="3075" max="3079" width="15.85546875" style="203" customWidth="1"/>
    <col min="3080" max="3080" width="4" style="203" customWidth="1"/>
    <col min="3081" max="3274" width="10.28515625" style="203"/>
    <col min="3275" max="3275" width="1.85546875" style="203" customWidth="1"/>
    <col min="3276" max="3328" width="10.28515625" style="203"/>
    <col min="3329" max="3329" width="17.140625" style="203" customWidth="1"/>
    <col min="3330" max="3330" width="38.85546875" style="203" customWidth="1"/>
    <col min="3331" max="3335" width="15.85546875" style="203" customWidth="1"/>
    <col min="3336" max="3336" width="4" style="203" customWidth="1"/>
    <col min="3337" max="3530" width="10.28515625" style="203"/>
    <col min="3531" max="3531" width="1.85546875" style="203" customWidth="1"/>
    <col min="3532" max="3584" width="10.28515625" style="203"/>
    <col min="3585" max="3585" width="17.140625" style="203" customWidth="1"/>
    <col min="3586" max="3586" width="38.85546875" style="203" customWidth="1"/>
    <col min="3587" max="3591" width="15.85546875" style="203" customWidth="1"/>
    <col min="3592" max="3592" width="4" style="203" customWidth="1"/>
    <col min="3593" max="3786" width="10.28515625" style="203"/>
    <col min="3787" max="3787" width="1.85546875" style="203" customWidth="1"/>
    <col min="3788" max="3840" width="10.28515625" style="203"/>
    <col min="3841" max="3841" width="17.140625" style="203" customWidth="1"/>
    <col min="3842" max="3842" width="38.85546875" style="203" customWidth="1"/>
    <col min="3843" max="3847" width="15.85546875" style="203" customWidth="1"/>
    <col min="3848" max="3848" width="4" style="203" customWidth="1"/>
    <col min="3849" max="4042" width="10.28515625" style="203"/>
    <col min="4043" max="4043" width="1.85546875" style="203" customWidth="1"/>
    <col min="4044" max="4096" width="10.28515625" style="203"/>
    <col min="4097" max="4097" width="17.140625" style="203" customWidth="1"/>
    <col min="4098" max="4098" width="38.85546875" style="203" customWidth="1"/>
    <col min="4099" max="4103" width="15.85546875" style="203" customWidth="1"/>
    <col min="4104" max="4104" width="4" style="203" customWidth="1"/>
    <col min="4105" max="4298" width="10.28515625" style="203"/>
    <col min="4299" max="4299" width="1.85546875" style="203" customWidth="1"/>
    <col min="4300" max="4352" width="10.28515625" style="203"/>
    <col min="4353" max="4353" width="17.140625" style="203" customWidth="1"/>
    <col min="4354" max="4354" width="38.85546875" style="203" customWidth="1"/>
    <col min="4355" max="4359" width="15.85546875" style="203" customWidth="1"/>
    <col min="4360" max="4360" width="4" style="203" customWidth="1"/>
    <col min="4361" max="4554" width="10.28515625" style="203"/>
    <col min="4555" max="4555" width="1.85546875" style="203" customWidth="1"/>
    <col min="4556" max="4608" width="10.28515625" style="203"/>
    <col min="4609" max="4609" width="17.140625" style="203" customWidth="1"/>
    <col min="4610" max="4610" width="38.85546875" style="203" customWidth="1"/>
    <col min="4611" max="4615" width="15.85546875" style="203" customWidth="1"/>
    <col min="4616" max="4616" width="4" style="203" customWidth="1"/>
    <col min="4617" max="4810" width="10.28515625" style="203"/>
    <col min="4811" max="4811" width="1.85546875" style="203" customWidth="1"/>
    <col min="4812" max="4864" width="10.28515625" style="203"/>
    <col min="4865" max="4865" width="17.140625" style="203" customWidth="1"/>
    <col min="4866" max="4866" width="38.85546875" style="203" customWidth="1"/>
    <col min="4867" max="4871" width="15.85546875" style="203" customWidth="1"/>
    <col min="4872" max="4872" width="4" style="203" customWidth="1"/>
    <col min="4873" max="5066" width="10.28515625" style="203"/>
    <col min="5067" max="5067" width="1.85546875" style="203" customWidth="1"/>
    <col min="5068" max="5120" width="10.28515625" style="203"/>
    <col min="5121" max="5121" width="17.140625" style="203" customWidth="1"/>
    <col min="5122" max="5122" width="38.85546875" style="203" customWidth="1"/>
    <col min="5123" max="5127" width="15.85546875" style="203" customWidth="1"/>
    <col min="5128" max="5128" width="4" style="203" customWidth="1"/>
    <col min="5129" max="5322" width="10.28515625" style="203"/>
    <col min="5323" max="5323" width="1.85546875" style="203" customWidth="1"/>
    <col min="5324" max="5376" width="10.28515625" style="203"/>
    <col min="5377" max="5377" width="17.140625" style="203" customWidth="1"/>
    <col min="5378" max="5378" width="38.85546875" style="203" customWidth="1"/>
    <col min="5379" max="5383" width="15.85546875" style="203" customWidth="1"/>
    <col min="5384" max="5384" width="4" style="203" customWidth="1"/>
    <col min="5385" max="5578" width="10.28515625" style="203"/>
    <col min="5579" max="5579" width="1.85546875" style="203" customWidth="1"/>
    <col min="5580" max="5632" width="10.28515625" style="203"/>
    <col min="5633" max="5633" width="17.140625" style="203" customWidth="1"/>
    <col min="5634" max="5634" width="38.85546875" style="203" customWidth="1"/>
    <col min="5635" max="5639" width="15.85546875" style="203" customWidth="1"/>
    <col min="5640" max="5640" width="4" style="203" customWidth="1"/>
    <col min="5641" max="5834" width="10.28515625" style="203"/>
    <col min="5835" max="5835" width="1.85546875" style="203" customWidth="1"/>
    <col min="5836" max="5888" width="10.28515625" style="203"/>
    <col min="5889" max="5889" width="17.140625" style="203" customWidth="1"/>
    <col min="5890" max="5890" width="38.85546875" style="203" customWidth="1"/>
    <col min="5891" max="5895" width="15.85546875" style="203" customWidth="1"/>
    <col min="5896" max="5896" width="4" style="203" customWidth="1"/>
    <col min="5897" max="6090" width="10.28515625" style="203"/>
    <col min="6091" max="6091" width="1.85546875" style="203" customWidth="1"/>
    <col min="6092" max="6144" width="10.28515625" style="203"/>
    <col min="6145" max="6145" width="17.140625" style="203" customWidth="1"/>
    <col min="6146" max="6146" width="38.85546875" style="203" customWidth="1"/>
    <col min="6147" max="6151" width="15.85546875" style="203" customWidth="1"/>
    <col min="6152" max="6152" width="4" style="203" customWidth="1"/>
    <col min="6153" max="6346" width="10.28515625" style="203"/>
    <col min="6347" max="6347" width="1.85546875" style="203" customWidth="1"/>
    <col min="6348" max="6400" width="10.28515625" style="203"/>
    <col min="6401" max="6401" width="17.140625" style="203" customWidth="1"/>
    <col min="6402" max="6402" width="38.85546875" style="203" customWidth="1"/>
    <col min="6403" max="6407" width="15.85546875" style="203" customWidth="1"/>
    <col min="6408" max="6408" width="4" style="203" customWidth="1"/>
    <col min="6409" max="6602" width="10.28515625" style="203"/>
    <col min="6603" max="6603" width="1.85546875" style="203" customWidth="1"/>
    <col min="6604" max="6656" width="10.28515625" style="203"/>
    <col min="6657" max="6657" width="17.140625" style="203" customWidth="1"/>
    <col min="6658" max="6658" width="38.85546875" style="203" customWidth="1"/>
    <col min="6659" max="6663" width="15.85546875" style="203" customWidth="1"/>
    <col min="6664" max="6664" width="4" style="203" customWidth="1"/>
    <col min="6665" max="6858" width="10.28515625" style="203"/>
    <col min="6859" max="6859" width="1.85546875" style="203" customWidth="1"/>
    <col min="6860" max="6912" width="10.28515625" style="203"/>
    <col min="6913" max="6913" width="17.140625" style="203" customWidth="1"/>
    <col min="6914" max="6914" width="38.85546875" style="203" customWidth="1"/>
    <col min="6915" max="6919" width="15.85546875" style="203" customWidth="1"/>
    <col min="6920" max="6920" width="4" style="203" customWidth="1"/>
    <col min="6921" max="7114" width="10.28515625" style="203"/>
    <col min="7115" max="7115" width="1.85546875" style="203" customWidth="1"/>
    <col min="7116" max="7168" width="10.28515625" style="203"/>
    <col min="7169" max="7169" width="17.140625" style="203" customWidth="1"/>
    <col min="7170" max="7170" width="38.85546875" style="203" customWidth="1"/>
    <col min="7171" max="7175" width="15.85546875" style="203" customWidth="1"/>
    <col min="7176" max="7176" width="4" style="203" customWidth="1"/>
    <col min="7177" max="7370" width="10.28515625" style="203"/>
    <col min="7371" max="7371" width="1.85546875" style="203" customWidth="1"/>
    <col min="7372" max="7424" width="10.28515625" style="203"/>
    <col min="7425" max="7425" width="17.140625" style="203" customWidth="1"/>
    <col min="7426" max="7426" width="38.85546875" style="203" customWidth="1"/>
    <col min="7427" max="7431" width="15.85546875" style="203" customWidth="1"/>
    <col min="7432" max="7432" width="4" style="203" customWidth="1"/>
    <col min="7433" max="7626" width="10.28515625" style="203"/>
    <col min="7627" max="7627" width="1.85546875" style="203" customWidth="1"/>
    <col min="7628" max="7680" width="10.28515625" style="203"/>
    <col min="7681" max="7681" width="17.140625" style="203" customWidth="1"/>
    <col min="7682" max="7682" width="38.85546875" style="203" customWidth="1"/>
    <col min="7683" max="7687" width="15.85546875" style="203" customWidth="1"/>
    <col min="7688" max="7688" width="4" style="203" customWidth="1"/>
    <col min="7689" max="7882" width="10.28515625" style="203"/>
    <col min="7883" max="7883" width="1.85546875" style="203" customWidth="1"/>
    <col min="7884" max="7936" width="10.28515625" style="203"/>
    <col min="7937" max="7937" width="17.140625" style="203" customWidth="1"/>
    <col min="7938" max="7938" width="38.85546875" style="203" customWidth="1"/>
    <col min="7939" max="7943" width="15.85546875" style="203" customWidth="1"/>
    <col min="7944" max="7944" width="4" style="203" customWidth="1"/>
    <col min="7945" max="8138" width="10.28515625" style="203"/>
    <col min="8139" max="8139" width="1.85546875" style="203" customWidth="1"/>
    <col min="8140" max="8192" width="10.28515625" style="203"/>
    <col min="8193" max="8193" width="17.140625" style="203" customWidth="1"/>
    <col min="8194" max="8194" width="38.85546875" style="203" customWidth="1"/>
    <col min="8195" max="8199" width="15.85546875" style="203" customWidth="1"/>
    <col min="8200" max="8200" width="4" style="203" customWidth="1"/>
    <col min="8201" max="8394" width="10.28515625" style="203"/>
    <col min="8395" max="8395" width="1.85546875" style="203" customWidth="1"/>
    <col min="8396" max="8448" width="10.28515625" style="203"/>
    <col min="8449" max="8449" width="17.140625" style="203" customWidth="1"/>
    <col min="8450" max="8450" width="38.85546875" style="203" customWidth="1"/>
    <col min="8451" max="8455" width="15.85546875" style="203" customWidth="1"/>
    <col min="8456" max="8456" width="4" style="203" customWidth="1"/>
    <col min="8457" max="8650" width="10.28515625" style="203"/>
    <col min="8651" max="8651" width="1.85546875" style="203" customWidth="1"/>
    <col min="8652" max="8704" width="10.28515625" style="203"/>
    <col min="8705" max="8705" width="17.140625" style="203" customWidth="1"/>
    <col min="8706" max="8706" width="38.85546875" style="203" customWidth="1"/>
    <col min="8707" max="8711" width="15.85546875" style="203" customWidth="1"/>
    <col min="8712" max="8712" width="4" style="203" customWidth="1"/>
    <col min="8713" max="8906" width="10.28515625" style="203"/>
    <col min="8907" max="8907" width="1.85546875" style="203" customWidth="1"/>
    <col min="8908" max="8960" width="10.28515625" style="203"/>
    <col min="8961" max="8961" width="17.140625" style="203" customWidth="1"/>
    <col min="8962" max="8962" width="38.85546875" style="203" customWidth="1"/>
    <col min="8963" max="8967" width="15.85546875" style="203" customWidth="1"/>
    <col min="8968" max="8968" width="4" style="203" customWidth="1"/>
    <col min="8969" max="9162" width="10.28515625" style="203"/>
    <col min="9163" max="9163" width="1.85546875" style="203" customWidth="1"/>
    <col min="9164" max="9216" width="10.28515625" style="203"/>
    <col min="9217" max="9217" width="17.140625" style="203" customWidth="1"/>
    <col min="9218" max="9218" width="38.85546875" style="203" customWidth="1"/>
    <col min="9219" max="9223" width="15.85546875" style="203" customWidth="1"/>
    <col min="9224" max="9224" width="4" style="203" customWidth="1"/>
    <col min="9225" max="9418" width="10.28515625" style="203"/>
    <col min="9419" max="9419" width="1.85546875" style="203" customWidth="1"/>
    <col min="9420" max="9472" width="10.28515625" style="203"/>
    <col min="9473" max="9473" width="17.140625" style="203" customWidth="1"/>
    <col min="9474" max="9474" width="38.85546875" style="203" customWidth="1"/>
    <col min="9475" max="9479" width="15.85546875" style="203" customWidth="1"/>
    <col min="9480" max="9480" width="4" style="203" customWidth="1"/>
    <col min="9481" max="9674" width="10.28515625" style="203"/>
    <col min="9675" max="9675" width="1.85546875" style="203" customWidth="1"/>
    <col min="9676" max="9728" width="10.28515625" style="203"/>
    <col min="9729" max="9729" width="17.140625" style="203" customWidth="1"/>
    <col min="9730" max="9730" width="38.85546875" style="203" customWidth="1"/>
    <col min="9731" max="9735" width="15.85546875" style="203" customWidth="1"/>
    <col min="9736" max="9736" width="4" style="203" customWidth="1"/>
    <col min="9737" max="9930" width="10.28515625" style="203"/>
    <col min="9931" max="9931" width="1.85546875" style="203" customWidth="1"/>
    <col min="9932" max="9984" width="10.28515625" style="203"/>
    <col min="9985" max="9985" width="17.140625" style="203" customWidth="1"/>
    <col min="9986" max="9986" width="38.85546875" style="203" customWidth="1"/>
    <col min="9987" max="9991" width="15.85546875" style="203" customWidth="1"/>
    <col min="9992" max="9992" width="4" style="203" customWidth="1"/>
    <col min="9993" max="10186" width="10.28515625" style="203"/>
    <col min="10187" max="10187" width="1.85546875" style="203" customWidth="1"/>
    <col min="10188" max="10240" width="10.28515625" style="203"/>
    <col min="10241" max="10241" width="17.140625" style="203" customWidth="1"/>
    <col min="10242" max="10242" width="38.85546875" style="203" customWidth="1"/>
    <col min="10243" max="10247" width="15.85546875" style="203" customWidth="1"/>
    <col min="10248" max="10248" width="4" style="203" customWidth="1"/>
    <col min="10249" max="10442" width="10.28515625" style="203"/>
    <col min="10443" max="10443" width="1.85546875" style="203" customWidth="1"/>
    <col min="10444" max="10496" width="10.28515625" style="203"/>
    <col min="10497" max="10497" width="17.140625" style="203" customWidth="1"/>
    <col min="10498" max="10498" width="38.85546875" style="203" customWidth="1"/>
    <col min="10499" max="10503" width="15.85546875" style="203" customWidth="1"/>
    <col min="10504" max="10504" width="4" style="203" customWidth="1"/>
    <col min="10505" max="10698" width="10.28515625" style="203"/>
    <col min="10699" max="10699" width="1.85546875" style="203" customWidth="1"/>
    <col min="10700" max="10752" width="10.28515625" style="203"/>
    <col min="10753" max="10753" width="17.140625" style="203" customWidth="1"/>
    <col min="10754" max="10754" width="38.85546875" style="203" customWidth="1"/>
    <col min="10755" max="10759" width="15.85546875" style="203" customWidth="1"/>
    <col min="10760" max="10760" width="4" style="203" customWidth="1"/>
    <col min="10761" max="10954" width="10.28515625" style="203"/>
    <col min="10955" max="10955" width="1.85546875" style="203" customWidth="1"/>
    <col min="10956" max="11008" width="10.28515625" style="203"/>
    <col min="11009" max="11009" width="17.140625" style="203" customWidth="1"/>
    <col min="11010" max="11010" width="38.85546875" style="203" customWidth="1"/>
    <col min="11011" max="11015" width="15.85546875" style="203" customWidth="1"/>
    <col min="11016" max="11016" width="4" style="203" customWidth="1"/>
    <col min="11017" max="11210" width="10.28515625" style="203"/>
    <col min="11211" max="11211" width="1.85546875" style="203" customWidth="1"/>
    <col min="11212" max="11264" width="10.28515625" style="203"/>
    <col min="11265" max="11265" width="17.140625" style="203" customWidth="1"/>
    <col min="11266" max="11266" width="38.85546875" style="203" customWidth="1"/>
    <col min="11267" max="11271" width="15.85546875" style="203" customWidth="1"/>
    <col min="11272" max="11272" width="4" style="203" customWidth="1"/>
    <col min="11273" max="11466" width="10.28515625" style="203"/>
    <col min="11467" max="11467" width="1.85546875" style="203" customWidth="1"/>
    <col min="11468" max="11520" width="10.28515625" style="203"/>
    <col min="11521" max="11521" width="17.140625" style="203" customWidth="1"/>
    <col min="11522" max="11522" width="38.85546875" style="203" customWidth="1"/>
    <col min="11523" max="11527" width="15.85546875" style="203" customWidth="1"/>
    <col min="11528" max="11528" width="4" style="203" customWidth="1"/>
    <col min="11529" max="11722" width="10.28515625" style="203"/>
    <col min="11723" max="11723" width="1.85546875" style="203" customWidth="1"/>
    <col min="11724" max="11776" width="10.28515625" style="203"/>
    <col min="11777" max="11777" width="17.140625" style="203" customWidth="1"/>
    <col min="11778" max="11778" width="38.85546875" style="203" customWidth="1"/>
    <col min="11779" max="11783" width="15.85546875" style="203" customWidth="1"/>
    <col min="11784" max="11784" width="4" style="203" customWidth="1"/>
    <col min="11785" max="11978" width="10.28515625" style="203"/>
    <col min="11979" max="11979" width="1.85546875" style="203" customWidth="1"/>
    <col min="11980" max="12032" width="10.28515625" style="203"/>
    <col min="12033" max="12033" width="17.140625" style="203" customWidth="1"/>
    <col min="12034" max="12034" width="38.85546875" style="203" customWidth="1"/>
    <col min="12035" max="12039" width="15.85546875" style="203" customWidth="1"/>
    <col min="12040" max="12040" width="4" style="203" customWidth="1"/>
    <col min="12041" max="12234" width="10.28515625" style="203"/>
    <col min="12235" max="12235" width="1.85546875" style="203" customWidth="1"/>
    <col min="12236" max="12288" width="10.28515625" style="203"/>
    <col min="12289" max="12289" width="17.140625" style="203" customWidth="1"/>
    <col min="12290" max="12290" width="38.85546875" style="203" customWidth="1"/>
    <col min="12291" max="12295" width="15.85546875" style="203" customWidth="1"/>
    <col min="12296" max="12296" width="4" style="203" customWidth="1"/>
    <col min="12297" max="12490" width="10.28515625" style="203"/>
    <col min="12491" max="12491" width="1.85546875" style="203" customWidth="1"/>
    <col min="12492" max="12544" width="10.28515625" style="203"/>
    <col min="12545" max="12545" width="17.140625" style="203" customWidth="1"/>
    <col min="12546" max="12546" width="38.85546875" style="203" customWidth="1"/>
    <col min="12547" max="12551" width="15.85546875" style="203" customWidth="1"/>
    <col min="12552" max="12552" width="4" style="203" customWidth="1"/>
    <col min="12553" max="12746" width="10.28515625" style="203"/>
    <col min="12747" max="12747" width="1.85546875" style="203" customWidth="1"/>
    <col min="12748" max="12800" width="10.28515625" style="203"/>
    <col min="12801" max="12801" width="17.140625" style="203" customWidth="1"/>
    <col min="12802" max="12802" width="38.85546875" style="203" customWidth="1"/>
    <col min="12803" max="12807" width="15.85546875" style="203" customWidth="1"/>
    <col min="12808" max="12808" width="4" style="203" customWidth="1"/>
    <col min="12809" max="13002" width="10.28515625" style="203"/>
    <col min="13003" max="13003" width="1.85546875" style="203" customWidth="1"/>
    <col min="13004" max="13056" width="10.28515625" style="203"/>
    <col min="13057" max="13057" width="17.140625" style="203" customWidth="1"/>
    <col min="13058" max="13058" width="38.85546875" style="203" customWidth="1"/>
    <col min="13059" max="13063" width="15.85546875" style="203" customWidth="1"/>
    <col min="13064" max="13064" width="4" style="203" customWidth="1"/>
    <col min="13065" max="13258" width="10.28515625" style="203"/>
    <col min="13259" max="13259" width="1.85546875" style="203" customWidth="1"/>
    <col min="13260" max="13312" width="10.28515625" style="203"/>
    <col min="13313" max="13313" width="17.140625" style="203" customWidth="1"/>
    <col min="13314" max="13314" width="38.85546875" style="203" customWidth="1"/>
    <col min="13315" max="13319" width="15.85546875" style="203" customWidth="1"/>
    <col min="13320" max="13320" width="4" style="203" customWidth="1"/>
    <col min="13321" max="13514" width="10.28515625" style="203"/>
    <col min="13515" max="13515" width="1.85546875" style="203" customWidth="1"/>
    <col min="13516" max="13568" width="10.28515625" style="203"/>
    <col min="13569" max="13569" width="17.140625" style="203" customWidth="1"/>
    <col min="13570" max="13570" width="38.85546875" style="203" customWidth="1"/>
    <col min="13571" max="13575" width="15.85546875" style="203" customWidth="1"/>
    <col min="13576" max="13576" width="4" style="203" customWidth="1"/>
    <col min="13577" max="13770" width="10.28515625" style="203"/>
    <col min="13771" max="13771" width="1.85546875" style="203" customWidth="1"/>
    <col min="13772" max="13824" width="10.28515625" style="203"/>
    <col min="13825" max="13825" width="17.140625" style="203" customWidth="1"/>
    <col min="13826" max="13826" width="38.85546875" style="203" customWidth="1"/>
    <col min="13827" max="13831" width="15.85546875" style="203" customWidth="1"/>
    <col min="13832" max="13832" width="4" style="203" customWidth="1"/>
    <col min="13833" max="14026" width="10.28515625" style="203"/>
    <col min="14027" max="14027" width="1.85546875" style="203" customWidth="1"/>
    <col min="14028" max="14080" width="10.28515625" style="203"/>
    <col min="14081" max="14081" width="17.140625" style="203" customWidth="1"/>
    <col min="14082" max="14082" width="38.85546875" style="203" customWidth="1"/>
    <col min="14083" max="14087" width="15.85546875" style="203" customWidth="1"/>
    <col min="14088" max="14088" width="4" style="203" customWidth="1"/>
    <col min="14089" max="14282" width="10.28515625" style="203"/>
    <col min="14283" max="14283" width="1.85546875" style="203" customWidth="1"/>
    <col min="14284" max="14336" width="10.28515625" style="203"/>
    <col min="14337" max="14337" width="17.140625" style="203" customWidth="1"/>
    <col min="14338" max="14338" width="38.85546875" style="203" customWidth="1"/>
    <col min="14339" max="14343" width="15.85546875" style="203" customWidth="1"/>
    <col min="14344" max="14344" width="4" style="203" customWidth="1"/>
    <col min="14345" max="14538" width="10.28515625" style="203"/>
    <col min="14539" max="14539" width="1.85546875" style="203" customWidth="1"/>
    <col min="14540" max="14592" width="10.28515625" style="203"/>
    <col min="14593" max="14593" width="17.140625" style="203" customWidth="1"/>
    <col min="14594" max="14594" width="38.85546875" style="203" customWidth="1"/>
    <col min="14595" max="14599" width="15.85546875" style="203" customWidth="1"/>
    <col min="14600" max="14600" width="4" style="203" customWidth="1"/>
    <col min="14601" max="14794" width="10.28515625" style="203"/>
    <col min="14795" max="14795" width="1.85546875" style="203" customWidth="1"/>
    <col min="14796" max="14848" width="10.28515625" style="203"/>
    <col min="14849" max="14849" width="17.140625" style="203" customWidth="1"/>
    <col min="14850" max="14850" width="38.85546875" style="203" customWidth="1"/>
    <col min="14851" max="14855" width="15.85546875" style="203" customWidth="1"/>
    <col min="14856" max="14856" width="4" style="203" customWidth="1"/>
    <col min="14857" max="15050" width="10.28515625" style="203"/>
    <col min="15051" max="15051" width="1.85546875" style="203" customWidth="1"/>
    <col min="15052" max="15104" width="10.28515625" style="203"/>
    <col min="15105" max="15105" width="17.140625" style="203" customWidth="1"/>
    <col min="15106" max="15106" width="38.85546875" style="203" customWidth="1"/>
    <col min="15107" max="15111" width="15.85546875" style="203" customWidth="1"/>
    <col min="15112" max="15112" width="4" style="203" customWidth="1"/>
    <col min="15113" max="15306" width="10.28515625" style="203"/>
    <col min="15307" max="15307" width="1.85546875" style="203" customWidth="1"/>
    <col min="15308" max="15360" width="10.28515625" style="203"/>
    <col min="15361" max="15361" width="17.140625" style="203" customWidth="1"/>
    <col min="15362" max="15362" width="38.85546875" style="203" customWidth="1"/>
    <col min="15363" max="15367" width="15.85546875" style="203" customWidth="1"/>
    <col min="15368" max="15368" width="4" style="203" customWidth="1"/>
    <col min="15369" max="15562" width="10.28515625" style="203"/>
    <col min="15563" max="15563" width="1.85546875" style="203" customWidth="1"/>
    <col min="15564" max="15616" width="10.28515625" style="203"/>
    <col min="15617" max="15617" width="17.140625" style="203" customWidth="1"/>
    <col min="15618" max="15618" width="38.85546875" style="203" customWidth="1"/>
    <col min="15619" max="15623" width="15.85546875" style="203" customWidth="1"/>
    <col min="15624" max="15624" width="4" style="203" customWidth="1"/>
    <col min="15625" max="15818" width="10.28515625" style="203"/>
    <col min="15819" max="15819" width="1.85546875" style="203" customWidth="1"/>
    <col min="15820" max="15872" width="10.28515625" style="203"/>
    <col min="15873" max="15873" width="17.140625" style="203" customWidth="1"/>
    <col min="15874" max="15874" width="38.85546875" style="203" customWidth="1"/>
    <col min="15875" max="15879" width="15.85546875" style="203" customWidth="1"/>
    <col min="15880" max="15880" width="4" style="203" customWidth="1"/>
    <col min="15881" max="16074" width="10.28515625" style="203"/>
    <col min="16075" max="16075" width="1.85546875" style="203" customWidth="1"/>
    <col min="16076" max="16128" width="10.28515625" style="203"/>
    <col min="16129" max="16129" width="17.140625" style="203" customWidth="1"/>
    <col min="16130" max="16130" width="38.85546875" style="203" customWidth="1"/>
    <col min="16131" max="16135" width="15.85546875" style="203" customWidth="1"/>
    <col min="16136" max="16136" width="4" style="203" customWidth="1"/>
    <col min="16137" max="16330" width="10.28515625" style="203"/>
    <col min="16331" max="16331" width="1.85546875" style="203" customWidth="1"/>
    <col min="16332" max="16384" width="10.28515625" style="203"/>
  </cols>
  <sheetData>
    <row r="2" spans="2:9" ht="18" x14ac:dyDescent="0.25">
      <c r="B2" s="2033" t="s">
        <v>1328</v>
      </c>
      <c r="C2" s="2033"/>
      <c r="D2" s="2033"/>
      <c r="E2" s="2033"/>
      <c r="F2" s="2033"/>
      <c r="G2" s="2033"/>
      <c r="H2" s="222"/>
      <c r="I2" s="239" t="s">
        <v>1</v>
      </c>
    </row>
    <row r="3" spans="2:9" ht="15.75" x14ac:dyDescent="0.2">
      <c r="B3" s="2040" t="s">
        <v>2533</v>
      </c>
      <c r="C3" s="2040"/>
      <c r="D3" s="2040"/>
      <c r="E3" s="2040"/>
      <c r="F3" s="2040"/>
      <c r="G3" s="2040"/>
      <c r="H3" s="222"/>
    </row>
    <row r="4" spans="2:9" ht="15.75" x14ac:dyDescent="0.25">
      <c r="B4" s="2045" t="s">
        <v>1239</v>
      </c>
      <c r="C4" s="2045"/>
      <c r="D4" s="2045"/>
      <c r="E4" s="2045"/>
      <c r="F4" s="2045"/>
      <c r="G4" s="2045"/>
      <c r="H4" s="222"/>
    </row>
    <row r="5" spans="2:9" ht="16.5" thickBot="1" x14ac:dyDescent="0.3">
      <c r="B5" s="2036" t="s">
        <v>210</v>
      </c>
      <c r="C5" s="2036"/>
      <c r="D5" s="2036"/>
      <c r="E5" s="2036"/>
      <c r="F5" s="2036"/>
      <c r="G5" s="2036"/>
      <c r="H5" s="222"/>
    </row>
    <row r="6" spans="2:9" x14ac:dyDescent="0.2">
      <c r="C6" s="222"/>
      <c r="D6" s="222"/>
      <c r="E6" s="222"/>
      <c r="F6" s="412"/>
      <c r="G6" s="222"/>
      <c r="H6" s="222"/>
    </row>
    <row r="7" spans="2:9" ht="18.75" x14ac:dyDescent="0.2">
      <c r="B7" s="1749"/>
      <c r="C7" s="1749">
        <v>2015</v>
      </c>
      <c r="D7" s="1749">
        <v>2016</v>
      </c>
      <c r="E7" s="1749">
        <v>2017</v>
      </c>
      <c r="F7" s="1749">
        <v>2018</v>
      </c>
      <c r="G7" s="1749" t="s">
        <v>2534</v>
      </c>
      <c r="H7" s="222"/>
    </row>
    <row r="8" spans="2:9" ht="18" customHeight="1" x14ac:dyDescent="0.2">
      <c r="B8" s="599" t="s">
        <v>740</v>
      </c>
      <c r="C8" s="600"/>
      <c r="D8" s="600"/>
      <c r="E8" s="600"/>
      <c r="F8" s="600"/>
      <c r="G8" s="600"/>
      <c r="H8" s="222"/>
    </row>
    <row r="9" spans="2:9" ht="18" customHeight="1" x14ac:dyDescent="0.2">
      <c r="B9" s="359" t="s">
        <v>741</v>
      </c>
      <c r="C9" s="403">
        <v>8641856</v>
      </c>
      <c r="D9" s="403">
        <v>9721630</v>
      </c>
      <c r="E9" s="403">
        <v>10406780</v>
      </c>
      <c r="F9" s="403">
        <v>12331874</v>
      </c>
      <c r="G9" s="403">
        <v>10474150</v>
      </c>
      <c r="H9" s="222"/>
    </row>
    <row r="10" spans="2:9" ht="18" customHeight="1" x14ac:dyDescent="0.2">
      <c r="B10" s="359" t="s">
        <v>1329</v>
      </c>
      <c r="C10" s="403">
        <v>537</v>
      </c>
      <c r="D10" s="403">
        <v>436</v>
      </c>
      <c r="E10" s="403">
        <v>193</v>
      </c>
      <c r="F10" s="403">
        <v>61</v>
      </c>
      <c r="G10" s="403">
        <v>135</v>
      </c>
      <c r="H10" s="222"/>
    </row>
    <row r="11" spans="2:9" ht="18" customHeight="1" x14ac:dyDescent="0.2">
      <c r="B11" s="406"/>
      <c r="C11" s="407"/>
      <c r="D11" s="407"/>
      <c r="E11" s="407"/>
      <c r="F11" s="407"/>
      <c r="G11" s="407"/>
      <c r="H11" s="222"/>
    </row>
    <row r="12" spans="2:9" ht="18" customHeight="1" x14ac:dyDescent="0.25">
      <c r="B12" s="404" t="s">
        <v>484</v>
      </c>
      <c r="C12" s="405">
        <v>8642393</v>
      </c>
      <c r="D12" s="405">
        <v>9722066</v>
      </c>
      <c r="E12" s="405">
        <v>10406973</v>
      </c>
      <c r="F12" s="405">
        <f>+F9+F10</f>
        <v>12331935</v>
      </c>
      <c r="G12" s="405">
        <v>10474285</v>
      </c>
      <c r="H12" s="222"/>
    </row>
    <row r="13" spans="2:9" ht="18" customHeight="1" x14ac:dyDescent="0.2">
      <c r="B13" s="406"/>
      <c r="C13" s="407"/>
      <c r="D13" s="407"/>
      <c r="E13" s="407"/>
      <c r="F13" s="407"/>
      <c r="G13" s="407"/>
      <c r="H13" s="222"/>
    </row>
    <row r="14" spans="2:9" ht="18" customHeight="1" x14ac:dyDescent="0.2">
      <c r="B14" s="599" t="s">
        <v>743</v>
      </c>
      <c r="C14" s="600"/>
      <c r="D14" s="600"/>
      <c r="E14" s="600"/>
      <c r="F14" s="600"/>
      <c r="G14" s="600"/>
      <c r="H14" s="222"/>
    </row>
    <row r="15" spans="2:9" ht="18" customHeight="1" x14ac:dyDescent="0.2">
      <c r="B15" s="406"/>
      <c r="C15" s="407"/>
      <c r="D15" s="407"/>
      <c r="E15" s="407"/>
      <c r="F15" s="407"/>
      <c r="G15" s="407"/>
      <c r="H15" s="222"/>
    </row>
    <row r="16" spans="2:9" ht="18" customHeight="1" x14ac:dyDescent="0.2">
      <c r="B16" s="359" t="s">
        <v>1330</v>
      </c>
      <c r="C16" s="403">
        <v>100579</v>
      </c>
      <c r="D16" s="403">
        <v>81288</v>
      </c>
      <c r="E16" s="403">
        <v>49664</v>
      </c>
      <c r="F16" s="403">
        <v>33858</v>
      </c>
      <c r="G16" s="403">
        <v>29246</v>
      </c>
      <c r="H16" s="222"/>
      <c r="I16" s="222"/>
    </row>
    <row r="17" spans="2:8" ht="18" customHeight="1" x14ac:dyDescent="0.2">
      <c r="B17" s="359" t="s">
        <v>1331</v>
      </c>
      <c r="C17" s="403">
        <v>8478909</v>
      </c>
      <c r="D17" s="403">
        <v>9061143</v>
      </c>
      <c r="E17" s="403">
        <v>10776868</v>
      </c>
      <c r="F17" s="403">
        <v>11659146</v>
      </c>
      <c r="G17" s="403">
        <v>9425697</v>
      </c>
      <c r="H17" s="222"/>
    </row>
    <row r="18" spans="2:8" ht="18" customHeight="1" x14ac:dyDescent="0.25">
      <c r="B18" s="533" t="s">
        <v>1332</v>
      </c>
      <c r="C18" s="601">
        <v>8579488</v>
      </c>
      <c r="D18" s="601">
        <v>9142431</v>
      </c>
      <c r="E18" s="601">
        <v>10826532</v>
      </c>
      <c r="F18" s="601">
        <f>SUM(F16:F17)</f>
        <v>11693004</v>
      </c>
      <c r="G18" s="601">
        <v>9454943</v>
      </c>
      <c r="H18" s="222"/>
    </row>
    <row r="19" spans="2:8" ht="18" customHeight="1" x14ac:dyDescent="0.2">
      <c r="B19" s="359" t="s">
        <v>1245</v>
      </c>
      <c r="C19" s="403">
        <v>-4599</v>
      </c>
      <c r="D19" s="403">
        <v>-4517</v>
      </c>
      <c r="E19" s="403">
        <v>-3815</v>
      </c>
      <c r="F19" s="403">
        <v>-1322</v>
      </c>
      <c r="G19" s="403">
        <v>-909</v>
      </c>
      <c r="H19" s="222"/>
    </row>
    <row r="20" spans="2:8" ht="18" customHeight="1" x14ac:dyDescent="0.2">
      <c r="B20" s="359" t="s">
        <v>1244</v>
      </c>
      <c r="C20" s="403">
        <v>660</v>
      </c>
      <c r="D20" s="403">
        <v>718</v>
      </c>
      <c r="E20" s="403">
        <v>506</v>
      </c>
      <c r="F20" s="403">
        <v>213</v>
      </c>
      <c r="G20" s="403">
        <v>243</v>
      </c>
      <c r="H20" s="222"/>
    </row>
    <row r="21" spans="2:8" ht="18" customHeight="1" x14ac:dyDescent="0.2">
      <c r="B21" s="359" t="s">
        <v>1254</v>
      </c>
      <c r="C21" s="403">
        <v>116862</v>
      </c>
      <c r="D21" s="403">
        <v>118623</v>
      </c>
      <c r="E21" s="403">
        <v>117087</v>
      </c>
      <c r="F21" s="403">
        <v>116460</v>
      </c>
      <c r="G21" s="403">
        <v>98702</v>
      </c>
      <c r="H21" s="222"/>
    </row>
    <row r="22" spans="2:8" ht="18" customHeight="1" x14ac:dyDescent="0.25">
      <c r="B22" s="404" t="s">
        <v>766</v>
      </c>
      <c r="C22" s="405">
        <v>8692411</v>
      </c>
      <c r="D22" s="405">
        <v>9257255</v>
      </c>
      <c r="E22" s="405">
        <v>10940310</v>
      </c>
      <c r="F22" s="405">
        <f>SUM(F18:F21)</f>
        <v>11808355</v>
      </c>
      <c r="G22" s="405">
        <v>9552979</v>
      </c>
      <c r="H22" s="222"/>
    </row>
    <row r="23" spans="2:8" x14ac:dyDescent="0.2">
      <c r="B23" s="406"/>
      <c r="C23" s="407"/>
      <c r="D23" s="407"/>
      <c r="E23" s="407"/>
      <c r="F23" s="407"/>
      <c r="G23" s="407"/>
      <c r="H23" s="222"/>
    </row>
    <row r="24" spans="2:8" ht="15.75" x14ac:dyDescent="0.25">
      <c r="B24" s="404" t="s">
        <v>1256</v>
      </c>
      <c r="C24" s="405">
        <v>132317</v>
      </c>
      <c r="D24" s="405">
        <v>-50018</v>
      </c>
      <c r="E24" s="405">
        <v>464811</v>
      </c>
      <c r="F24" s="405">
        <v>-533337</v>
      </c>
      <c r="G24" s="405">
        <v>921306</v>
      </c>
      <c r="H24" s="222"/>
    </row>
    <row r="25" spans="2:8" x14ac:dyDescent="0.2">
      <c r="B25" s="228" t="s">
        <v>2531</v>
      </c>
      <c r="C25" s="411"/>
      <c r="D25" s="1650"/>
      <c r="E25" s="411"/>
      <c r="F25" s="411"/>
      <c r="G25" s="411"/>
      <c r="H25" s="411"/>
    </row>
    <row r="26" spans="2:8" x14ac:dyDescent="0.2">
      <c r="B26" s="2097" t="s">
        <v>2532</v>
      </c>
      <c r="C26" s="2097"/>
      <c r="D26" s="2097"/>
      <c r="E26" s="2097"/>
      <c r="F26" s="2097"/>
      <c r="G26" s="2097"/>
      <c r="H26" s="2097"/>
    </row>
    <row r="27" spans="2:8" x14ac:dyDescent="0.2">
      <c r="B27" s="2097"/>
      <c r="C27" s="2097"/>
      <c r="D27" s="2097"/>
      <c r="E27" s="2097"/>
      <c r="F27" s="2097"/>
      <c r="G27" s="2097"/>
      <c r="H27" s="2097"/>
    </row>
    <row r="28" spans="2:8" x14ac:dyDescent="0.2">
      <c r="B28" s="2097"/>
      <c r="C28" s="2097"/>
      <c r="D28" s="2097"/>
      <c r="E28" s="2097"/>
      <c r="F28" s="2097"/>
      <c r="G28" s="2097"/>
      <c r="H28" s="2097"/>
    </row>
    <row r="29" spans="2:8" x14ac:dyDescent="0.2">
      <c r="D29" s="401"/>
    </row>
    <row r="30" spans="2:8" x14ac:dyDescent="0.2">
      <c r="D30" s="401"/>
    </row>
    <row r="31" spans="2:8" x14ac:dyDescent="0.2">
      <c r="D31" s="401"/>
    </row>
    <row r="32" spans="2:8" x14ac:dyDescent="0.2">
      <c r="D32" s="401"/>
    </row>
    <row r="33" spans="4:4" x14ac:dyDescent="0.2">
      <c r="D33" s="401"/>
    </row>
    <row r="34" spans="4:4" x14ac:dyDescent="0.2">
      <c r="D34" s="401"/>
    </row>
    <row r="35" spans="4:4" x14ac:dyDescent="0.2">
      <c r="D35" s="401"/>
    </row>
    <row r="36" spans="4:4" x14ac:dyDescent="0.2">
      <c r="D36" s="401"/>
    </row>
    <row r="37" spans="4:4" x14ac:dyDescent="0.2">
      <c r="D37" s="401"/>
    </row>
    <row r="38" spans="4:4" x14ac:dyDescent="0.2">
      <c r="D38" s="401"/>
    </row>
    <row r="39" spans="4:4" x14ac:dyDescent="0.2">
      <c r="D39" s="401"/>
    </row>
  </sheetData>
  <mergeCells count="5">
    <mergeCell ref="B2:G2"/>
    <mergeCell ref="B3:G3"/>
    <mergeCell ref="B4:G4"/>
    <mergeCell ref="B5:G5"/>
    <mergeCell ref="B26:H28"/>
  </mergeCells>
  <hyperlinks>
    <hyperlink ref="I2" location="'Indice Total'!A162" display="Volver"/>
  </hyperlinks>
  <pageMargins left="0.70866141732283472" right="0.70866141732283472" top="0.74803149606299213" bottom="0.74803149606299213" header="0.31496062992125984" footer="0.31496062992125984"/>
  <pageSetup orientation="landscape"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2:J34"/>
  <sheetViews>
    <sheetView showGridLines="0" zoomScale="90" zoomScaleNormal="90" workbookViewId="0"/>
  </sheetViews>
  <sheetFormatPr baseColWidth="10" defaultColWidth="10.28515625" defaultRowHeight="15" x14ac:dyDescent="0.2"/>
  <cols>
    <col min="1" max="1" width="20.85546875" style="203" customWidth="1"/>
    <col min="2" max="4" width="15.85546875" style="203" customWidth="1"/>
    <col min="5" max="5" width="13.5703125" style="203" customWidth="1"/>
    <col min="6" max="6" width="15.85546875" style="203" customWidth="1"/>
    <col min="7" max="255" width="10.28515625" style="203"/>
    <col min="256" max="256" width="15.85546875" style="203" customWidth="1"/>
    <col min="257" max="257" width="1.42578125" style="203" customWidth="1"/>
    <col min="258" max="258" width="15.85546875" style="203" customWidth="1"/>
    <col min="259" max="259" width="5.140625" style="203" customWidth="1"/>
    <col min="260" max="260" width="15.85546875" style="203" customWidth="1"/>
    <col min="261" max="261" width="11.42578125" style="203" customWidth="1"/>
    <col min="262" max="262" width="15.85546875" style="203" customWidth="1"/>
    <col min="263" max="511" width="10.28515625" style="203"/>
    <col min="512" max="512" width="15.85546875" style="203" customWidth="1"/>
    <col min="513" max="513" width="1.42578125" style="203" customWidth="1"/>
    <col min="514" max="514" width="15.85546875" style="203" customWidth="1"/>
    <col min="515" max="515" width="5.140625" style="203" customWidth="1"/>
    <col min="516" max="516" width="15.85546875" style="203" customWidth="1"/>
    <col min="517" max="517" width="11.42578125" style="203" customWidth="1"/>
    <col min="518" max="518" width="15.85546875" style="203" customWidth="1"/>
    <col min="519" max="767" width="10.28515625" style="203"/>
    <col min="768" max="768" width="15.85546875" style="203" customWidth="1"/>
    <col min="769" max="769" width="1.42578125" style="203" customWidth="1"/>
    <col min="770" max="770" width="15.85546875" style="203" customWidth="1"/>
    <col min="771" max="771" width="5.140625" style="203" customWidth="1"/>
    <col min="772" max="772" width="15.85546875" style="203" customWidth="1"/>
    <col min="773" max="773" width="11.42578125" style="203" customWidth="1"/>
    <col min="774" max="774" width="15.85546875" style="203" customWidth="1"/>
    <col min="775" max="1023" width="10.28515625" style="203"/>
    <col min="1024" max="1024" width="15.85546875" style="203" customWidth="1"/>
    <col min="1025" max="1025" width="1.42578125" style="203" customWidth="1"/>
    <col min="1026" max="1026" width="15.85546875" style="203" customWidth="1"/>
    <col min="1027" max="1027" width="5.140625" style="203" customWidth="1"/>
    <col min="1028" max="1028" width="15.85546875" style="203" customWidth="1"/>
    <col min="1029" max="1029" width="11.42578125" style="203" customWidth="1"/>
    <col min="1030" max="1030" width="15.85546875" style="203" customWidth="1"/>
    <col min="1031" max="1279" width="10.28515625" style="203"/>
    <col min="1280" max="1280" width="15.85546875" style="203" customWidth="1"/>
    <col min="1281" max="1281" width="1.42578125" style="203" customWidth="1"/>
    <col min="1282" max="1282" width="15.85546875" style="203" customWidth="1"/>
    <col min="1283" max="1283" width="5.140625" style="203" customWidth="1"/>
    <col min="1284" max="1284" width="15.85546875" style="203" customWidth="1"/>
    <col min="1285" max="1285" width="11.42578125" style="203" customWidth="1"/>
    <col min="1286" max="1286" width="15.85546875" style="203" customWidth="1"/>
    <col min="1287" max="1535" width="10.28515625" style="203"/>
    <col min="1536" max="1536" width="15.85546875" style="203" customWidth="1"/>
    <col min="1537" max="1537" width="1.42578125" style="203" customWidth="1"/>
    <col min="1538" max="1538" width="15.85546875" style="203" customWidth="1"/>
    <col min="1539" max="1539" width="5.140625" style="203" customWidth="1"/>
    <col min="1540" max="1540" width="15.85546875" style="203" customWidth="1"/>
    <col min="1541" max="1541" width="11.42578125" style="203" customWidth="1"/>
    <col min="1542" max="1542" width="15.85546875" style="203" customWidth="1"/>
    <col min="1543" max="1791" width="10.28515625" style="203"/>
    <col min="1792" max="1792" width="15.85546875" style="203" customWidth="1"/>
    <col min="1793" max="1793" width="1.42578125" style="203" customWidth="1"/>
    <col min="1794" max="1794" width="15.85546875" style="203" customWidth="1"/>
    <col min="1795" max="1795" width="5.140625" style="203" customWidth="1"/>
    <col min="1796" max="1796" width="15.85546875" style="203" customWidth="1"/>
    <col min="1797" max="1797" width="11.42578125" style="203" customWidth="1"/>
    <col min="1798" max="1798" width="15.85546875" style="203" customWidth="1"/>
    <col min="1799" max="2047" width="10.28515625" style="203"/>
    <col min="2048" max="2048" width="15.85546875" style="203" customWidth="1"/>
    <col min="2049" max="2049" width="1.42578125" style="203" customWidth="1"/>
    <col min="2050" max="2050" width="15.85546875" style="203" customWidth="1"/>
    <col min="2051" max="2051" width="5.140625" style="203" customWidth="1"/>
    <col min="2052" max="2052" width="15.85546875" style="203" customWidth="1"/>
    <col min="2053" max="2053" width="11.42578125" style="203" customWidth="1"/>
    <col min="2054" max="2054" width="15.85546875" style="203" customWidth="1"/>
    <col min="2055" max="2303" width="10.28515625" style="203"/>
    <col min="2304" max="2304" width="15.85546875" style="203" customWidth="1"/>
    <col min="2305" max="2305" width="1.42578125" style="203" customWidth="1"/>
    <col min="2306" max="2306" width="15.85546875" style="203" customWidth="1"/>
    <col min="2307" max="2307" width="5.140625" style="203" customWidth="1"/>
    <col min="2308" max="2308" width="15.85546875" style="203" customWidth="1"/>
    <col min="2309" max="2309" width="11.42578125" style="203" customWidth="1"/>
    <col min="2310" max="2310" width="15.85546875" style="203" customWidth="1"/>
    <col min="2311" max="2559" width="10.28515625" style="203"/>
    <col min="2560" max="2560" width="15.85546875" style="203" customWidth="1"/>
    <col min="2561" max="2561" width="1.42578125" style="203" customWidth="1"/>
    <col min="2562" max="2562" width="15.85546875" style="203" customWidth="1"/>
    <col min="2563" max="2563" width="5.140625" style="203" customWidth="1"/>
    <col min="2564" max="2564" width="15.85546875" style="203" customWidth="1"/>
    <col min="2565" max="2565" width="11.42578125" style="203" customWidth="1"/>
    <col min="2566" max="2566" width="15.85546875" style="203" customWidth="1"/>
    <col min="2567" max="2815" width="10.28515625" style="203"/>
    <col min="2816" max="2816" width="15.85546875" style="203" customWidth="1"/>
    <col min="2817" max="2817" width="1.42578125" style="203" customWidth="1"/>
    <col min="2818" max="2818" width="15.85546875" style="203" customWidth="1"/>
    <col min="2819" max="2819" width="5.140625" style="203" customWidth="1"/>
    <col min="2820" max="2820" width="15.85546875" style="203" customWidth="1"/>
    <col min="2821" max="2821" width="11.42578125" style="203" customWidth="1"/>
    <col min="2822" max="2822" width="15.85546875" style="203" customWidth="1"/>
    <col min="2823" max="3071" width="10.28515625" style="203"/>
    <col min="3072" max="3072" width="15.85546875" style="203" customWidth="1"/>
    <col min="3073" max="3073" width="1.42578125" style="203" customWidth="1"/>
    <col min="3074" max="3074" width="15.85546875" style="203" customWidth="1"/>
    <col min="3075" max="3075" width="5.140625" style="203" customWidth="1"/>
    <col min="3076" max="3076" width="15.85546875" style="203" customWidth="1"/>
    <col min="3077" max="3077" width="11.42578125" style="203" customWidth="1"/>
    <col min="3078" max="3078" width="15.85546875" style="203" customWidth="1"/>
    <col min="3079" max="3327" width="10.28515625" style="203"/>
    <col min="3328" max="3328" width="15.85546875" style="203" customWidth="1"/>
    <col min="3329" max="3329" width="1.42578125" style="203" customWidth="1"/>
    <col min="3330" max="3330" width="15.85546875" style="203" customWidth="1"/>
    <col min="3331" max="3331" width="5.140625" style="203" customWidth="1"/>
    <col min="3332" max="3332" width="15.85546875" style="203" customWidth="1"/>
    <col min="3333" max="3333" width="11.42578125" style="203" customWidth="1"/>
    <col min="3334" max="3334" width="15.85546875" style="203" customWidth="1"/>
    <col min="3335" max="3583" width="10.28515625" style="203"/>
    <col min="3584" max="3584" width="15.85546875" style="203" customWidth="1"/>
    <col min="3585" max="3585" width="1.42578125" style="203" customWidth="1"/>
    <col min="3586" max="3586" width="15.85546875" style="203" customWidth="1"/>
    <col min="3587" max="3587" width="5.140625" style="203" customWidth="1"/>
    <col min="3588" max="3588" width="15.85546875" style="203" customWidth="1"/>
    <col min="3589" max="3589" width="11.42578125" style="203" customWidth="1"/>
    <col min="3590" max="3590" width="15.85546875" style="203" customWidth="1"/>
    <col min="3591" max="3839" width="10.28515625" style="203"/>
    <col min="3840" max="3840" width="15.85546875" style="203" customWidth="1"/>
    <col min="3841" max="3841" width="1.42578125" style="203" customWidth="1"/>
    <col min="3842" max="3842" width="15.85546875" style="203" customWidth="1"/>
    <col min="3843" max="3843" width="5.140625" style="203" customWidth="1"/>
    <col min="3844" max="3844" width="15.85546875" style="203" customWidth="1"/>
    <col min="3845" max="3845" width="11.42578125" style="203" customWidth="1"/>
    <col min="3846" max="3846" width="15.85546875" style="203" customWidth="1"/>
    <col min="3847" max="4095" width="10.28515625" style="203"/>
    <col min="4096" max="4096" width="15.85546875" style="203" customWidth="1"/>
    <col min="4097" max="4097" width="1.42578125" style="203" customWidth="1"/>
    <col min="4098" max="4098" width="15.85546875" style="203" customWidth="1"/>
    <col min="4099" max="4099" width="5.140625" style="203" customWidth="1"/>
    <col min="4100" max="4100" width="15.85546875" style="203" customWidth="1"/>
    <col min="4101" max="4101" width="11.42578125" style="203" customWidth="1"/>
    <col min="4102" max="4102" width="15.85546875" style="203" customWidth="1"/>
    <col min="4103" max="4351" width="10.28515625" style="203"/>
    <col min="4352" max="4352" width="15.85546875" style="203" customWidth="1"/>
    <col min="4353" max="4353" width="1.42578125" style="203" customWidth="1"/>
    <col min="4354" max="4354" width="15.85546875" style="203" customWidth="1"/>
    <col min="4355" max="4355" width="5.140625" style="203" customWidth="1"/>
    <col min="4356" max="4356" width="15.85546875" style="203" customWidth="1"/>
    <col min="4357" max="4357" width="11.42578125" style="203" customWidth="1"/>
    <col min="4358" max="4358" width="15.85546875" style="203" customWidth="1"/>
    <col min="4359" max="4607" width="10.28515625" style="203"/>
    <col min="4608" max="4608" width="15.85546875" style="203" customWidth="1"/>
    <col min="4609" max="4609" width="1.42578125" style="203" customWidth="1"/>
    <col min="4610" max="4610" width="15.85546875" style="203" customWidth="1"/>
    <col min="4611" max="4611" width="5.140625" style="203" customWidth="1"/>
    <col min="4612" max="4612" width="15.85546875" style="203" customWidth="1"/>
    <col min="4613" max="4613" width="11.42578125" style="203" customWidth="1"/>
    <col min="4614" max="4614" width="15.85546875" style="203" customWidth="1"/>
    <col min="4615" max="4863" width="10.28515625" style="203"/>
    <col min="4864" max="4864" width="15.85546875" style="203" customWidth="1"/>
    <col min="4865" max="4865" width="1.42578125" style="203" customWidth="1"/>
    <col min="4866" max="4866" width="15.85546875" style="203" customWidth="1"/>
    <col min="4867" max="4867" width="5.140625" style="203" customWidth="1"/>
    <col min="4868" max="4868" width="15.85546875" style="203" customWidth="1"/>
    <col min="4869" max="4869" width="11.42578125" style="203" customWidth="1"/>
    <col min="4870" max="4870" width="15.85546875" style="203" customWidth="1"/>
    <col min="4871" max="5119" width="10.28515625" style="203"/>
    <col min="5120" max="5120" width="15.85546875" style="203" customWidth="1"/>
    <col min="5121" max="5121" width="1.42578125" style="203" customWidth="1"/>
    <col min="5122" max="5122" width="15.85546875" style="203" customWidth="1"/>
    <col min="5123" max="5123" width="5.140625" style="203" customWidth="1"/>
    <col min="5124" max="5124" width="15.85546875" style="203" customWidth="1"/>
    <col min="5125" max="5125" width="11.42578125" style="203" customWidth="1"/>
    <col min="5126" max="5126" width="15.85546875" style="203" customWidth="1"/>
    <col min="5127" max="5375" width="10.28515625" style="203"/>
    <col min="5376" max="5376" width="15.85546875" style="203" customWidth="1"/>
    <col min="5377" max="5377" width="1.42578125" style="203" customWidth="1"/>
    <col min="5378" max="5378" width="15.85546875" style="203" customWidth="1"/>
    <col min="5379" max="5379" width="5.140625" style="203" customWidth="1"/>
    <col min="5380" max="5380" width="15.85546875" style="203" customWidth="1"/>
    <col min="5381" max="5381" width="11.42578125" style="203" customWidth="1"/>
    <col min="5382" max="5382" width="15.85546875" style="203" customWidth="1"/>
    <col min="5383" max="5631" width="10.28515625" style="203"/>
    <col min="5632" max="5632" width="15.85546875" style="203" customWidth="1"/>
    <col min="5633" max="5633" width="1.42578125" style="203" customWidth="1"/>
    <col min="5634" max="5634" width="15.85546875" style="203" customWidth="1"/>
    <col min="5635" max="5635" width="5.140625" style="203" customWidth="1"/>
    <col min="5636" max="5636" width="15.85546875" style="203" customWidth="1"/>
    <col min="5637" max="5637" width="11.42578125" style="203" customWidth="1"/>
    <col min="5638" max="5638" width="15.85546875" style="203" customWidth="1"/>
    <col min="5639" max="5887" width="10.28515625" style="203"/>
    <col min="5888" max="5888" width="15.85546875" style="203" customWidth="1"/>
    <col min="5889" max="5889" width="1.42578125" style="203" customWidth="1"/>
    <col min="5890" max="5890" width="15.85546875" style="203" customWidth="1"/>
    <col min="5891" max="5891" width="5.140625" style="203" customWidth="1"/>
    <col min="5892" max="5892" width="15.85546875" style="203" customWidth="1"/>
    <col min="5893" max="5893" width="11.42578125" style="203" customWidth="1"/>
    <col min="5894" max="5894" width="15.85546875" style="203" customWidth="1"/>
    <col min="5895" max="6143" width="10.28515625" style="203"/>
    <col min="6144" max="6144" width="15.85546875" style="203" customWidth="1"/>
    <col min="6145" max="6145" width="1.42578125" style="203" customWidth="1"/>
    <col min="6146" max="6146" width="15.85546875" style="203" customWidth="1"/>
    <col min="6147" max="6147" width="5.140625" style="203" customWidth="1"/>
    <col min="6148" max="6148" width="15.85546875" style="203" customWidth="1"/>
    <col min="6149" max="6149" width="11.42578125" style="203" customWidth="1"/>
    <col min="6150" max="6150" width="15.85546875" style="203" customWidth="1"/>
    <col min="6151" max="6399" width="10.28515625" style="203"/>
    <col min="6400" max="6400" width="15.85546875" style="203" customWidth="1"/>
    <col min="6401" max="6401" width="1.42578125" style="203" customWidth="1"/>
    <col min="6402" max="6402" width="15.85546875" style="203" customWidth="1"/>
    <col min="6403" max="6403" width="5.140625" style="203" customWidth="1"/>
    <col min="6404" max="6404" width="15.85546875" style="203" customWidth="1"/>
    <col min="6405" max="6405" width="11.42578125" style="203" customWidth="1"/>
    <col min="6406" max="6406" width="15.85546875" style="203" customWidth="1"/>
    <col min="6407" max="6655" width="10.28515625" style="203"/>
    <col min="6656" max="6656" width="15.85546875" style="203" customWidth="1"/>
    <col min="6657" max="6657" width="1.42578125" style="203" customWidth="1"/>
    <col min="6658" max="6658" width="15.85546875" style="203" customWidth="1"/>
    <col min="6659" max="6659" width="5.140625" style="203" customWidth="1"/>
    <col min="6660" max="6660" width="15.85546875" style="203" customWidth="1"/>
    <col min="6661" max="6661" width="11.42578125" style="203" customWidth="1"/>
    <col min="6662" max="6662" width="15.85546875" style="203" customWidth="1"/>
    <col min="6663" max="6911" width="10.28515625" style="203"/>
    <col min="6912" max="6912" width="15.85546875" style="203" customWidth="1"/>
    <col min="6913" max="6913" width="1.42578125" style="203" customWidth="1"/>
    <col min="6914" max="6914" width="15.85546875" style="203" customWidth="1"/>
    <col min="6915" max="6915" width="5.140625" style="203" customWidth="1"/>
    <col min="6916" max="6916" width="15.85546875" style="203" customWidth="1"/>
    <col min="6917" max="6917" width="11.42578125" style="203" customWidth="1"/>
    <col min="6918" max="6918" width="15.85546875" style="203" customWidth="1"/>
    <col min="6919" max="7167" width="10.28515625" style="203"/>
    <col min="7168" max="7168" width="15.85546875" style="203" customWidth="1"/>
    <col min="7169" max="7169" width="1.42578125" style="203" customWidth="1"/>
    <col min="7170" max="7170" width="15.85546875" style="203" customWidth="1"/>
    <col min="7171" max="7171" width="5.140625" style="203" customWidth="1"/>
    <col min="7172" max="7172" width="15.85546875" style="203" customWidth="1"/>
    <col min="7173" max="7173" width="11.42578125" style="203" customWidth="1"/>
    <col min="7174" max="7174" width="15.85546875" style="203" customWidth="1"/>
    <col min="7175" max="7423" width="10.28515625" style="203"/>
    <col min="7424" max="7424" width="15.85546875" style="203" customWidth="1"/>
    <col min="7425" max="7425" width="1.42578125" style="203" customWidth="1"/>
    <col min="7426" max="7426" width="15.85546875" style="203" customWidth="1"/>
    <col min="7427" max="7427" width="5.140625" style="203" customWidth="1"/>
    <col min="7428" max="7428" width="15.85546875" style="203" customWidth="1"/>
    <col min="7429" max="7429" width="11.42578125" style="203" customWidth="1"/>
    <col min="7430" max="7430" width="15.85546875" style="203" customWidth="1"/>
    <col min="7431" max="7679" width="10.28515625" style="203"/>
    <col min="7680" max="7680" width="15.85546875" style="203" customWidth="1"/>
    <col min="7681" max="7681" width="1.42578125" style="203" customWidth="1"/>
    <col min="7682" max="7682" width="15.85546875" style="203" customWidth="1"/>
    <col min="7683" max="7683" width="5.140625" style="203" customWidth="1"/>
    <col min="7684" max="7684" width="15.85546875" style="203" customWidth="1"/>
    <col min="7685" max="7685" width="11.42578125" style="203" customWidth="1"/>
    <col min="7686" max="7686" width="15.85546875" style="203" customWidth="1"/>
    <col min="7687" max="7935" width="10.28515625" style="203"/>
    <col min="7936" max="7936" width="15.85546875" style="203" customWidth="1"/>
    <col min="7937" max="7937" width="1.42578125" style="203" customWidth="1"/>
    <col min="7938" max="7938" width="15.85546875" style="203" customWidth="1"/>
    <col min="7939" max="7939" width="5.140625" style="203" customWidth="1"/>
    <col min="7940" max="7940" width="15.85546875" style="203" customWidth="1"/>
    <col min="7941" max="7941" width="11.42578125" style="203" customWidth="1"/>
    <col min="7942" max="7942" width="15.85546875" style="203" customWidth="1"/>
    <col min="7943" max="8191" width="10.28515625" style="203"/>
    <col min="8192" max="8192" width="15.85546875" style="203" customWidth="1"/>
    <col min="8193" max="8193" width="1.42578125" style="203" customWidth="1"/>
    <col min="8194" max="8194" width="15.85546875" style="203" customWidth="1"/>
    <col min="8195" max="8195" width="5.140625" style="203" customWidth="1"/>
    <col min="8196" max="8196" width="15.85546875" style="203" customWidth="1"/>
    <col min="8197" max="8197" width="11.42578125" style="203" customWidth="1"/>
    <col min="8198" max="8198" width="15.85546875" style="203" customWidth="1"/>
    <col min="8199" max="8447" width="10.28515625" style="203"/>
    <col min="8448" max="8448" width="15.85546875" style="203" customWidth="1"/>
    <col min="8449" max="8449" width="1.42578125" style="203" customWidth="1"/>
    <col min="8450" max="8450" width="15.85546875" style="203" customWidth="1"/>
    <col min="8451" max="8451" width="5.140625" style="203" customWidth="1"/>
    <col min="8452" max="8452" width="15.85546875" style="203" customWidth="1"/>
    <col min="8453" max="8453" width="11.42578125" style="203" customWidth="1"/>
    <col min="8454" max="8454" width="15.85546875" style="203" customWidth="1"/>
    <col min="8455" max="8703" width="10.28515625" style="203"/>
    <col min="8704" max="8704" width="15.85546875" style="203" customWidth="1"/>
    <col min="8705" max="8705" width="1.42578125" style="203" customWidth="1"/>
    <col min="8706" max="8706" width="15.85546875" style="203" customWidth="1"/>
    <col min="8707" max="8707" width="5.140625" style="203" customWidth="1"/>
    <col min="8708" max="8708" width="15.85546875" style="203" customWidth="1"/>
    <col min="8709" max="8709" width="11.42578125" style="203" customWidth="1"/>
    <col min="8710" max="8710" width="15.85546875" style="203" customWidth="1"/>
    <col min="8711" max="8959" width="10.28515625" style="203"/>
    <col min="8960" max="8960" width="15.85546875" style="203" customWidth="1"/>
    <col min="8961" max="8961" width="1.42578125" style="203" customWidth="1"/>
    <col min="8962" max="8962" width="15.85546875" style="203" customWidth="1"/>
    <col min="8963" max="8963" width="5.140625" style="203" customWidth="1"/>
    <col min="8964" max="8964" width="15.85546875" style="203" customWidth="1"/>
    <col min="8965" max="8965" width="11.42578125" style="203" customWidth="1"/>
    <col min="8966" max="8966" width="15.85546875" style="203" customWidth="1"/>
    <col min="8967" max="9215" width="10.28515625" style="203"/>
    <col min="9216" max="9216" width="15.85546875" style="203" customWidth="1"/>
    <col min="9217" max="9217" width="1.42578125" style="203" customWidth="1"/>
    <col min="9218" max="9218" width="15.85546875" style="203" customWidth="1"/>
    <col min="9219" max="9219" width="5.140625" style="203" customWidth="1"/>
    <col min="9220" max="9220" width="15.85546875" style="203" customWidth="1"/>
    <col min="9221" max="9221" width="11.42578125" style="203" customWidth="1"/>
    <col min="9222" max="9222" width="15.85546875" style="203" customWidth="1"/>
    <col min="9223" max="9471" width="10.28515625" style="203"/>
    <col min="9472" max="9472" width="15.85546875" style="203" customWidth="1"/>
    <col min="9473" max="9473" width="1.42578125" style="203" customWidth="1"/>
    <col min="9474" max="9474" width="15.85546875" style="203" customWidth="1"/>
    <col min="9475" max="9475" width="5.140625" style="203" customWidth="1"/>
    <col min="9476" max="9476" width="15.85546875" style="203" customWidth="1"/>
    <col min="9477" max="9477" width="11.42578125" style="203" customWidth="1"/>
    <col min="9478" max="9478" width="15.85546875" style="203" customWidth="1"/>
    <col min="9479" max="9727" width="10.28515625" style="203"/>
    <col min="9728" max="9728" width="15.85546875" style="203" customWidth="1"/>
    <col min="9729" max="9729" width="1.42578125" style="203" customWidth="1"/>
    <col min="9730" max="9730" width="15.85546875" style="203" customWidth="1"/>
    <col min="9731" max="9731" width="5.140625" style="203" customWidth="1"/>
    <col min="9732" max="9732" width="15.85546875" style="203" customWidth="1"/>
    <col min="9733" max="9733" width="11.42578125" style="203" customWidth="1"/>
    <col min="9734" max="9734" width="15.85546875" style="203" customWidth="1"/>
    <col min="9735" max="9983" width="10.28515625" style="203"/>
    <col min="9984" max="9984" width="15.85546875" style="203" customWidth="1"/>
    <col min="9985" max="9985" width="1.42578125" style="203" customWidth="1"/>
    <col min="9986" max="9986" width="15.85546875" style="203" customWidth="1"/>
    <col min="9987" max="9987" width="5.140625" style="203" customWidth="1"/>
    <col min="9988" max="9988" width="15.85546875" style="203" customWidth="1"/>
    <col min="9989" max="9989" width="11.42578125" style="203" customWidth="1"/>
    <col min="9990" max="9990" width="15.85546875" style="203" customWidth="1"/>
    <col min="9991" max="10239" width="10.28515625" style="203"/>
    <col min="10240" max="10240" width="15.85546875" style="203" customWidth="1"/>
    <col min="10241" max="10241" width="1.42578125" style="203" customWidth="1"/>
    <col min="10242" max="10242" width="15.85546875" style="203" customWidth="1"/>
    <col min="10243" max="10243" width="5.140625" style="203" customWidth="1"/>
    <col min="10244" max="10244" width="15.85546875" style="203" customWidth="1"/>
    <col min="10245" max="10245" width="11.42578125" style="203" customWidth="1"/>
    <col min="10246" max="10246" width="15.85546875" style="203" customWidth="1"/>
    <col min="10247" max="10495" width="10.28515625" style="203"/>
    <col min="10496" max="10496" width="15.85546875" style="203" customWidth="1"/>
    <col min="10497" max="10497" width="1.42578125" style="203" customWidth="1"/>
    <col min="10498" max="10498" width="15.85546875" style="203" customWidth="1"/>
    <col min="10499" max="10499" width="5.140625" style="203" customWidth="1"/>
    <col min="10500" max="10500" width="15.85546875" style="203" customWidth="1"/>
    <col min="10501" max="10501" width="11.42578125" style="203" customWidth="1"/>
    <col min="10502" max="10502" width="15.85546875" style="203" customWidth="1"/>
    <col min="10503" max="10751" width="10.28515625" style="203"/>
    <col min="10752" max="10752" width="15.85546875" style="203" customWidth="1"/>
    <col min="10753" max="10753" width="1.42578125" style="203" customWidth="1"/>
    <col min="10754" max="10754" width="15.85546875" style="203" customWidth="1"/>
    <col min="10755" max="10755" width="5.140625" style="203" customWidth="1"/>
    <col min="10756" max="10756" width="15.85546875" style="203" customWidth="1"/>
    <col min="10757" max="10757" width="11.42578125" style="203" customWidth="1"/>
    <col min="10758" max="10758" width="15.85546875" style="203" customWidth="1"/>
    <col min="10759" max="11007" width="10.28515625" style="203"/>
    <col min="11008" max="11008" width="15.85546875" style="203" customWidth="1"/>
    <col min="11009" max="11009" width="1.42578125" style="203" customWidth="1"/>
    <col min="11010" max="11010" width="15.85546875" style="203" customWidth="1"/>
    <col min="11011" max="11011" width="5.140625" style="203" customWidth="1"/>
    <col min="11012" max="11012" width="15.85546875" style="203" customWidth="1"/>
    <col min="11013" max="11013" width="11.42578125" style="203" customWidth="1"/>
    <col min="11014" max="11014" width="15.85546875" style="203" customWidth="1"/>
    <col min="11015" max="11263" width="10.28515625" style="203"/>
    <col min="11264" max="11264" width="15.85546875" style="203" customWidth="1"/>
    <col min="11265" max="11265" width="1.42578125" style="203" customWidth="1"/>
    <col min="11266" max="11266" width="15.85546875" style="203" customWidth="1"/>
    <col min="11267" max="11267" width="5.140625" style="203" customWidth="1"/>
    <col min="11268" max="11268" width="15.85546875" style="203" customWidth="1"/>
    <col min="11269" max="11269" width="11.42578125" style="203" customWidth="1"/>
    <col min="11270" max="11270" width="15.85546875" style="203" customWidth="1"/>
    <col min="11271" max="11519" width="10.28515625" style="203"/>
    <col min="11520" max="11520" width="15.85546875" style="203" customWidth="1"/>
    <col min="11521" max="11521" width="1.42578125" style="203" customWidth="1"/>
    <col min="11522" max="11522" width="15.85546875" style="203" customWidth="1"/>
    <col min="11523" max="11523" width="5.140625" style="203" customWidth="1"/>
    <col min="11524" max="11524" width="15.85546875" style="203" customWidth="1"/>
    <col min="11525" max="11525" width="11.42578125" style="203" customWidth="1"/>
    <col min="11526" max="11526" width="15.85546875" style="203" customWidth="1"/>
    <col min="11527" max="11775" width="10.28515625" style="203"/>
    <col min="11776" max="11776" width="15.85546875" style="203" customWidth="1"/>
    <col min="11777" max="11777" width="1.42578125" style="203" customWidth="1"/>
    <col min="11778" max="11778" width="15.85546875" style="203" customWidth="1"/>
    <col min="11779" max="11779" width="5.140625" style="203" customWidth="1"/>
    <col min="11780" max="11780" width="15.85546875" style="203" customWidth="1"/>
    <col min="11781" max="11781" width="11.42578125" style="203" customWidth="1"/>
    <col min="11782" max="11782" width="15.85546875" style="203" customWidth="1"/>
    <col min="11783" max="12031" width="10.28515625" style="203"/>
    <col min="12032" max="12032" width="15.85546875" style="203" customWidth="1"/>
    <col min="12033" max="12033" width="1.42578125" style="203" customWidth="1"/>
    <col min="12034" max="12034" width="15.85546875" style="203" customWidth="1"/>
    <col min="12035" max="12035" width="5.140625" style="203" customWidth="1"/>
    <col min="12036" max="12036" width="15.85546875" style="203" customWidth="1"/>
    <col min="12037" max="12037" width="11.42578125" style="203" customWidth="1"/>
    <col min="12038" max="12038" width="15.85546875" style="203" customWidth="1"/>
    <col min="12039" max="12287" width="10.28515625" style="203"/>
    <col min="12288" max="12288" width="15.85546875" style="203" customWidth="1"/>
    <col min="12289" max="12289" width="1.42578125" style="203" customWidth="1"/>
    <col min="12290" max="12290" width="15.85546875" style="203" customWidth="1"/>
    <col min="12291" max="12291" width="5.140625" style="203" customWidth="1"/>
    <col min="12292" max="12292" width="15.85546875" style="203" customWidth="1"/>
    <col min="12293" max="12293" width="11.42578125" style="203" customWidth="1"/>
    <col min="12294" max="12294" width="15.85546875" style="203" customWidth="1"/>
    <col min="12295" max="12543" width="10.28515625" style="203"/>
    <col min="12544" max="12544" width="15.85546875" style="203" customWidth="1"/>
    <col min="12545" max="12545" width="1.42578125" style="203" customWidth="1"/>
    <col min="12546" max="12546" width="15.85546875" style="203" customWidth="1"/>
    <col min="12547" max="12547" width="5.140625" style="203" customWidth="1"/>
    <col min="12548" max="12548" width="15.85546875" style="203" customWidth="1"/>
    <col min="12549" max="12549" width="11.42578125" style="203" customWidth="1"/>
    <col min="12550" max="12550" width="15.85546875" style="203" customWidth="1"/>
    <col min="12551" max="12799" width="10.28515625" style="203"/>
    <col min="12800" max="12800" width="15.85546875" style="203" customWidth="1"/>
    <col min="12801" max="12801" width="1.42578125" style="203" customWidth="1"/>
    <col min="12802" max="12802" width="15.85546875" style="203" customWidth="1"/>
    <col min="12803" max="12803" width="5.140625" style="203" customWidth="1"/>
    <col min="12804" max="12804" width="15.85546875" style="203" customWidth="1"/>
    <col min="12805" max="12805" width="11.42578125" style="203" customWidth="1"/>
    <col min="12806" max="12806" width="15.85546875" style="203" customWidth="1"/>
    <col min="12807" max="13055" width="10.28515625" style="203"/>
    <col min="13056" max="13056" width="15.85546875" style="203" customWidth="1"/>
    <col min="13057" max="13057" width="1.42578125" style="203" customWidth="1"/>
    <col min="13058" max="13058" width="15.85546875" style="203" customWidth="1"/>
    <col min="13059" max="13059" width="5.140625" style="203" customWidth="1"/>
    <col min="13060" max="13060" width="15.85546875" style="203" customWidth="1"/>
    <col min="13061" max="13061" width="11.42578125" style="203" customWidth="1"/>
    <col min="13062" max="13062" width="15.85546875" style="203" customWidth="1"/>
    <col min="13063" max="13311" width="10.28515625" style="203"/>
    <col min="13312" max="13312" width="15.85546875" style="203" customWidth="1"/>
    <col min="13313" max="13313" width="1.42578125" style="203" customWidth="1"/>
    <col min="13314" max="13314" width="15.85546875" style="203" customWidth="1"/>
    <col min="13315" max="13315" width="5.140625" style="203" customWidth="1"/>
    <col min="13316" max="13316" width="15.85546875" style="203" customWidth="1"/>
    <col min="13317" max="13317" width="11.42578125" style="203" customWidth="1"/>
    <col min="13318" max="13318" width="15.85546875" style="203" customWidth="1"/>
    <col min="13319" max="13567" width="10.28515625" style="203"/>
    <col min="13568" max="13568" width="15.85546875" style="203" customWidth="1"/>
    <col min="13569" max="13569" width="1.42578125" style="203" customWidth="1"/>
    <col min="13570" max="13570" width="15.85546875" style="203" customWidth="1"/>
    <col min="13571" max="13571" width="5.140625" style="203" customWidth="1"/>
    <col min="13572" max="13572" width="15.85546875" style="203" customWidth="1"/>
    <col min="13573" max="13573" width="11.42578125" style="203" customWidth="1"/>
    <col min="13574" max="13574" width="15.85546875" style="203" customWidth="1"/>
    <col min="13575" max="13823" width="10.28515625" style="203"/>
    <col min="13824" max="13824" width="15.85546875" style="203" customWidth="1"/>
    <col min="13825" max="13825" width="1.42578125" style="203" customWidth="1"/>
    <col min="13826" max="13826" width="15.85546875" style="203" customWidth="1"/>
    <col min="13827" max="13827" width="5.140625" style="203" customWidth="1"/>
    <col min="13828" max="13828" width="15.85546875" style="203" customWidth="1"/>
    <col min="13829" max="13829" width="11.42578125" style="203" customWidth="1"/>
    <col min="13830" max="13830" width="15.85546875" style="203" customWidth="1"/>
    <col min="13831" max="14079" width="10.28515625" style="203"/>
    <col min="14080" max="14080" width="15.85546875" style="203" customWidth="1"/>
    <col min="14081" max="14081" width="1.42578125" style="203" customWidth="1"/>
    <col min="14082" max="14082" width="15.85546875" style="203" customWidth="1"/>
    <col min="14083" max="14083" width="5.140625" style="203" customWidth="1"/>
    <col min="14084" max="14084" width="15.85546875" style="203" customWidth="1"/>
    <col min="14085" max="14085" width="11.42578125" style="203" customWidth="1"/>
    <col min="14086" max="14086" width="15.85546875" style="203" customWidth="1"/>
    <col min="14087" max="14335" width="10.28515625" style="203"/>
    <col min="14336" max="14336" width="15.85546875" style="203" customWidth="1"/>
    <col min="14337" max="14337" width="1.42578125" style="203" customWidth="1"/>
    <col min="14338" max="14338" width="15.85546875" style="203" customWidth="1"/>
    <col min="14339" max="14339" width="5.140625" style="203" customWidth="1"/>
    <col min="14340" max="14340" width="15.85546875" style="203" customWidth="1"/>
    <col min="14341" max="14341" width="11.42578125" style="203" customWidth="1"/>
    <col min="14342" max="14342" width="15.85546875" style="203" customWidth="1"/>
    <col min="14343" max="14591" width="10.28515625" style="203"/>
    <col min="14592" max="14592" width="15.85546875" style="203" customWidth="1"/>
    <col min="14593" max="14593" width="1.42578125" style="203" customWidth="1"/>
    <col min="14594" max="14594" width="15.85546875" style="203" customWidth="1"/>
    <col min="14595" max="14595" width="5.140625" style="203" customWidth="1"/>
    <col min="14596" max="14596" width="15.85546875" style="203" customWidth="1"/>
    <col min="14597" max="14597" width="11.42578125" style="203" customWidth="1"/>
    <col min="14598" max="14598" width="15.85546875" style="203" customWidth="1"/>
    <col min="14599" max="14847" width="10.28515625" style="203"/>
    <col min="14848" max="14848" width="15.85546875" style="203" customWidth="1"/>
    <col min="14849" max="14849" width="1.42578125" style="203" customWidth="1"/>
    <col min="14850" max="14850" width="15.85546875" style="203" customWidth="1"/>
    <col min="14851" max="14851" width="5.140625" style="203" customWidth="1"/>
    <col min="14852" max="14852" width="15.85546875" style="203" customWidth="1"/>
    <col min="14853" max="14853" width="11.42578125" style="203" customWidth="1"/>
    <col min="14854" max="14854" width="15.85546875" style="203" customWidth="1"/>
    <col min="14855" max="15103" width="10.28515625" style="203"/>
    <col min="15104" max="15104" width="15.85546875" style="203" customWidth="1"/>
    <col min="15105" max="15105" width="1.42578125" style="203" customWidth="1"/>
    <col min="15106" max="15106" width="15.85546875" style="203" customWidth="1"/>
    <col min="15107" max="15107" width="5.140625" style="203" customWidth="1"/>
    <col min="15108" max="15108" width="15.85546875" style="203" customWidth="1"/>
    <col min="15109" max="15109" width="11.42578125" style="203" customWidth="1"/>
    <col min="15110" max="15110" width="15.85546875" style="203" customWidth="1"/>
    <col min="15111" max="15359" width="10.28515625" style="203"/>
    <col min="15360" max="15360" width="15.85546875" style="203" customWidth="1"/>
    <col min="15361" max="15361" width="1.42578125" style="203" customWidth="1"/>
    <col min="15362" max="15362" width="15.85546875" style="203" customWidth="1"/>
    <col min="15363" max="15363" width="5.140625" style="203" customWidth="1"/>
    <col min="15364" max="15364" width="15.85546875" style="203" customWidth="1"/>
    <col min="15365" max="15365" width="11.42578125" style="203" customWidth="1"/>
    <col min="15366" max="15366" width="15.85546875" style="203" customWidth="1"/>
    <col min="15367" max="15615" width="10.28515625" style="203"/>
    <col min="15616" max="15616" width="15.85546875" style="203" customWidth="1"/>
    <col min="15617" max="15617" width="1.42578125" style="203" customWidth="1"/>
    <col min="15618" max="15618" width="15.85546875" style="203" customWidth="1"/>
    <col min="15619" max="15619" width="5.140625" style="203" customWidth="1"/>
    <col min="15620" max="15620" width="15.85546875" style="203" customWidth="1"/>
    <col min="15621" max="15621" width="11.42578125" style="203" customWidth="1"/>
    <col min="15622" max="15622" width="15.85546875" style="203" customWidth="1"/>
    <col min="15623" max="15871" width="10.28515625" style="203"/>
    <col min="15872" max="15872" width="15.85546875" style="203" customWidth="1"/>
    <col min="15873" max="15873" width="1.42578125" style="203" customWidth="1"/>
    <col min="15874" max="15874" width="15.85546875" style="203" customWidth="1"/>
    <col min="15875" max="15875" width="5.140625" style="203" customWidth="1"/>
    <col min="15876" max="15876" width="15.85546875" style="203" customWidth="1"/>
    <col min="15877" max="15877" width="11.42578125" style="203" customWidth="1"/>
    <col min="15878" max="15878" width="15.85546875" style="203" customWidth="1"/>
    <col min="15879" max="16127" width="10.28515625" style="203"/>
    <col min="16128" max="16128" width="15.85546875" style="203" customWidth="1"/>
    <col min="16129" max="16129" width="1.42578125" style="203" customWidth="1"/>
    <col min="16130" max="16130" width="15.85546875" style="203" customWidth="1"/>
    <col min="16131" max="16131" width="5.140625" style="203" customWidth="1"/>
    <col min="16132" max="16132" width="15.85546875" style="203" customWidth="1"/>
    <col min="16133" max="16133" width="11.42578125" style="203" customWidth="1"/>
    <col min="16134" max="16134" width="15.85546875" style="203" customWidth="1"/>
    <col min="16135" max="16384" width="10.28515625" style="203"/>
  </cols>
  <sheetData>
    <row r="2" spans="2:10" ht="18" x14ac:dyDescent="0.25">
      <c r="B2" s="2033" t="s">
        <v>1333</v>
      </c>
      <c r="C2" s="2033"/>
      <c r="D2" s="2033"/>
      <c r="E2" s="2033"/>
      <c r="F2" s="2033"/>
      <c r="H2" s="239" t="s">
        <v>1</v>
      </c>
    </row>
    <row r="3" spans="2:10" ht="43.5" customHeight="1" x14ac:dyDescent="0.2">
      <c r="B3" s="2040" t="s">
        <v>1334</v>
      </c>
      <c r="C3" s="2040"/>
      <c r="D3" s="2040"/>
      <c r="E3" s="2040"/>
      <c r="F3" s="2040"/>
    </row>
    <row r="4" spans="2:10" ht="15.75" x14ac:dyDescent="0.25">
      <c r="B4" s="2045" t="s">
        <v>1335</v>
      </c>
      <c r="C4" s="2045"/>
      <c r="D4" s="2045"/>
      <c r="E4" s="2045"/>
      <c r="F4" s="2045"/>
    </row>
    <row r="5" spans="2:10" ht="16.5" thickBot="1" x14ac:dyDescent="0.3">
      <c r="B5" s="2036" t="s">
        <v>1336</v>
      </c>
      <c r="C5" s="2036"/>
      <c r="D5" s="2036"/>
      <c r="E5" s="2036"/>
      <c r="F5" s="2036"/>
    </row>
    <row r="7" spans="2:10" ht="31.5" x14ac:dyDescent="0.2">
      <c r="B7" s="438" t="s">
        <v>627</v>
      </c>
      <c r="C7" s="438" t="s">
        <v>628</v>
      </c>
      <c r="D7" s="340" t="s">
        <v>1337</v>
      </c>
      <c r="E7" s="340" t="s">
        <v>1338</v>
      </c>
      <c r="F7" s="340" t="s">
        <v>1339</v>
      </c>
    </row>
    <row r="8" spans="2:10" x14ac:dyDescent="0.2">
      <c r="B8" s="602"/>
      <c r="C8" s="602"/>
      <c r="D8" s="602"/>
      <c r="E8" s="602"/>
      <c r="F8" s="602"/>
    </row>
    <row r="9" spans="2:10" ht="18" customHeight="1" x14ac:dyDescent="0.2">
      <c r="B9" s="602" t="s">
        <v>1340</v>
      </c>
      <c r="C9" s="602" t="s">
        <v>1341</v>
      </c>
      <c r="D9" s="603" t="s">
        <v>1342</v>
      </c>
      <c r="E9" s="603" t="s">
        <v>1343</v>
      </c>
      <c r="F9" s="603" t="s">
        <v>1344</v>
      </c>
      <c r="G9" s="507"/>
      <c r="J9" s="507"/>
    </row>
    <row r="10" spans="2:10" ht="18" customHeight="1" x14ac:dyDescent="0.2">
      <c r="B10" s="602"/>
      <c r="C10" s="602"/>
      <c r="D10" s="603"/>
      <c r="E10" s="603"/>
      <c r="F10" s="603"/>
      <c r="G10" s="507"/>
      <c r="J10" s="507"/>
    </row>
    <row r="11" spans="2:10" ht="18" customHeight="1" x14ac:dyDescent="0.2">
      <c r="B11" s="602" t="s">
        <v>1345</v>
      </c>
      <c r="C11" s="602" t="s">
        <v>1346</v>
      </c>
      <c r="D11" s="603" t="s">
        <v>1347</v>
      </c>
      <c r="E11" s="603" t="s">
        <v>1342</v>
      </c>
      <c r="F11" s="603" t="s">
        <v>1348</v>
      </c>
      <c r="G11" s="507"/>
      <c r="J11" s="507"/>
    </row>
    <row r="12" spans="2:10" ht="18" customHeight="1" x14ac:dyDescent="0.2">
      <c r="B12" s="602"/>
      <c r="C12" s="602"/>
      <c r="D12" s="603"/>
      <c r="E12" s="603"/>
      <c r="F12" s="603"/>
      <c r="G12" s="507"/>
      <c r="J12" s="507"/>
    </row>
    <row r="13" spans="2:10" ht="18" customHeight="1" x14ac:dyDescent="0.2">
      <c r="B13" s="602" t="s">
        <v>1349</v>
      </c>
      <c r="C13" s="602" t="s">
        <v>1350</v>
      </c>
      <c r="D13" s="603" t="s">
        <v>1351</v>
      </c>
      <c r="E13" s="603" t="s">
        <v>1352</v>
      </c>
      <c r="F13" s="603" t="s">
        <v>1353</v>
      </c>
      <c r="G13" s="507"/>
      <c r="J13" s="507"/>
    </row>
    <row r="14" spans="2:10" ht="18" customHeight="1" x14ac:dyDescent="0.2">
      <c r="B14" s="602"/>
      <c r="C14" s="602"/>
      <c r="D14" s="603"/>
      <c r="E14" s="603"/>
      <c r="F14" s="603"/>
      <c r="G14" s="507"/>
      <c r="J14" s="507"/>
    </row>
    <row r="15" spans="2:10" ht="18" customHeight="1" x14ac:dyDescent="0.2">
      <c r="B15" s="602" t="s">
        <v>1354</v>
      </c>
      <c r="C15" s="602" t="s">
        <v>1355</v>
      </c>
      <c r="D15" s="603">
        <v>12106</v>
      </c>
      <c r="E15" s="603">
        <v>8071</v>
      </c>
      <c r="F15" s="603">
        <v>6053</v>
      </c>
    </row>
    <row r="16" spans="2:10" ht="18" customHeight="1" x14ac:dyDescent="0.2">
      <c r="B16" s="602"/>
      <c r="C16" s="602"/>
      <c r="D16" s="603"/>
      <c r="E16" s="603"/>
      <c r="F16" s="603"/>
    </row>
    <row r="17" spans="2:10" ht="18" customHeight="1" x14ac:dyDescent="0.2">
      <c r="B17" s="602" t="s">
        <v>1356</v>
      </c>
      <c r="C17" s="602" t="s">
        <v>1357</v>
      </c>
      <c r="D17" s="603">
        <v>13922</v>
      </c>
      <c r="E17" s="603">
        <v>9282</v>
      </c>
      <c r="F17" s="603">
        <v>6961</v>
      </c>
    </row>
    <row r="18" spans="2:10" ht="18" customHeight="1" x14ac:dyDescent="0.2">
      <c r="B18" s="602"/>
      <c r="C18" s="602"/>
      <c r="D18" s="603"/>
      <c r="E18" s="603"/>
      <c r="F18" s="603"/>
    </row>
    <row r="19" spans="2:10" ht="18" customHeight="1" x14ac:dyDescent="0.2">
      <c r="B19" s="602" t="s">
        <v>1358</v>
      </c>
      <c r="C19" s="602" t="s">
        <v>1359</v>
      </c>
      <c r="D19" s="603">
        <v>15620</v>
      </c>
      <c r="E19" s="603">
        <v>10414</v>
      </c>
      <c r="F19" s="603">
        <v>7810</v>
      </c>
      <c r="G19" s="507"/>
      <c r="J19" s="507"/>
    </row>
    <row r="20" spans="2:10" ht="18" customHeight="1" x14ac:dyDescent="0.2">
      <c r="B20" s="602"/>
      <c r="C20" s="602"/>
      <c r="D20" s="603"/>
      <c r="E20" s="603"/>
      <c r="F20" s="603"/>
      <c r="G20" s="507"/>
      <c r="J20" s="507"/>
    </row>
    <row r="21" spans="2:10" ht="18" customHeight="1" x14ac:dyDescent="0.2">
      <c r="B21" s="602" t="s">
        <v>1360</v>
      </c>
      <c r="C21" s="602" t="s">
        <v>1361</v>
      </c>
      <c r="D21" s="603">
        <v>17338</v>
      </c>
      <c r="E21" s="603">
        <v>11560</v>
      </c>
      <c r="F21" s="603">
        <v>8669</v>
      </c>
      <c r="G21" s="507"/>
      <c r="J21" s="507"/>
    </row>
    <row r="22" spans="2:10" x14ac:dyDescent="0.2">
      <c r="D22" s="604"/>
      <c r="E22" s="604"/>
      <c r="F22" s="604"/>
      <c r="G22" s="507"/>
      <c r="J22" s="507"/>
    </row>
    <row r="23" spans="2:10" x14ac:dyDescent="0.2">
      <c r="F23" s="412"/>
      <c r="G23" s="507"/>
      <c r="J23" s="507"/>
    </row>
    <row r="24" spans="2:10" x14ac:dyDescent="0.2">
      <c r="G24" s="507"/>
      <c r="J24" s="507"/>
    </row>
    <row r="25" spans="2:10" x14ac:dyDescent="0.2">
      <c r="G25" s="507"/>
      <c r="J25" s="507"/>
    </row>
    <row r="26" spans="2:10" x14ac:dyDescent="0.2">
      <c r="G26" s="507"/>
      <c r="J26" s="507"/>
    </row>
    <row r="27" spans="2:10" x14ac:dyDescent="0.2">
      <c r="G27" s="507"/>
      <c r="J27" s="507"/>
    </row>
    <row r="28" spans="2:10" x14ac:dyDescent="0.2">
      <c r="G28" s="507"/>
      <c r="J28" s="507"/>
    </row>
    <row r="29" spans="2:10" x14ac:dyDescent="0.2">
      <c r="G29" s="507"/>
      <c r="J29" s="507"/>
    </row>
    <row r="30" spans="2:10" x14ac:dyDescent="0.2">
      <c r="G30" s="507"/>
      <c r="J30" s="507"/>
    </row>
    <row r="31" spans="2:10" x14ac:dyDescent="0.2">
      <c r="G31" s="507"/>
      <c r="J31" s="507"/>
    </row>
    <row r="32" spans="2:10" x14ac:dyDescent="0.2">
      <c r="G32" s="507"/>
      <c r="J32" s="507"/>
    </row>
    <row r="33" spans="7:10" x14ac:dyDescent="0.2">
      <c r="G33" s="507"/>
      <c r="J33" s="507"/>
    </row>
    <row r="34" spans="7:10" x14ac:dyDescent="0.2">
      <c r="G34" s="507"/>
      <c r="J34" s="507"/>
    </row>
  </sheetData>
  <mergeCells count="4">
    <mergeCell ref="B2:F2"/>
    <mergeCell ref="B3:F3"/>
    <mergeCell ref="B4:F4"/>
    <mergeCell ref="B5:F5"/>
  </mergeCells>
  <hyperlinks>
    <hyperlink ref="H2" location="'Indice Total'!A162" display="Volver"/>
  </hyperlinks>
  <pageMargins left="0.75" right="0.75" top="1" bottom="1" header="0" footer="0"/>
  <pageSetup orientation="portrait" r:id="rId1"/>
  <headerFooter alignWithMargins="0"/>
  <ignoredErrors>
    <ignoredError sqref="D9:F13" numberStoredAsText="1"/>
  </ignoredErrors>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1:L25"/>
  <sheetViews>
    <sheetView showGridLines="0" zoomScale="90" zoomScaleNormal="90" workbookViewId="0"/>
  </sheetViews>
  <sheetFormatPr baseColWidth="10" defaultRowHeight="14.25" x14ac:dyDescent="0.2"/>
  <cols>
    <col min="1" max="1" width="21.140625" style="350" customWidth="1"/>
    <col min="2" max="2" width="47.140625" style="350" customWidth="1"/>
    <col min="3" max="3" width="14.5703125" style="350" customWidth="1"/>
    <col min="4" max="4" width="15.42578125" style="350" customWidth="1"/>
    <col min="5" max="5" width="14.85546875" style="350" customWidth="1"/>
    <col min="6" max="6" width="14.85546875" style="350" bestFit="1" customWidth="1"/>
    <col min="7" max="7" width="14.42578125" style="350" customWidth="1"/>
    <col min="8" max="16384" width="11.42578125" style="350"/>
  </cols>
  <sheetData>
    <row r="1" spans="2:12" ht="22.5" customHeight="1" x14ac:dyDescent="0.2"/>
    <row r="2" spans="2:12" ht="18" customHeight="1" x14ac:dyDescent="0.25">
      <c r="B2" s="2033" t="s">
        <v>1362</v>
      </c>
      <c r="C2" s="2033"/>
      <c r="D2" s="2033"/>
      <c r="E2" s="2033"/>
      <c r="F2" s="2033"/>
      <c r="G2" s="2033"/>
      <c r="H2" s="239" t="s">
        <v>1</v>
      </c>
      <c r="I2" s="605"/>
      <c r="J2" s="605"/>
      <c r="K2" s="605"/>
    </row>
    <row r="3" spans="2:12" ht="33" customHeight="1" x14ac:dyDescent="0.2">
      <c r="B3" s="2040" t="s">
        <v>1363</v>
      </c>
      <c r="C3" s="2040"/>
      <c r="D3" s="2040"/>
      <c r="E3" s="2040"/>
      <c r="F3" s="2040"/>
      <c r="G3" s="2040"/>
      <c r="H3" s="605"/>
      <c r="I3" s="605"/>
      <c r="J3" s="605"/>
      <c r="K3" s="605"/>
    </row>
    <row r="4" spans="2:12" ht="21" customHeight="1" thickBot="1" x14ac:dyDescent="0.3">
      <c r="B4" s="2036" t="s">
        <v>177</v>
      </c>
      <c r="C4" s="2036"/>
      <c r="D4" s="2036"/>
      <c r="E4" s="2036"/>
      <c r="F4" s="2036"/>
      <c r="G4" s="2036"/>
      <c r="H4" s="605"/>
      <c r="I4" s="605"/>
      <c r="J4" s="605"/>
      <c r="K4" s="605"/>
    </row>
    <row r="6" spans="2:12" ht="31.5" x14ac:dyDescent="0.25">
      <c r="B6" s="477" t="s">
        <v>1364</v>
      </c>
      <c r="C6" s="340">
        <v>2015</v>
      </c>
      <c r="D6" s="340">
        <v>2016</v>
      </c>
      <c r="E6" s="340">
        <v>2017</v>
      </c>
      <c r="F6" s="340">
        <v>2018</v>
      </c>
      <c r="G6" s="340">
        <v>2019</v>
      </c>
      <c r="H6" s="606"/>
      <c r="I6" s="606"/>
      <c r="J6" s="606"/>
      <c r="K6" s="607"/>
    </row>
    <row r="7" spans="2:12" ht="18" customHeight="1" x14ac:dyDescent="0.25">
      <c r="B7" s="608" t="s">
        <v>1365</v>
      </c>
      <c r="C7" s="609"/>
      <c r="D7" s="609"/>
      <c r="E7" s="609"/>
      <c r="F7" s="609"/>
      <c r="G7" s="609"/>
      <c r="H7" s="606"/>
      <c r="I7" s="606"/>
      <c r="J7" s="606"/>
      <c r="K7" s="607"/>
    </row>
    <row r="8" spans="2:12" ht="18" customHeight="1" x14ac:dyDescent="0.25">
      <c r="B8" s="602" t="s">
        <v>1366</v>
      </c>
      <c r="C8" s="603">
        <v>29699</v>
      </c>
      <c r="D8" s="603">
        <v>31759</v>
      </c>
      <c r="E8" s="603">
        <v>33034</v>
      </c>
      <c r="F8" s="603">
        <v>34094</v>
      </c>
      <c r="G8" s="603">
        <v>33975</v>
      </c>
      <c r="H8" s="606"/>
      <c r="I8" s="606"/>
      <c r="J8" s="606"/>
      <c r="K8" s="607"/>
    </row>
    <row r="9" spans="2:12" ht="18" customHeight="1" x14ac:dyDescent="0.25">
      <c r="B9" s="602" t="s">
        <v>1367</v>
      </c>
      <c r="C9" s="603">
        <v>80</v>
      </c>
      <c r="D9" s="603">
        <v>62</v>
      </c>
      <c r="E9" s="603">
        <v>2</v>
      </c>
      <c r="F9" s="603">
        <v>2</v>
      </c>
      <c r="G9" s="603">
        <v>6</v>
      </c>
      <c r="H9" s="606"/>
      <c r="I9" s="606"/>
      <c r="J9" s="606"/>
      <c r="K9" s="607"/>
    </row>
    <row r="10" spans="2:12" ht="18" customHeight="1" x14ac:dyDescent="0.25">
      <c r="B10" s="602" t="s">
        <v>1368</v>
      </c>
      <c r="C10" s="603">
        <v>14</v>
      </c>
      <c r="D10" s="603">
        <v>8</v>
      </c>
      <c r="E10" s="603">
        <v>18</v>
      </c>
      <c r="F10" s="603">
        <v>12</v>
      </c>
      <c r="G10" s="603">
        <v>0</v>
      </c>
      <c r="H10" s="606"/>
      <c r="I10" s="606"/>
      <c r="J10" s="606"/>
      <c r="K10" s="607"/>
    </row>
    <row r="11" spans="2:12" ht="18" customHeight="1" x14ac:dyDescent="0.25">
      <c r="B11" s="536" t="s">
        <v>1369</v>
      </c>
      <c r="C11" s="610">
        <v>29793</v>
      </c>
      <c r="D11" s="610">
        <v>31829</v>
      </c>
      <c r="E11" s="610">
        <v>33054</v>
      </c>
      <c r="F11" s="610">
        <f>SUM(F8:F10)</f>
        <v>34108</v>
      </c>
      <c r="G11" s="610">
        <f>SUM(G8:G10)</f>
        <v>33981</v>
      </c>
      <c r="H11" s="606"/>
      <c r="I11" s="606"/>
      <c r="J11" s="606"/>
      <c r="K11" s="607"/>
    </row>
    <row r="12" spans="2:12" ht="18" customHeight="1" x14ac:dyDescent="0.25">
      <c r="B12" s="608" t="s">
        <v>1370</v>
      </c>
      <c r="C12" s="603"/>
      <c r="D12" s="603"/>
      <c r="E12" s="603"/>
      <c r="F12" s="603"/>
      <c r="G12" s="603"/>
      <c r="H12" s="606"/>
      <c r="I12" s="606"/>
      <c r="J12" s="606"/>
      <c r="K12" s="607"/>
    </row>
    <row r="13" spans="2:12" ht="18" customHeight="1" x14ac:dyDescent="0.2">
      <c r="B13" s="602" t="s">
        <v>1366</v>
      </c>
      <c r="C13" s="603">
        <v>65</v>
      </c>
      <c r="D13" s="603">
        <v>79</v>
      </c>
      <c r="E13" s="603">
        <v>74</v>
      </c>
      <c r="F13" s="603">
        <v>77</v>
      </c>
      <c r="G13" s="603">
        <v>74</v>
      </c>
      <c r="H13" s="611"/>
      <c r="I13" s="611"/>
      <c r="J13" s="611"/>
      <c r="K13" s="611"/>
      <c r="L13" s="611"/>
    </row>
    <row r="14" spans="2:12" ht="18" customHeight="1" x14ac:dyDescent="0.2">
      <c r="B14" s="602" t="s">
        <v>1367</v>
      </c>
      <c r="C14" s="603">
        <v>6</v>
      </c>
      <c r="D14" s="603">
        <v>5</v>
      </c>
      <c r="E14" s="603">
        <v>0</v>
      </c>
      <c r="F14" s="603">
        <v>1</v>
      </c>
      <c r="G14" s="603">
        <v>1</v>
      </c>
      <c r="H14" s="611"/>
      <c r="I14" s="611"/>
      <c r="J14" s="611"/>
      <c r="K14" s="611"/>
      <c r="L14" s="611"/>
    </row>
    <row r="15" spans="2:12" ht="18" customHeight="1" x14ac:dyDescent="0.2">
      <c r="B15" s="602" t="s">
        <v>1368</v>
      </c>
      <c r="C15" s="603">
        <v>3</v>
      </c>
      <c r="D15" s="603">
        <v>1</v>
      </c>
      <c r="E15" s="603">
        <v>2</v>
      </c>
      <c r="F15" s="603">
        <v>4</v>
      </c>
      <c r="G15" s="603">
        <v>1</v>
      </c>
      <c r="H15" s="362"/>
      <c r="I15" s="362"/>
      <c r="J15" s="362"/>
      <c r="K15" s="362"/>
    </row>
    <row r="16" spans="2:12" ht="18" customHeight="1" x14ac:dyDescent="0.25">
      <c r="B16" s="536" t="s">
        <v>1371</v>
      </c>
      <c r="C16" s="610">
        <v>74</v>
      </c>
      <c r="D16" s="610">
        <v>85</v>
      </c>
      <c r="E16" s="610">
        <v>76</v>
      </c>
      <c r="F16" s="610">
        <f>SUM(F13:F15)</f>
        <v>82</v>
      </c>
      <c r="G16" s="610">
        <f>SUM(G13:G15)</f>
        <v>76</v>
      </c>
      <c r="H16" s="485"/>
      <c r="I16" s="485"/>
      <c r="J16" s="485"/>
      <c r="K16" s="485"/>
    </row>
    <row r="17" spans="2:11" ht="18" customHeight="1" x14ac:dyDescent="0.2">
      <c r="B17" s="608" t="s">
        <v>1372</v>
      </c>
      <c r="C17" s="603"/>
      <c r="D17" s="603"/>
      <c r="E17" s="603"/>
      <c r="F17" s="603"/>
      <c r="G17" s="603"/>
      <c r="H17" s="362"/>
      <c r="I17" s="362"/>
      <c r="J17" s="362"/>
      <c r="K17" s="362"/>
    </row>
    <row r="18" spans="2:11" ht="18" customHeight="1" x14ac:dyDescent="0.2">
      <c r="B18" s="602" t="s">
        <v>1366</v>
      </c>
      <c r="C18" s="603">
        <v>29764</v>
      </c>
      <c r="D18" s="603">
        <v>31838</v>
      </c>
      <c r="E18" s="603">
        <v>33108</v>
      </c>
      <c r="F18" s="603">
        <f t="shared" ref="F18:G20" si="0">+F8+F13</f>
        <v>34171</v>
      </c>
      <c r="G18" s="603">
        <f t="shared" si="0"/>
        <v>34049</v>
      </c>
      <c r="H18" s="362"/>
      <c r="I18" s="362"/>
      <c r="J18" s="362"/>
      <c r="K18" s="362"/>
    </row>
    <row r="19" spans="2:11" ht="18" customHeight="1" x14ac:dyDescent="0.2">
      <c r="B19" s="602" t="s">
        <v>1367</v>
      </c>
      <c r="C19" s="603">
        <v>86</v>
      </c>
      <c r="D19" s="603">
        <v>67</v>
      </c>
      <c r="E19" s="603">
        <v>2</v>
      </c>
      <c r="F19" s="603">
        <f t="shared" si="0"/>
        <v>3</v>
      </c>
      <c r="G19" s="603">
        <f t="shared" si="0"/>
        <v>7</v>
      </c>
      <c r="H19" s="362"/>
      <c r="I19" s="362"/>
      <c r="J19" s="362"/>
      <c r="K19" s="362"/>
    </row>
    <row r="20" spans="2:11" ht="18" customHeight="1" x14ac:dyDescent="0.2">
      <c r="B20" s="602" t="s">
        <v>1368</v>
      </c>
      <c r="C20" s="603">
        <v>17</v>
      </c>
      <c r="D20" s="603">
        <v>9</v>
      </c>
      <c r="E20" s="603">
        <v>20</v>
      </c>
      <c r="F20" s="603">
        <f t="shared" si="0"/>
        <v>16</v>
      </c>
      <c r="G20" s="603">
        <f t="shared" si="0"/>
        <v>1</v>
      </c>
      <c r="H20" s="362"/>
      <c r="I20" s="362"/>
      <c r="J20" s="362"/>
      <c r="K20" s="362"/>
    </row>
    <row r="21" spans="2:11" ht="21.75" customHeight="1" x14ac:dyDescent="0.2">
      <c r="B21" s="536" t="s">
        <v>1373</v>
      </c>
      <c r="C21" s="610">
        <v>29867</v>
      </c>
      <c r="D21" s="610">
        <v>31914</v>
      </c>
      <c r="E21" s="610">
        <v>33130</v>
      </c>
      <c r="F21" s="610">
        <f>SUM(F18:F20)</f>
        <v>34190</v>
      </c>
      <c r="G21" s="610">
        <f>SUM(G18:G20)</f>
        <v>34057</v>
      </c>
      <c r="H21" s="362"/>
      <c r="I21" s="362"/>
      <c r="J21" s="362"/>
      <c r="K21" s="362"/>
    </row>
    <row r="22" spans="2:11" ht="22.5" customHeight="1" x14ac:dyDescent="0.25">
      <c r="B22" s="536" t="s">
        <v>1374</v>
      </c>
      <c r="C22" s="612">
        <v>4283483</v>
      </c>
      <c r="D22" s="612">
        <v>4783297</v>
      </c>
      <c r="E22" s="612">
        <v>5115157</v>
      </c>
      <c r="F22" s="612">
        <v>5387783</v>
      </c>
      <c r="G22" s="612">
        <v>5505545</v>
      </c>
      <c r="H22" s="613"/>
      <c r="I22" s="613"/>
      <c r="J22" s="613"/>
      <c r="K22" s="613"/>
    </row>
    <row r="23" spans="2:11" x14ac:dyDescent="0.2">
      <c r="B23" s="589" t="s">
        <v>1375</v>
      </c>
      <c r="C23" s="362"/>
      <c r="D23" s="362"/>
      <c r="E23" s="362"/>
      <c r="F23" s="362"/>
      <c r="G23" s="362"/>
      <c r="H23" s="362"/>
      <c r="I23" s="362"/>
      <c r="J23" s="362"/>
      <c r="K23" s="362"/>
    </row>
    <row r="24" spans="2:11" x14ac:dyDescent="0.2">
      <c r="B24" s="589" t="s">
        <v>1376</v>
      </c>
      <c r="C24" s="362"/>
      <c r="D24" s="362"/>
      <c r="E24" s="362"/>
      <c r="F24" s="362"/>
      <c r="G24" s="362"/>
      <c r="H24" s="362"/>
      <c r="I24" s="362"/>
      <c r="J24" s="362"/>
      <c r="K24" s="362"/>
    </row>
    <row r="25" spans="2:11" x14ac:dyDescent="0.2">
      <c r="B25" s="1651"/>
      <c r="C25" s="439"/>
      <c r="D25" s="439"/>
      <c r="E25" s="439"/>
      <c r="F25" s="439"/>
    </row>
  </sheetData>
  <mergeCells count="3">
    <mergeCell ref="B2:G2"/>
    <mergeCell ref="B3:G3"/>
    <mergeCell ref="B4:G4"/>
  </mergeCells>
  <hyperlinks>
    <hyperlink ref="H2" location="'Indice Total'!A162" display="Volver"/>
  </hyperlinks>
  <pageMargins left="0.70866141732283472" right="0.70866141732283472" top="0.74803149606299213" bottom="0.74803149606299213" header="0.31496062992125984" footer="0.31496062992125984"/>
  <pageSetup orientation="landscape"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2:H19"/>
  <sheetViews>
    <sheetView showGridLines="0" zoomScale="90" zoomScaleNormal="90" workbookViewId="0"/>
  </sheetViews>
  <sheetFormatPr baseColWidth="10" defaultRowHeight="12.75" x14ac:dyDescent="0.2"/>
  <cols>
    <col min="1" max="1" width="20.7109375" style="363" customWidth="1"/>
    <col min="2" max="2" width="9.42578125" style="363" customWidth="1"/>
    <col min="3" max="3" width="18.28515625" style="363" bestFit="1" customWidth="1"/>
    <col min="4" max="4" width="20.7109375" style="363" bestFit="1" customWidth="1"/>
    <col min="5" max="5" width="19.5703125" style="363" bestFit="1" customWidth="1"/>
    <col min="6" max="6" width="11.42578125" style="363" bestFit="1" customWidth="1"/>
    <col min="7" max="7" width="15.140625" style="363" bestFit="1" customWidth="1"/>
    <col min="8" max="8" width="10.42578125" style="363" bestFit="1" customWidth="1"/>
    <col min="9" max="9" width="11.42578125" style="363" bestFit="1" customWidth="1"/>
    <col min="10" max="10" width="12.85546875" style="363" customWidth="1"/>
    <col min="11" max="11" width="11.28515625" style="363" bestFit="1" customWidth="1"/>
    <col min="12" max="14" width="12.7109375" style="363" customWidth="1"/>
    <col min="15" max="16384" width="11.42578125" style="363"/>
  </cols>
  <sheetData>
    <row r="2" spans="2:7" ht="18" x14ac:dyDescent="0.25">
      <c r="B2" s="2073" t="s">
        <v>1377</v>
      </c>
      <c r="C2" s="2073"/>
      <c r="D2" s="2073"/>
      <c r="E2" s="2073"/>
      <c r="F2" s="2073"/>
      <c r="G2" s="239" t="s">
        <v>1</v>
      </c>
    </row>
    <row r="3" spans="2:7" ht="36" customHeight="1" x14ac:dyDescent="0.2">
      <c r="B3" s="2074" t="s">
        <v>1378</v>
      </c>
      <c r="C3" s="2074"/>
      <c r="D3" s="2074"/>
      <c r="E3" s="2074"/>
      <c r="F3" s="2074"/>
    </row>
    <row r="4" spans="2:7" ht="16.5" customHeight="1" thickBot="1" x14ac:dyDescent="0.3">
      <c r="B4" s="2036" t="s">
        <v>1379</v>
      </c>
      <c r="C4" s="2036"/>
      <c r="D4" s="2036"/>
      <c r="E4" s="2036"/>
      <c r="F4" s="2036"/>
    </row>
    <row r="5" spans="2:7" ht="15" x14ac:dyDescent="0.2">
      <c r="B5" s="614"/>
      <c r="C5" s="614"/>
      <c r="D5" s="614"/>
      <c r="E5" s="615"/>
      <c r="F5" s="615"/>
    </row>
    <row r="6" spans="2:7" ht="31.5" x14ac:dyDescent="0.2">
      <c r="B6" s="1750" t="s">
        <v>1380</v>
      </c>
      <c r="C6" s="1750" t="s">
        <v>1381</v>
      </c>
      <c r="D6" s="1750" t="s">
        <v>1382</v>
      </c>
      <c r="E6" s="1750" t="s">
        <v>1383</v>
      </c>
      <c r="F6" s="1750" t="s">
        <v>117</v>
      </c>
    </row>
    <row r="7" spans="2:7" ht="18" customHeight="1" x14ac:dyDescent="0.2">
      <c r="B7" s="616">
        <v>2009</v>
      </c>
      <c r="C7" s="617">
        <v>239610</v>
      </c>
      <c r="D7" s="617">
        <v>9097</v>
      </c>
      <c r="E7" s="617">
        <v>3101</v>
      </c>
      <c r="F7" s="593">
        <v>251808</v>
      </c>
    </row>
    <row r="8" spans="2:7" ht="18" customHeight="1" x14ac:dyDescent="0.2">
      <c r="B8" s="616">
        <v>2010</v>
      </c>
      <c r="C8" s="617">
        <v>349170</v>
      </c>
      <c r="D8" s="617">
        <v>6454</v>
      </c>
      <c r="E8" s="617">
        <v>10867</v>
      </c>
      <c r="F8" s="593">
        <v>366491</v>
      </c>
    </row>
    <row r="9" spans="2:7" ht="18" customHeight="1" x14ac:dyDescent="0.2">
      <c r="B9" s="616">
        <v>2011</v>
      </c>
      <c r="C9" s="617">
        <v>37419</v>
      </c>
      <c r="D9" s="617">
        <v>4475</v>
      </c>
      <c r="E9" s="617">
        <v>1130</v>
      </c>
      <c r="F9" s="593">
        <v>43024</v>
      </c>
    </row>
    <row r="10" spans="2:7" ht="18" customHeight="1" x14ac:dyDescent="0.2">
      <c r="B10" s="616">
        <v>2012</v>
      </c>
      <c r="C10" s="617">
        <v>74355</v>
      </c>
      <c r="D10" s="617">
        <v>8314</v>
      </c>
      <c r="E10" s="617">
        <v>834</v>
      </c>
      <c r="F10" s="593">
        <v>83503</v>
      </c>
    </row>
    <row r="11" spans="2:7" ht="18" customHeight="1" x14ac:dyDescent="0.2">
      <c r="B11" s="616">
        <v>2013</v>
      </c>
      <c r="C11" s="617">
        <v>87575</v>
      </c>
      <c r="D11" s="617">
        <v>9452</v>
      </c>
      <c r="E11" s="617">
        <v>2447</v>
      </c>
      <c r="F11" s="593">
        <v>99474</v>
      </c>
    </row>
    <row r="12" spans="2:7" ht="18" customHeight="1" x14ac:dyDescent="0.2">
      <c r="B12" s="616">
        <v>2014</v>
      </c>
      <c r="C12" s="617">
        <v>104893</v>
      </c>
      <c r="D12" s="617">
        <v>20542</v>
      </c>
      <c r="E12" s="617">
        <v>872</v>
      </c>
      <c r="F12" s="593">
        <v>126307</v>
      </c>
    </row>
    <row r="13" spans="2:7" ht="18" customHeight="1" x14ac:dyDescent="0.2">
      <c r="B13" s="616">
        <v>2015</v>
      </c>
      <c r="C13" s="618">
        <v>120442</v>
      </c>
      <c r="D13" s="618">
        <v>26903</v>
      </c>
      <c r="E13" s="618">
        <v>989</v>
      </c>
      <c r="F13" s="593">
        <v>148334</v>
      </c>
    </row>
    <row r="14" spans="2:7" ht="18" customHeight="1" x14ac:dyDescent="0.2">
      <c r="B14" s="616">
        <v>2016</v>
      </c>
      <c r="C14" s="618">
        <v>60647</v>
      </c>
      <c r="D14" s="618">
        <v>16848</v>
      </c>
      <c r="E14" s="618">
        <v>1077</v>
      </c>
      <c r="F14" s="619">
        <v>78572</v>
      </c>
    </row>
    <row r="15" spans="2:7" ht="18" customHeight="1" x14ac:dyDescent="0.2">
      <c r="B15" s="616">
        <v>2017</v>
      </c>
      <c r="C15" s="618">
        <v>56746</v>
      </c>
      <c r="D15" s="618">
        <v>17589</v>
      </c>
      <c r="E15" s="618">
        <v>1211</v>
      </c>
      <c r="F15" s="619">
        <v>75546</v>
      </c>
    </row>
    <row r="16" spans="2:7" ht="18" customHeight="1" x14ac:dyDescent="0.2">
      <c r="B16" s="616">
        <v>2018</v>
      </c>
      <c r="C16" s="618">
        <v>63428</v>
      </c>
      <c r="D16" s="618">
        <v>24789</v>
      </c>
      <c r="E16" s="618">
        <v>1602</v>
      </c>
      <c r="F16" s="619">
        <v>89819</v>
      </c>
    </row>
    <row r="17" spans="2:8" ht="18" customHeight="1" x14ac:dyDescent="0.2">
      <c r="B17" s="616">
        <v>2019</v>
      </c>
      <c r="C17" s="618">
        <v>60543</v>
      </c>
      <c r="D17" s="618">
        <v>21912</v>
      </c>
      <c r="E17" s="618">
        <v>1098</v>
      </c>
      <c r="F17" s="619">
        <v>83553</v>
      </c>
    </row>
    <row r="18" spans="2:8" ht="75" customHeight="1" x14ac:dyDescent="0.2">
      <c r="B18" s="2103" t="s">
        <v>1384</v>
      </c>
      <c r="C18" s="2103"/>
      <c r="D18" s="2103"/>
      <c r="E18" s="2103"/>
      <c r="F18" s="2103"/>
    </row>
    <row r="19" spans="2:8" ht="12.75" customHeight="1" x14ac:dyDescent="0.2">
      <c r="B19" s="228"/>
      <c r="C19" s="228"/>
      <c r="D19" s="1740"/>
      <c r="E19" s="1740"/>
      <c r="F19" s="1740"/>
      <c r="G19" s="620"/>
      <c r="H19" s="620"/>
    </row>
  </sheetData>
  <mergeCells count="4">
    <mergeCell ref="B2:F2"/>
    <mergeCell ref="B3:F3"/>
    <mergeCell ref="B4:F4"/>
    <mergeCell ref="B18:F18"/>
  </mergeCells>
  <hyperlinks>
    <hyperlink ref="G2" location="'Indice Total'!A162" display="Volver"/>
  </hyperlinks>
  <pageMargins left="0.9055118110236221" right="0.70866141732283472" top="0.74803149606299213" bottom="0.74803149606299213" header="0.31496062992125984" footer="0.31496062992125984"/>
  <pageSetup scale="83" orientation="landscape"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4:J41"/>
  <sheetViews>
    <sheetView showGridLines="0" zoomScale="90" zoomScaleNormal="90" workbookViewId="0"/>
  </sheetViews>
  <sheetFormatPr baseColWidth="10" defaultRowHeight="12.75" x14ac:dyDescent="0.2"/>
  <cols>
    <col min="1" max="1" width="21.140625" style="363" customWidth="1"/>
    <col min="2" max="2" width="11.5703125" style="363" bestFit="1" customWidth="1"/>
    <col min="3" max="3" width="18.85546875" style="363" customWidth="1"/>
    <col min="4" max="4" width="18.5703125" style="363" customWidth="1"/>
    <col min="5" max="5" width="15" style="363" customWidth="1"/>
    <col min="6" max="6" width="20" style="363" customWidth="1"/>
    <col min="7" max="7" width="21.28515625" style="363" customWidth="1"/>
    <col min="8" max="8" width="23.5703125" style="363" customWidth="1"/>
    <col min="9" max="9" width="14.42578125" style="363" bestFit="1" customWidth="1"/>
    <col min="10" max="16384" width="11.42578125" style="363"/>
  </cols>
  <sheetData>
    <row r="4" spans="2:9" ht="15.75" customHeight="1" x14ac:dyDescent="0.25">
      <c r="B4" s="2073" t="s">
        <v>591</v>
      </c>
      <c r="C4" s="2073"/>
      <c r="D4" s="2073"/>
      <c r="E4" s="2073"/>
      <c r="F4" s="2073"/>
      <c r="G4" s="2073"/>
      <c r="H4" s="2073"/>
      <c r="I4" s="239" t="s">
        <v>1</v>
      </c>
    </row>
    <row r="5" spans="2:9" ht="14.25" customHeight="1" x14ac:dyDescent="0.2">
      <c r="B5" s="2074" t="s">
        <v>1385</v>
      </c>
      <c r="C5" s="2074"/>
      <c r="D5" s="2074"/>
      <c r="E5" s="2074"/>
      <c r="F5" s="2074"/>
      <c r="G5" s="2074"/>
      <c r="H5" s="2074"/>
    </row>
    <row r="6" spans="2:9" ht="15" customHeight="1" thickBot="1" x14ac:dyDescent="0.3">
      <c r="B6" s="2036" t="s">
        <v>1386</v>
      </c>
      <c r="C6" s="2036"/>
      <c r="D6" s="2036"/>
      <c r="E6" s="2036"/>
      <c r="F6" s="2036"/>
      <c r="G6" s="2036"/>
      <c r="H6" s="2036"/>
    </row>
    <row r="7" spans="2:9" ht="15" x14ac:dyDescent="0.2">
      <c r="B7" s="614"/>
      <c r="C7" s="614"/>
      <c r="D7" s="615"/>
    </row>
    <row r="8" spans="2:9" s="441" customFormat="1" ht="30.75" customHeight="1" x14ac:dyDescent="0.25">
      <c r="B8" s="2104" t="s">
        <v>1264</v>
      </c>
      <c r="C8" s="2105" t="s">
        <v>1387</v>
      </c>
      <c r="D8" s="2105"/>
      <c r="E8" s="2105"/>
      <c r="F8" s="2105" t="s">
        <v>1388</v>
      </c>
      <c r="G8" s="2105"/>
      <c r="H8" s="2105"/>
    </row>
    <row r="9" spans="2:9" ht="32.25" customHeight="1" x14ac:dyDescent="0.2">
      <c r="B9" s="2104"/>
      <c r="C9" s="1751" t="s">
        <v>1389</v>
      </c>
      <c r="D9" s="1751" t="s">
        <v>1383</v>
      </c>
      <c r="E9" s="622" t="s">
        <v>117</v>
      </c>
      <c r="F9" s="1751" t="s">
        <v>1389</v>
      </c>
      <c r="G9" s="1751" t="s">
        <v>1390</v>
      </c>
      <c r="H9" s="1751" t="s">
        <v>117</v>
      </c>
    </row>
    <row r="10" spans="2:9" ht="18" customHeight="1" x14ac:dyDescent="0.25">
      <c r="B10" s="623">
        <v>2010</v>
      </c>
      <c r="C10" s="617">
        <v>52662.416666666664</v>
      </c>
      <c r="D10" s="617">
        <v>1966.5</v>
      </c>
      <c r="E10" s="624">
        <v>54628.916666666664</v>
      </c>
      <c r="F10" s="617">
        <v>46342</v>
      </c>
      <c r="G10" s="617">
        <v>0</v>
      </c>
      <c r="H10" s="593">
        <v>46342</v>
      </c>
    </row>
    <row r="11" spans="2:9" ht="18" customHeight="1" x14ac:dyDescent="0.25">
      <c r="B11" s="623">
        <v>2011</v>
      </c>
      <c r="C11" s="617">
        <v>48178.666666666664</v>
      </c>
      <c r="D11" s="617">
        <v>1332.25</v>
      </c>
      <c r="E11" s="624">
        <v>49510.916666666664</v>
      </c>
      <c r="F11" s="617">
        <v>69126</v>
      </c>
      <c r="G11" s="617">
        <v>0</v>
      </c>
      <c r="H11" s="593">
        <v>69126</v>
      </c>
    </row>
    <row r="12" spans="2:9" ht="18" customHeight="1" x14ac:dyDescent="0.25">
      <c r="B12" s="623">
        <v>2012</v>
      </c>
      <c r="C12" s="617">
        <v>56575.166666666664</v>
      </c>
      <c r="D12" s="617">
        <v>1000.0833333333334</v>
      </c>
      <c r="E12" s="624">
        <v>57575.25</v>
      </c>
      <c r="F12" s="617">
        <v>127753</v>
      </c>
      <c r="G12" s="617">
        <v>0</v>
      </c>
      <c r="H12" s="593">
        <v>127753</v>
      </c>
    </row>
    <row r="13" spans="2:9" ht="18" customHeight="1" x14ac:dyDescent="0.25">
      <c r="B13" s="623">
        <v>2013</v>
      </c>
      <c r="C13" s="617">
        <v>75225</v>
      </c>
      <c r="D13" s="617">
        <v>1021</v>
      </c>
      <c r="E13" s="624">
        <v>76246</v>
      </c>
      <c r="F13" s="617">
        <v>70091</v>
      </c>
      <c r="G13" s="617">
        <v>0</v>
      </c>
      <c r="H13" s="593">
        <v>70091</v>
      </c>
    </row>
    <row r="14" spans="2:9" ht="18" customHeight="1" x14ac:dyDescent="0.25">
      <c r="B14" s="623">
        <v>2014</v>
      </c>
      <c r="C14" s="617">
        <v>75202.083333333328</v>
      </c>
      <c r="D14" s="617">
        <v>582.83333333333337</v>
      </c>
      <c r="E14" s="624">
        <v>75784.916666666657</v>
      </c>
      <c r="F14" s="617">
        <v>82712</v>
      </c>
      <c r="G14" s="617">
        <v>25</v>
      </c>
      <c r="H14" s="593">
        <v>82737</v>
      </c>
    </row>
    <row r="15" spans="2:9" ht="18" customHeight="1" x14ac:dyDescent="0.25">
      <c r="B15" s="623">
        <v>2015</v>
      </c>
      <c r="C15" s="617">
        <v>86908</v>
      </c>
      <c r="D15" s="617">
        <v>434</v>
      </c>
      <c r="E15" s="624">
        <v>87342</v>
      </c>
      <c r="F15" s="617">
        <v>101218</v>
      </c>
      <c r="G15" s="617">
        <v>4</v>
      </c>
      <c r="H15" s="593">
        <v>101222</v>
      </c>
    </row>
    <row r="16" spans="2:9" ht="18" customHeight="1" x14ac:dyDescent="0.25">
      <c r="B16" s="623">
        <v>2016</v>
      </c>
      <c r="C16" s="617">
        <v>87178</v>
      </c>
      <c r="D16" s="617">
        <v>433</v>
      </c>
      <c r="E16" s="624">
        <v>87611</v>
      </c>
      <c r="F16" s="617">
        <v>119401</v>
      </c>
      <c r="G16" s="617">
        <v>365</v>
      </c>
      <c r="H16" s="593">
        <v>119766</v>
      </c>
    </row>
    <row r="17" spans="2:10" ht="18" customHeight="1" x14ac:dyDescent="0.25">
      <c r="B17" s="623">
        <v>2017</v>
      </c>
      <c r="C17" s="617">
        <v>77215.166666666672</v>
      </c>
      <c r="D17" s="617">
        <v>385.58333333333331</v>
      </c>
      <c r="E17" s="624">
        <v>77600.75</v>
      </c>
      <c r="F17" s="617">
        <v>191401</v>
      </c>
      <c r="G17" s="617">
        <v>521</v>
      </c>
      <c r="H17" s="593">
        <v>191922</v>
      </c>
    </row>
    <row r="18" spans="2:10" ht="18" customHeight="1" x14ac:dyDescent="0.25">
      <c r="B18" s="623">
        <v>2018</v>
      </c>
      <c r="C18" s="618">
        <v>71995.5</v>
      </c>
      <c r="D18" s="618">
        <v>392.83333333333331</v>
      </c>
      <c r="E18" s="624">
        <v>72388.333333333328</v>
      </c>
      <c r="F18" s="618">
        <v>125296</v>
      </c>
      <c r="G18" s="618">
        <v>430</v>
      </c>
      <c r="H18" s="593">
        <v>125726</v>
      </c>
    </row>
    <row r="19" spans="2:10" ht="18" customHeight="1" x14ac:dyDescent="0.25">
      <c r="B19" s="623">
        <v>2019</v>
      </c>
      <c r="C19" s="618">
        <v>78941</v>
      </c>
      <c r="D19" s="618">
        <v>368</v>
      </c>
      <c r="E19" s="624">
        <v>79309</v>
      </c>
      <c r="F19" s="618">
        <v>109321</v>
      </c>
      <c r="G19" s="618">
        <v>401</v>
      </c>
      <c r="H19" s="593">
        <v>109722</v>
      </c>
    </row>
    <row r="20" spans="2:10" ht="32.25" customHeight="1" x14ac:dyDescent="0.2">
      <c r="B20" s="2106" t="s">
        <v>1391</v>
      </c>
      <c r="C20" s="2106"/>
      <c r="D20" s="2106"/>
      <c r="E20" s="2106"/>
      <c r="F20" s="2106"/>
      <c r="G20" s="2106"/>
      <c r="H20" s="2106"/>
    </row>
    <row r="21" spans="2:10" ht="15.75" customHeight="1" x14ac:dyDescent="0.2">
      <c r="B21" s="228"/>
      <c r="C21" s="1748"/>
      <c r="D21" s="1748"/>
      <c r="E21" s="1748"/>
      <c r="F21" s="1748"/>
      <c r="G21" s="1748"/>
      <c r="H21" s="1748"/>
    </row>
    <row r="22" spans="2:10" x14ac:dyDescent="0.2">
      <c r="B22" s="515"/>
      <c r="C22" s="515"/>
      <c r="D22" s="515"/>
      <c r="E22" s="515"/>
      <c r="F22" s="515"/>
      <c r="G22" s="515"/>
      <c r="H22" s="515"/>
    </row>
    <row r="23" spans="2:10" ht="15.75" customHeight="1" x14ac:dyDescent="0.25">
      <c r="B23" s="2033" t="s">
        <v>1392</v>
      </c>
      <c r="C23" s="2033"/>
      <c r="D23" s="2033"/>
      <c r="E23" s="2033"/>
      <c r="F23" s="2033"/>
      <c r="G23" s="2033"/>
      <c r="H23" s="2033"/>
      <c r="I23" s="2033"/>
      <c r="J23" s="239" t="s">
        <v>1</v>
      </c>
    </row>
    <row r="24" spans="2:10" ht="15" customHeight="1" x14ac:dyDescent="0.2">
      <c r="B24" s="2040" t="s">
        <v>1393</v>
      </c>
      <c r="C24" s="2040"/>
      <c r="D24" s="2040"/>
      <c r="E24" s="2040"/>
      <c r="F24" s="2040"/>
      <c r="G24" s="2040"/>
      <c r="H24" s="2040"/>
      <c r="I24" s="2040"/>
    </row>
    <row r="25" spans="2:10" ht="15" customHeight="1" x14ac:dyDescent="0.25">
      <c r="B25" s="2045" t="s">
        <v>1394</v>
      </c>
      <c r="C25" s="2045"/>
      <c r="D25" s="2045"/>
      <c r="E25" s="2045"/>
      <c r="F25" s="2045"/>
      <c r="G25" s="2045"/>
      <c r="H25" s="2045"/>
      <c r="I25" s="2045"/>
    </row>
    <row r="26" spans="2:10" ht="14.25" customHeight="1" thickBot="1" x14ac:dyDescent="0.3">
      <c r="B26" s="2036" t="s">
        <v>1386</v>
      </c>
      <c r="C26" s="2036"/>
      <c r="D26" s="2036"/>
      <c r="E26" s="2036"/>
      <c r="F26" s="2036"/>
      <c r="G26" s="2036"/>
      <c r="H26" s="2036"/>
      <c r="I26" s="2036"/>
    </row>
    <row r="27" spans="2:10" x14ac:dyDescent="0.2">
      <c r="B27" s="695"/>
      <c r="C27" s="695"/>
      <c r="D27" s="695"/>
      <c r="E27" s="695"/>
      <c r="F27" s="695"/>
      <c r="G27" s="695"/>
      <c r="H27" s="695"/>
      <c r="I27" s="695"/>
    </row>
    <row r="28" spans="2:10" s="441" customFormat="1" ht="19.5" customHeight="1" x14ac:dyDescent="0.25">
      <c r="B28" s="2104" t="s">
        <v>1264</v>
      </c>
      <c r="C28" s="2104" t="s">
        <v>1395</v>
      </c>
      <c r="D28" s="2104"/>
      <c r="E28" s="2104"/>
      <c r="F28" s="2104" t="s">
        <v>1396</v>
      </c>
      <c r="G28" s="2104"/>
      <c r="H28" s="2104"/>
      <c r="I28" s="2104"/>
    </row>
    <row r="29" spans="2:10" s="441" customFormat="1" ht="45.75" customHeight="1" x14ac:dyDescent="0.25">
      <c r="B29" s="2105"/>
      <c r="C29" s="1751" t="s">
        <v>1389</v>
      </c>
      <c r="D29" s="1751" t="s">
        <v>1383</v>
      </c>
      <c r="E29" s="1751" t="s">
        <v>117</v>
      </c>
      <c r="F29" s="1751" t="s">
        <v>1389</v>
      </c>
      <c r="G29" s="1751" t="s">
        <v>1390</v>
      </c>
      <c r="H29" s="1751" t="s">
        <v>1397</v>
      </c>
      <c r="I29" s="1751" t="s">
        <v>117</v>
      </c>
    </row>
    <row r="30" spans="2:10" s="441" customFormat="1" ht="18" customHeight="1" x14ac:dyDescent="0.25">
      <c r="B30" s="616">
        <v>2010</v>
      </c>
      <c r="C30" s="617">
        <v>11751202</v>
      </c>
      <c r="D30" s="617">
        <v>1985422</v>
      </c>
      <c r="E30" s="593">
        <v>13736624</v>
      </c>
      <c r="F30" s="617">
        <v>15095899</v>
      </c>
      <c r="G30" s="617">
        <v>0</v>
      </c>
      <c r="H30" s="617">
        <v>0</v>
      </c>
      <c r="I30" s="593">
        <v>15095899</v>
      </c>
    </row>
    <row r="31" spans="2:10" s="441" customFormat="1" ht="18" customHeight="1" x14ac:dyDescent="0.25">
      <c r="B31" s="616">
        <v>2011</v>
      </c>
      <c r="C31" s="617">
        <v>11668821</v>
      </c>
      <c r="D31" s="617">
        <v>1834507</v>
      </c>
      <c r="E31" s="593">
        <v>13503328</v>
      </c>
      <c r="F31" s="617">
        <v>13036595</v>
      </c>
      <c r="G31" s="617">
        <v>0</v>
      </c>
      <c r="H31" s="617">
        <v>12003022</v>
      </c>
      <c r="I31" s="593">
        <v>25039617</v>
      </c>
    </row>
    <row r="32" spans="2:10" s="441" customFormat="1" ht="18" customHeight="1" x14ac:dyDescent="0.25">
      <c r="B32" s="616">
        <v>2012</v>
      </c>
      <c r="C32" s="617">
        <v>11014628</v>
      </c>
      <c r="D32" s="617">
        <v>1179614</v>
      </c>
      <c r="E32" s="593">
        <v>12194242</v>
      </c>
      <c r="F32" s="617">
        <v>14731287</v>
      </c>
      <c r="G32" s="617">
        <v>0</v>
      </c>
      <c r="H32" s="617">
        <v>13114861</v>
      </c>
      <c r="I32" s="593">
        <v>27846148</v>
      </c>
    </row>
    <row r="33" spans="2:9" s="441" customFormat="1" ht="18" customHeight="1" x14ac:dyDescent="0.25">
      <c r="B33" s="616">
        <v>2013</v>
      </c>
      <c r="C33" s="617">
        <v>13949967.380999999</v>
      </c>
      <c r="D33" s="617">
        <v>833655.55</v>
      </c>
      <c r="E33" s="593">
        <v>14783622.931</v>
      </c>
      <c r="F33" s="617">
        <v>12190295</v>
      </c>
      <c r="G33" s="617">
        <v>1260</v>
      </c>
      <c r="H33" s="617">
        <v>14079829</v>
      </c>
      <c r="I33" s="593">
        <v>26271384</v>
      </c>
    </row>
    <row r="34" spans="2:9" ht="18" customHeight="1" x14ac:dyDescent="0.2">
      <c r="B34" s="616">
        <v>2014</v>
      </c>
      <c r="C34" s="617">
        <v>14327816.534</v>
      </c>
      <c r="D34" s="617">
        <v>565675.75399999996</v>
      </c>
      <c r="E34" s="593">
        <v>14893492.288000001</v>
      </c>
      <c r="F34" s="617">
        <v>14989573.844000001</v>
      </c>
      <c r="G34" s="617">
        <v>1190</v>
      </c>
      <c r="H34" s="617">
        <v>16629834.497</v>
      </c>
      <c r="I34" s="593">
        <v>31620598.340999998</v>
      </c>
    </row>
    <row r="35" spans="2:9" ht="18" customHeight="1" x14ac:dyDescent="0.2">
      <c r="B35" s="616">
        <v>2015</v>
      </c>
      <c r="C35" s="617">
        <v>17118743</v>
      </c>
      <c r="D35" s="617">
        <v>668135</v>
      </c>
      <c r="E35" s="593">
        <v>17786878</v>
      </c>
      <c r="F35" s="617">
        <v>19746250</v>
      </c>
      <c r="G35" s="617">
        <v>212</v>
      </c>
      <c r="H35" s="617">
        <v>21463223</v>
      </c>
      <c r="I35" s="593">
        <v>41209685</v>
      </c>
    </row>
    <row r="36" spans="2:9" ht="18" customHeight="1" x14ac:dyDescent="0.2">
      <c r="B36" s="616">
        <v>2016</v>
      </c>
      <c r="C36" s="617">
        <v>17431693</v>
      </c>
      <c r="D36" s="617">
        <v>1231289</v>
      </c>
      <c r="E36" s="593">
        <v>18662982</v>
      </c>
      <c r="F36" s="617">
        <v>23768226</v>
      </c>
      <c r="G36" s="617">
        <v>18158</v>
      </c>
      <c r="H36" s="617">
        <v>22218313</v>
      </c>
      <c r="I36" s="593">
        <v>46004697</v>
      </c>
    </row>
    <row r="37" spans="2:9" ht="18" customHeight="1" x14ac:dyDescent="0.2">
      <c r="B37" s="616">
        <v>2017</v>
      </c>
      <c r="C37" s="617">
        <v>15718934.123</v>
      </c>
      <c r="D37" s="617">
        <v>1600685.7050000001</v>
      </c>
      <c r="E37" s="593">
        <v>17319619.828000002</v>
      </c>
      <c r="F37" s="617">
        <v>31692207.522999998</v>
      </c>
      <c r="G37" s="617">
        <v>52059.817999999999</v>
      </c>
      <c r="H37" s="617">
        <v>24017823.145</v>
      </c>
      <c r="I37" s="593">
        <v>55762090.486000001</v>
      </c>
    </row>
    <row r="38" spans="2:9" ht="18" customHeight="1" x14ac:dyDescent="0.2">
      <c r="B38" s="616">
        <v>2018</v>
      </c>
      <c r="C38" s="618">
        <v>15022843.551999999</v>
      </c>
      <c r="D38" s="618">
        <v>2395444.0660000001</v>
      </c>
      <c r="E38" s="593">
        <v>17418287.618000001</v>
      </c>
      <c r="F38" s="618">
        <v>26273021.502999999</v>
      </c>
      <c r="G38" s="618">
        <v>34983.714</v>
      </c>
      <c r="H38" s="618">
        <v>22745290.120000001</v>
      </c>
      <c r="I38" s="593">
        <v>49053295.336999997</v>
      </c>
    </row>
    <row r="39" spans="2:9" ht="18" customHeight="1" x14ac:dyDescent="0.2">
      <c r="B39" s="616">
        <v>2019</v>
      </c>
      <c r="C39" s="618">
        <v>12300998.693</v>
      </c>
      <c r="D39" s="618">
        <v>2527114.6949999998</v>
      </c>
      <c r="E39" s="593">
        <v>14828113.388</v>
      </c>
      <c r="F39" s="618">
        <v>20838740.785999998</v>
      </c>
      <c r="G39" s="618">
        <v>27748.670999999998</v>
      </c>
      <c r="H39" s="618">
        <v>21444981.438000001</v>
      </c>
      <c r="I39" s="593">
        <v>42311470.894999996</v>
      </c>
    </row>
    <row r="40" spans="2:9" ht="26.25" customHeight="1" x14ac:dyDescent="0.2">
      <c r="B40" s="2041" t="s">
        <v>1391</v>
      </c>
      <c r="C40" s="2041"/>
      <c r="D40" s="2041"/>
      <c r="E40" s="2041"/>
      <c r="F40" s="2041"/>
      <c r="G40" s="2041"/>
      <c r="H40" s="2041"/>
      <c r="I40" s="625"/>
    </row>
    <row r="41" spans="2:9" x14ac:dyDescent="0.2">
      <c r="B41" s="228"/>
      <c r="C41" s="228"/>
      <c r="D41" s="228"/>
      <c r="E41" s="228"/>
      <c r="F41" s="228"/>
      <c r="G41" s="228"/>
      <c r="H41" s="228"/>
    </row>
  </sheetData>
  <mergeCells count="15">
    <mergeCell ref="B40:H40"/>
    <mergeCell ref="B20:H20"/>
    <mergeCell ref="B23:I23"/>
    <mergeCell ref="B24:I24"/>
    <mergeCell ref="B25:I25"/>
    <mergeCell ref="B26:I26"/>
    <mergeCell ref="B28:B29"/>
    <mergeCell ref="C28:E28"/>
    <mergeCell ref="F28:I28"/>
    <mergeCell ref="B4:H4"/>
    <mergeCell ref="B5:H5"/>
    <mergeCell ref="B6:H6"/>
    <mergeCell ref="B8:B9"/>
    <mergeCell ref="C8:E8"/>
    <mergeCell ref="F8:H8"/>
  </mergeCells>
  <hyperlinks>
    <hyperlink ref="I4" location="'Indice Total'!A162" display="Volver"/>
    <hyperlink ref="J23" location="'Indice Total'!A162" display="Volver"/>
  </hyperlinks>
  <pageMargins left="0.7" right="0.7" top="0.75" bottom="0.75" header="0.3" footer="0.3"/>
  <pageSetup scale="89" orientation="landscape"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2:G41"/>
  <sheetViews>
    <sheetView showGridLines="0" zoomScale="90" zoomScaleNormal="90" workbookViewId="0"/>
  </sheetViews>
  <sheetFormatPr baseColWidth="10" defaultRowHeight="12.75" x14ac:dyDescent="0.2"/>
  <cols>
    <col min="1" max="1" width="23" style="363" customWidth="1"/>
    <col min="2" max="2" width="11.42578125" style="363"/>
    <col min="3" max="3" width="11" style="363" customWidth="1"/>
    <col min="4" max="4" width="26.85546875" style="363" customWidth="1"/>
    <col min="5" max="5" width="25.28515625" style="363" customWidth="1"/>
    <col min="6" max="16384" width="11.42578125" style="363"/>
  </cols>
  <sheetData>
    <row r="2" spans="2:7" ht="23.25" customHeight="1" x14ac:dyDescent="0.25">
      <c r="B2" s="2073" t="s">
        <v>1398</v>
      </c>
      <c r="C2" s="2073"/>
      <c r="D2" s="2073"/>
      <c r="E2" s="2073"/>
      <c r="G2" s="239" t="s">
        <v>1</v>
      </c>
    </row>
    <row r="3" spans="2:7" ht="36.75" customHeight="1" x14ac:dyDescent="0.2">
      <c r="B3" s="2074" t="s">
        <v>1399</v>
      </c>
      <c r="C3" s="2074"/>
      <c r="D3" s="2074"/>
      <c r="E3" s="2074"/>
    </row>
    <row r="4" spans="2:7" ht="15" customHeight="1" thickBot="1" x14ac:dyDescent="0.3">
      <c r="B4" s="2036" t="s">
        <v>1400</v>
      </c>
      <c r="C4" s="2036"/>
      <c r="D4" s="2036"/>
      <c r="E4" s="2036"/>
    </row>
    <row r="5" spans="2:7" ht="15" x14ac:dyDescent="0.2">
      <c r="B5" s="614"/>
      <c r="C5" s="614"/>
    </row>
    <row r="6" spans="2:7" ht="52.5" customHeight="1" x14ac:dyDescent="0.2">
      <c r="B6" s="1750" t="s">
        <v>1264</v>
      </c>
      <c r="C6" s="1750" t="s">
        <v>1401</v>
      </c>
      <c r="D6" s="1750" t="s">
        <v>1387</v>
      </c>
      <c r="E6" s="1750" t="s">
        <v>2538</v>
      </c>
    </row>
    <row r="7" spans="2:7" ht="15" customHeight="1" x14ac:dyDescent="0.2">
      <c r="B7" s="623">
        <v>2009</v>
      </c>
      <c r="C7" s="359" t="s">
        <v>115</v>
      </c>
      <c r="D7" s="402">
        <v>5911</v>
      </c>
      <c r="E7" s="402">
        <v>0</v>
      </c>
    </row>
    <row r="8" spans="2:7" ht="15" customHeight="1" x14ac:dyDescent="0.2">
      <c r="B8" s="623"/>
      <c r="C8" s="359" t="s">
        <v>116</v>
      </c>
      <c r="D8" s="402">
        <v>5477</v>
      </c>
      <c r="E8" s="402">
        <v>0</v>
      </c>
    </row>
    <row r="9" spans="2:7" ht="15" customHeight="1" x14ac:dyDescent="0.2">
      <c r="B9" s="626"/>
      <c r="C9" s="536" t="s">
        <v>117</v>
      </c>
      <c r="D9" s="593">
        <f>+D7+D8</f>
        <v>11388</v>
      </c>
      <c r="E9" s="593">
        <f>+E7+E8</f>
        <v>0</v>
      </c>
    </row>
    <row r="10" spans="2:7" ht="15" customHeight="1" x14ac:dyDescent="0.2">
      <c r="B10" s="623">
        <v>2010</v>
      </c>
      <c r="C10" s="359" t="s">
        <v>115</v>
      </c>
      <c r="D10" s="402">
        <v>26578</v>
      </c>
      <c r="E10" s="402">
        <v>23374</v>
      </c>
    </row>
    <row r="11" spans="2:7" ht="15" customHeight="1" x14ac:dyDescent="0.2">
      <c r="B11" s="623"/>
      <c r="C11" s="359" t="s">
        <v>116</v>
      </c>
      <c r="D11" s="402">
        <v>26085</v>
      </c>
      <c r="E11" s="402">
        <v>22968</v>
      </c>
    </row>
    <row r="12" spans="2:7" ht="15" customHeight="1" x14ac:dyDescent="0.2">
      <c r="B12" s="626"/>
      <c r="C12" s="536" t="s">
        <v>117</v>
      </c>
      <c r="D12" s="593">
        <f>+D10+D11</f>
        <v>52663</v>
      </c>
      <c r="E12" s="593">
        <f>+E10+E11</f>
        <v>46342</v>
      </c>
      <c r="F12" s="627"/>
    </row>
    <row r="13" spans="2:7" ht="15" customHeight="1" x14ac:dyDescent="0.2">
      <c r="B13" s="623">
        <v>2011</v>
      </c>
      <c r="C13" s="359" t="s">
        <v>115</v>
      </c>
      <c r="D13" s="402">
        <v>24417</v>
      </c>
      <c r="E13" s="402">
        <v>32866</v>
      </c>
      <c r="F13" s="627"/>
    </row>
    <row r="14" spans="2:7" ht="15" customHeight="1" x14ac:dyDescent="0.2">
      <c r="B14" s="623"/>
      <c r="C14" s="359" t="s">
        <v>116</v>
      </c>
      <c r="D14" s="402">
        <v>23761</v>
      </c>
      <c r="E14" s="402">
        <v>36260</v>
      </c>
      <c r="F14" s="627"/>
    </row>
    <row r="15" spans="2:7" ht="15" customHeight="1" x14ac:dyDescent="0.2">
      <c r="B15" s="626"/>
      <c r="C15" s="536" t="s">
        <v>117</v>
      </c>
      <c r="D15" s="593">
        <f>+D13+D14</f>
        <v>48178</v>
      </c>
      <c r="E15" s="593">
        <f>+E13+E14</f>
        <v>69126</v>
      </c>
      <c r="F15" s="627"/>
    </row>
    <row r="16" spans="2:7" ht="15" customHeight="1" x14ac:dyDescent="0.2">
      <c r="B16" s="623">
        <v>2012</v>
      </c>
      <c r="C16" s="359" t="s">
        <v>115</v>
      </c>
      <c r="D16" s="402">
        <v>27469</v>
      </c>
      <c r="E16" s="402">
        <v>65127</v>
      </c>
      <c r="F16" s="627"/>
    </row>
    <row r="17" spans="2:5" ht="15" customHeight="1" x14ac:dyDescent="0.2">
      <c r="B17" s="623"/>
      <c r="C17" s="359" t="s">
        <v>116</v>
      </c>
      <c r="D17" s="402">
        <v>29107</v>
      </c>
      <c r="E17" s="402">
        <v>62626</v>
      </c>
    </row>
    <row r="18" spans="2:5" ht="15" customHeight="1" x14ac:dyDescent="0.2">
      <c r="B18" s="626"/>
      <c r="C18" s="536" t="s">
        <v>117</v>
      </c>
      <c r="D18" s="593">
        <f>+D16+D17</f>
        <v>56576</v>
      </c>
      <c r="E18" s="593">
        <f>+E16+E17</f>
        <v>127753</v>
      </c>
    </row>
    <row r="19" spans="2:5" ht="15" customHeight="1" x14ac:dyDescent="0.2">
      <c r="B19" s="623">
        <v>2013</v>
      </c>
      <c r="C19" s="359" t="s">
        <v>115</v>
      </c>
      <c r="D19" s="402">
        <v>33780</v>
      </c>
      <c r="E19" s="402">
        <v>32202</v>
      </c>
    </row>
    <row r="20" spans="2:5" ht="15" customHeight="1" x14ac:dyDescent="0.2">
      <c r="B20" s="623"/>
      <c r="C20" s="359" t="s">
        <v>116</v>
      </c>
      <c r="D20" s="402">
        <v>38420</v>
      </c>
      <c r="E20" s="402">
        <v>37890</v>
      </c>
    </row>
    <row r="21" spans="2:5" ht="15" customHeight="1" x14ac:dyDescent="0.2">
      <c r="B21" s="626"/>
      <c r="C21" s="536" t="s">
        <v>117</v>
      </c>
      <c r="D21" s="593">
        <f>+D19+D20</f>
        <v>72200</v>
      </c>
      <c r="E21" s="593">
        <f>+E19+E20</f>
        <v>70092</v>
      </c>
    </row>
    <row r="22" spans="2:5" ht="15" customHeight="1" x14ac:dyDescent="0.2">
      <c r="B22" s="623">
        <v>2014</v>
      </c>
      <c r="C22" s="359" t="s">
        <v>115</v>
      </c>
      <c r="D22" s="402">
        <v>34907.666666666664</v>
      </c>
      <c r="E22" s="402">
        <v>39773</v>
      </c>
    </row>
    <row r="23" spans="2:5" ht="15" customHeight="1" x14ac:dyDescent="0.2">
      <c r="B23" s="623"/>
      <c r="C23" s="359" t="s">
        <v>116</v>
      </c>
      <c r="D23" s="402">
        <v>40294.416666666664</v>
      </c>
      <c r="E23" s="402">
        <v>42964</v>
      </c>
    </row>
    <row r="24" spans="2:5" ht="15" customHeight="1" x14ac:dyDescent="0.2">
      <c r="B24" s="626"/>
      <c r="C24" s="536" t="s">
        <v>117</v>
      </c>
      <c r="D24" s="593">
        <f>D23+D22</f>
        <v>75202.083333333328</v>
      </c>
      <c r="E24" s="593">
        <f>E23+E22</f>
        <v>82737</v>
      </c>
    </row>
    <row r="25" spans="2:5" ht="15" customHeight="1" x14ac:dyDescent="0.2">
      <c r="B25" s="623">
        <v>2015</v>
      </c>
      <c r="C25" s="359" t="s">
        <v>115</v>
      </c>
      <c r="D25" s="402">
        <v>40442</v>
      </c>
      <c r="E25" s="402">
        <v>49129</v>
      </c>
    </row>
    <row r="26" spans="2:5" ht="15" customHeight="1" x14ac:dyDescent="0.2">
      <c r="B26" s="623"/>
      <c r="C26" s="359" t="s">
        <v>116</v>
      </c>
      <c r="D26" s="402">
        <v>46466</v>
      </c>
      <c r="E26" s="402">
        <v>52093</v>
      </c>
    </row>
    <row r="27" spans="2:5" ht="15" customHeight="1" x14ac:dyDescent="0.2">
      <c r="B27" s="626"/>
      <c r="C27" s="536" t="s">
        <v>117</v>
      </c>
      <c r="D27" s="593">
        <f>D26+D25</f>
        <v>86908</v>
      </c>
      <c r="E27" s="593">
        <f>E26+E25</f>
        <v>101222</v>
      </c>
    </row>
    <row r="28" spans="2:5" ht="15" customHeight="1" x14ac:dyDescent="0.2">
      <c r="B28" s="623">
        <v>2016</v>
      </c>
      <c r="C28" s="359" t="s">
        <v>115</v>
      </c>
      <c r="D28" s="402">
        <v>41460</v>
      </c>
      <c r="E28" s="402">
        <v>58733</v>
      </c>
    </row>
    <row r="29" spans="2:5" ht="15" customHeight="1" x14ac:dyDescent="0.2">
      <c r="B29" s="623"/>
      <c r="C29" s="359" t="s">
        <v>116</v>
      </c>
      <c r="D29" s="402">
        <v>45744</v>
      </c>
      <c r="E29" s="402">
        <v>60726</v>
      </c>
    </row>
    <row r="30" spans="2:5" ht="15" customHeight="1" x14ac:dyDescent="0.2">
      <c r="B30" s="626"/>
      <c r="C30" s="536" t="s">
        <v>117</v>
      </c>
      <c r="D30" s="593">
        <f>D29+D28</f>
        <v>87204</v>
      </c>
      <c r="E30" s="593">
        <f>E29+E28</f>
        <v>119459</v>
      </c>
    </row>
    <row r="31" spans="2:5" ht="15" customHeight="1" x14ac:dyDescent="0.2">
      <c r="B31" s="623">
        <v>2017</v>
      </c>
      <c r="C31" s="359" t="s">
        <v>115</v>
      </c>
      <c r="D31" s="402">
        <v>36617.666666666664</v>
      </c>
      <c r="E31" s="402">
        <v>89865</v>
      </c>
    </row>
    <row r="32" spans="2:5" ht="15" customHeight="1" x14ac:dyDescent="0.2">
      <c r="B32" s="623"/>
      <c r="C32" s="359" t="s">
        <v>116</v>
      </c>
      <c r="D32" s="402">
        <v>40611.083333333336</v>
      </c>
      <c r="E32" s="402">
        <v>101554</v>
      </c>
    </row>
    <row r="33" spans="2:5" ht="15" customHeight="1" x14ac:dyDescent="0.2">
      <c r="B33" s="626"/>
      <c r="C33" s="536" t="s">
        <v>117</v>
      </c>
      <c r="D33" s="593">
        <f>D32+D31</f>
        <v>77228.75</v>
      </c>
      <c r="E33" s="593">
        <f>E32+E31</f>
        <v>191419</v>
      </c>
    </row>
    <row r="34" spans="2:5" ht="15" customHeight="1" x14ac:dyDescent="0.2">
      <c r="B34" s="623">
        <v>2018</v>
      </c>
      <c r="C34" s="359" t="s">
        <v>115</v>
      </c>
      <c r="D34" s="628">
        <v>33878.333333333336</v>
      </c>
      <c r="E34" s="628">
        <v>58385</v>
      </c>
    </row>
    <row r="35" spans="2:5" ht="15" customHeight="1" x14ac:dyDescent="0.2">
      <c r="B35" s="623"/>
      <c r="C35" s="359" t="s">
        <v>116</v>
      </c>
      <c r="D35" s="628">
        <v>38117.166666666664</v>
      </c>
      <c r="E35" s="628">
        <v>67341</v>
      </c>
    </row>
    <row r="36" spans="2:5" ht="15" customHeight="1" x14ac:dyDescent="0.2">
      <c r="B36" s="626"/>
      <c r="C36" s="536" t="s">
        <v>117</v>
      </c>
      <c r="D36" s="593">
        <f>D35+D34</f>
        <v>71995.5</v>
      </c>
      <c r="E36" s="593">
        <f>E35+E34</f>
        <v>125726</v>
      </c>
    </row>
    <row r="37" spans="2:5" ht="15" customHeight="1" x14ac:dyDescent="0.2">
      <c r="B37" s="623">
        <v>2019</v>
      </c>
      <c r="C37" s="359" t="s">
        <v>115</v>
      </c>
      <c r="D37" s="629">
        <v>35655</v>
      </c>
      <c r="E37" s="629">
        <v>51007</v>
      </c>
    </row>
    <row r="38" spans="2:5" ht="15" customHeight="1" x14ac:dyDescent="0.2">
      <c r="B38" s="623"/>
      <c r="C38" s="359" t="s">
        <v>116</v>
      </c>
      <c r="D38" s="629">
        <v>43286</v>
      </c>
      <c r="E38" s="629">
        <v>58715</v>
      </c>
    </row>
    <row r="39" spans="2:5" ht="15" customHeight="1" x14ac:dyDescent="0.2">
      <c r="B39" s="626"/>
      <c r="C39" s="536" t="s">
        <v>117</v>
      </c>
      <c r="D39" s="593">
        <v>78941</v>
      </c>
      <c r="E39" s="593">
        <v>109722</v>
      </c>
    </row>
    <row r="40" spans="2:5" ht="24.75" customHeight="1" x14ac:dyDescent="0.2">
      <c r="B40" s="2107" t="s">
        <v>1402</v>
      </c>
      <c r="C40" s="2046"/>
      <c r="D40" s="2046"/>
      <c r="E40" s="2046"/>
    </row>
    <row r="41" spans="2:5" x14ac:dyDescent="0.2">
      <c r="B41" s="228"/>
      <c r="C41" s="1739"/>
      <c r="D41" s="1739"/>
      <c r="E41" s="1739"/>
    </row>
  </sheetData>
  <mergeCells count="4">
    <mergeCell ref="B2:E2"/>
    <mergeCell ref="B3:E3"/>
    <mergeCell ref="B4:E4"/>
    <mergeCell ref="B40:E40"/>
  </mergeCells>
  <hyperlinks>
    <hyperlink ref="G2" location="'Indice Total'!A162" display="Volver"/>
  </hyperlinks>
  <pageMargins left="0.7" right="0.7" top="0.75" bottom="0.75" header="0.3" footer="0.3"/>
  <pageSetup orientation="portrait"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1:I15"/>
  <sheetViews>
    <sheetView showGridLines="0" zoomScale="90" zoomScaleNormal="90" workbookViewId="0"/>
  </sheetViews>
  <sheetFormatPr baseColWidth="10" defaultRowHeight="15" x14ac:dyDescent="0.25"/>
  <cols>
    <col min="1" max="1" width="22.7109375" customWidth="1"/>
    <col min="2" max="2" width="13.5703125" customWidth="1"/>
    <col min="3" max="3" width="21.28515625" customWidth="1"/>
    <col min="4" max="4" width="24.140625" customWidth="1"/>
    <col min="5" max="5" width="24" customWidth="1"/>
    <col min="6" max="6" width="18.85546875" customWidth="1"/>
    <col min="7" max="7" width="16" customWidth="1"/>
    <col min="8" max="8" width="19" bestFit="1" customWidth="1"/>
    <col min="9" max="9" width="9.85546875" bestFit="1" customWidth="1"/>
  </cols>
  <sheetData>
    <row r="1" spans="2:9" x14ac:dyDescent="0.25">
      <c r="B1" s="630"/>
      <c r="C1" s="630"/>
      <c r="D1" s="631"/>
      <c r="E1" s="631"/>
      <c r="F1" s="631"/>
      <c r="G1" s="631"/>
      <c r="H1" s="631"/>
      <c r="I1" s="631"/>
    </row>
    <row r="2" spans="2:9" ht="18" x14ac:dyDescent="0.25">
      <c r="B2" s="2073" t="s">
        <v>1403</v>
      </c>
      <c r="C2" s="2073"/>
      <c r="D2" s="2073"/>
      <c r="E2" s="2073"/>
      <c r="F2" s="2073"/>
      <c r="G2" s="239" t="s">
        <v>1</v>
      </c>
    </row>
    <row r="3" spans="2:9" ht="38.25" customHeight="1" x14ac:dyDescent="0.25">
      <c r="B3" s="2074" t="s">
        <v>1404</v>
      </c>
      <c r="C3" s="2074"/>
      <c r="D3" s="2074"/>
      <c r="E3" s="2074"/>
      <c r="F3" s="2074"/>
    </row>
    <row r="4" spans="2:9" ht="16.5" thickBot="1" x14ac:dyDescent="0.3">
      <c r="B4" s="2036" t="s">
        <v>1291</v>
      </c>
      <c r="C4" s="2036"/>
      <c r="D4" s="2036"/>
      <c r="E4" s="2036"/>
      <c r="F4" s="2036"/>
    </row>
    <row r="5" spans="2:9" x14ac:dyDescent="0.25">
      <c r="B5" s="632"/>
      <c r="C5" s="632"/>
      <c r="D5" s="632"/>
      <c r="E5" s="633"/>
      <c r="F5" s="633"/>
    </row>
    <row r="6" spans="2:9" ht="31.5" x14ac:dyDescent="0.25">
      <c r="B6" s="1750" t="s">
        <v>1380</v>
      </c>
      <c r="C6" s="365" t="s">
        <v>1405</v>
      </c>
      <c r="D6" s="365" t="s">
        <v>1406</v>
      </c>
      <c r="E6" s="365" t="s">
        <v>1383</v>
      </c>
      <c r="F6" s="365" t="s">
        <v>117</v>
      </c>
    </row>
    <row r="7" spans="2:9" ht="23.25" customHeight="1" x14ac:dyDescent="0.25">
      <c r="B7" s="634">
        <v>2013</v>
      </c>
      <c r="C7" s="635">
        <v>71392</v>
      </c>
      <c r="D7" s="635">
        <v>18000</v>
      </c>
      <c r="E7" s="635">
        <v>1384</v>
      </c>
      <c r="F7" s="593">
        <v>90776</v>
      </c>
    </row>
    <row r="8" spans="2:9" ht="19.5" customHeight="1" x14ac:dyDescent="0.25">
      <c r="B8" s="634">
        <v>2014</v>
      </c>
      <c r="C8" s="635">
        <v>101081</v>
      </c>
      <c r="D8" s="635">
        <v>19485</v>
      </c>
      <c r="E8" s="635">
        <v>1234</v>
      </c>
      <c r="F8" s="593">
        <v>121800</v>
      </c>
    </row>
    <row r="9" spans="2:9" ht="24.75" customHeight="1" x14ac:dyDescent="0.25">
      <c r="B9" s="634">
        <v>2015</v>
      </c>
      <c r="C9" s="635">
        <v>101855</v>
      </c>
      <c r="D9" s="635">
        <v>16383</v>
      </c>
      <c r="E9" s="635">
        <v>1358</v>
      </c>
      <c r="F9" s="593">
        <v>119596</v>
      </c>
    </row>
    <row r="10" spans="2:9" ht="25.5" customHeight="1" x14ac:dyDescent="0.25">
      <c r="B10" s="634">
        <v>2016</v>
      </c>
      <c r="C10" s="635">
        <v>86472</v>
      </c>
      <c r="D10" s="635">
        <v>19686</v>
      </c>
      <c r="E10" s="635">
        <v>1491</v>
      </c>
      <c r="F10" s="593">
        <v>107649</v>
      </c>
      <c r="G10" s="339"/>
    </row>
    <row r="11" spans="2:9" ht="25.5" customHeight="1" x14ac:dyDescent="0.25">
      <c r="B11" s="634">
        <v>2017</v>
      </c>
      <c r="C11" s="635">
        <v>100628</v>
      </c>
      <c r="D11" s="635">
        <v>18539</v>
      </c>
      <c r="E11" s="635">
        <v>1406</v>
      </c>
      <c r="F11" s="593">
        <v>120573</v>
      </c>
    </row>
    <row r="12" spans="2:9" ht="25.5" customHeight="1" x14ac:dyDescent="0.25">
      <c r="B12" s="634">
        <v>2018</v>
      </c>
      <c r="C12" s="636">
        <v>114669</v>
      </c>
      <c r="D12" s="636">
        <v>24569</v>
      </c>
      <c r="E12" s="636">
        <v>1823</v>
      </c>
      <c r="F12" s="593">
        <v>141061</v>
      </c>
    </row>
    <row r="13" spans="2:9" ht="25.5" customHeight="1" x14ac:dyDescent="0.25">
      <c r="B13" s="634">
        <v>2019</v>
      </c>
      <c r="C13" s="636">
        <v>121677</v>
      </c>
      <c r="D13" s="636">
        <v>27543</v>
      </c>
      <c r="E13" s="636">
        <v>1925</v>
      </c>
      <c r="F13" s="593">
        <v>151145</v>
      </c>
    </row>
    <row r="14" spans="2:9" ht="30.75" customHeight="1" x14ac:dyDescent="0.25">
      <c r="B14" s="2103" t="s">
        <v>1407</v>
      </c>
      <c r="C14" s="2103"/>
      <c r="D14" s="2103"/>
      <c r="E14" s="2103"/>
      <c r="F14" s="2103"/>
    </row>
    <row r="15" spans="2:9" x14ac:dyDescent="0.25">
      <c r="B15" s="228"/>
      <c r="C15" s="1741"/>
      <c r="D15" s="1741"/>
      <c r="E15" s="1741"/>
      <c r="F15" s="1741"/>
    </row>
  </sheetData>
  <mergeCells count="4">
    <mergeCell ref="B2:F2"/>
    <mergeCell ref="B3:F3"/>
    <mergeCell ref="B4:F4"/>
    <mergeCell ref="B14:F14"/>
  </mergeCells>
  <hyperlinks>
    <hyperlink ref="G2" location="'Indice Total'!A162" display="Volver"/>
  </hyperlinks>
  <pageMargins left="0.70866141732283472" right="0.70866141732283472" top="0.74803149606299213" bottom="0.74803149606299213" header="0.31496062992125984" footer="0.31496062992125984"/>
  <pageSetup paperSize="9"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I52"/>
  <sheetViews>
    <sheetView showGridLines="0" zoomScale="90" zoomScaleNormal="90" workbookViewId="0"/>
  </sheetViews>
  <sheetFormatPr baseColWidth="10" defaultColWidth="11.42578125" defaultRowHeight="12.75" x14ac:dyDescent="0.2"/>
  <cols>
    <col min="1" max="1" width="23.7109375" style="241" customWidth="1"/>
    <col min="2" max="2" width="38.85546875" style="241" customWidth="1"/>
    <col min="3" max="6" width="13.7109375" style="241" customWidth="1"/>
    <col min="7" max="7" width="18.5703125" style="241" customWidth="1"/>
    <col min="8" max="8" width="17.140625" style="241" customWidth="1"/>
    <col min="9" max="16384" width="11.42578125" style="241"/>
  </cols>
  <sheetData>
    <row r="1" spans="2:9" ht="42.95" customHeight="1" x14ac:dyDescent="0.2"/>
    <row r="2" spans="2:9" ht="18" x14ac:dyDescent="0.25">
      <c r="B2" s="1825" t="s">
        <v>1614</v>
      </c>
      <c r="C2" s="1825"/>
      <c r="D2" s="1825"/>
      <c r="E2" s="1825"/>
      <c r="F2" s="1825"/>
      <c r="G2" s="1825"/>
      <c r="H2" s="1825"/>
      <c r="I2" s="3" t="s">
        <v>1</v>
      </c>
    </row>
    <row r="3" spans="2:9" ht="36" customHeight="1" x14ac:dyDescent="0.2">
      <c r="B3" s="1820" t="s">
        <v>1615</v>
      </c>
      <c r="C3" s="1820"/>
      <c r="D3" s="1820"/>
      <c r="E3" s="1820"/>
      <c r="F3" s="1820"/>
      <c r="G3" s="1820"/>
      <c r="H3" s="1820"/>
    </row>
    <row r="4" spans="2:9" ht="19.149999999999999" customHeight="1" thickBot="1" x14ac:dyDescent="0.25">
      <c r="B4" s="1826">
        <v>2019</v>
      </c>
      <c r="C4" s="1826"/>
      <c r="D4" s="1826"/>
      <c r="E4" s="1826"/>
      <c r="F4" s="1826"/>
      <c r="G4" s="1826"/>
      <c r="H4" s="1826"/>
    </row>
    <row r="5" spans="2:9" ht="17.25" customHeight="1" x14ac:dyDescent="0.2">
      <c r="B5" s="768"/>
      <c r="C5" s="768"/>
      <c r="D5" s="768"/>
      <c r="E5" s="768"/>
      <c r="F5" s="768"/>
      <c r="G5" s="768"/>
      <c r="H5" s="768"/>
    </row>
    <row r="6" spans="2:9" ht="15.75" customHeight="1" x14ac:dyDescent="0.2">
      <c r="B6" s="1786" t="s">
        <v>1616</v>
      </c>
      <c r="C6" s="1800" t="s">
        <v>1544</v>
      </c>
      <c r="D6" s="1800"/>
      <c r="E6" s="1800"/>
      <c r="F6" s="1827" t="s">
        <v>1611</v>
      </c>
      <c r="G6" s="1823" t="s">
        <v>1612</v>
      </c>
      <c r="H6" s="1828" t="s">
        <v>117</v>
      </c>
    </row>
    <row r="7" spans="2:9" ht="21" customHeight="1" x14ac:dyDescent="0.2">
      <c r="B7" s="1787"/>
      <c r="C7" s="548" t="s">
        <v>832</v>
      </c>
      <c r="D7" s="548" t="s">
        <v>1545</v>
      </c>
      <c r="E7" s="548" t="s">
        <v>836</v>
      </c>
      <c r="F7" s="1812"/>
      <c r="G7" s="1824"/>
      <c r="H7" s="1790"/>
    </row>
    <row r="8" spans="2:9" ht="18" customHeight="1" x14ac:dyDescent="0.2">
      <c r="B8" s="806" t="s">
        <v>85</v>
      </c>
      <c r="C8" s="716">
        <v>488.25</v>
      </c>
      <c r="D8" s="797">
        <v>626.75</v>
      </c>
      <c r="E8" s="716">
        <v>70.416666666666671</v>
      </c>
      <c r="F8" s="870">
        <v>7679.5</v>
      </c>
      <c r="G8" s="716"/>
      <c r="H8" s="871">
        <v>8864.9166666666661</v>
      </c>
      <c r="I8" s="779"/>
    </row>
    <row r="9" spans="2:9" ht="18" customHeight="1" x14ac:dyDescent="0.2">
      <c r="B9" s="806" t="s">
        <v>86</v>
      </c>
      <c r="C9" s="716">
        <v>628.41666666666663</v>
      </c>
      <c r="D9" s="797">
        <v>1085.75</v>
      </c>
      <c r="E9" s="716">
        <v>103.75</v>
      </c>
      <c r="F9" s="870">
        <v>10705.833333333334</v>
      </c>
      <c r="G9" s="716"/>
      <c r="H9" s="871">
        <v>12523.75</v>
      </c>
      <c r="I9" s="779"/>
    </row>
    <row r="10" spans="2:9" ht="18" customHeight="1" x14ac:dyDescent="0.2">
      <c r="B10" s="806" t="s">
        <v>87</v>
      </c>
      <c r="C10" s="716">
        <v>1430.8333333333333</v>
      </c>
      <c r="D10" s="797">
        <v>1442.3333333333333</v>
      </c>
      <c r="E10" s="716">
        <v>354.91666666666669</v>
      </c>
      <c r="F10" s="872">
        <v>17930.75</v>
      </c>
      <c r="G10" s="716">
        <v>1</v>
      </c>
      <c r="H10" s="871">
        <v>21159.833333333332</v>
      </c>
      <c r="I10" s="779"/>
    </row>
    <row r="11" spans="2:9" ht="18" customHeight="1" x14ac:dyDescent="0.2">
      <c r="B11" s="806" t="s">
        <v>88</v>
      </c>
      <c r="C11" s="716">
        <v>834.16666666666663</v>
      </c>
      <c r="D11" s="797">
        <v>486</v>
      </c>
      <c r="E11" s="716">
        <v>62.25</v>
      </c>
      <c r="F11" s="872">
        <v>7653.25</v>
      </c>
      <c r="G11" s="716">
        <v>1</v>
      </c>
      <c r="H11" s="871">
        <v>9036.6666666666661</v>
      </c>
      <c r="I11" s="779"/>
    </row>
    <row r="12" spans="2:9" ht="18" customHeight="1" x14ac:dyDescent="0.2">
      <c r="B12" s="806" t="s">
        <v>89</v>
      </c>
      <c r="C12" s="716">
        <v>2002.75</v>
      </c>
      <c r="D12" s="797">
        <v>2235.0833333333335</v>
      </c>
      <c r="E12" s="716">
        <v>51.75</v>
      </c>
      <c r="F12" s="870">
        <v>21654.916666666668</v>
      </c>
      <c r="G12" s="716"/>
      <c r="H12" s="871">
        <v>25944.5</v>
      </c>
      <c r="I12" s="779"/>
    </row>
    <row r="13" spans="2:9" ht="18" customHeight="1" x14ac:dyDescent="0.2">
      <c r="B13" s="806" t="s">
        <v>104</v>
      </c>
      <c r="C13" s="716">
        <v>3139.5833333333335</v>
      </c>
      <c r="D13" s="797">
        <v>5176.833333333333</v>
      </c>
      <c r="E13" s="716">
        <v>7062</v>
      </c>
      <c r="F13" s="872">
        <v>59872.666666666664</v>
      </c>
      <c r="G13" s="716">
        <v>1</v>
      </c>
      <c r="H13" s="871">
        <v>75252.083333333328</v>
      </c>
      <c r="I13" s="779"/>
    </row>
    <row r="14" spans="2:9" ht="18" customHeight="1" x14ac:dyDescent="0.2">
      <c r="B14" s="806" t="s">
        <v>105</v>
      </c>
      <c r="C14" s="716">
        <v>3369.25</v>
      </c>
      <c r="D14" s="797">
        <v>3665.5</v>
      </c>
      <c r="E14" s="716">
        <v>135.66666666666666</v>
      </c>
      <c r="F14" s="872">
        <v>27111</v>
      </c>
      <c r="G14" s="716">
        <v>1</v>
      </c>
      <c r="H14" s="871">
        <v>34282.416666666664</v>
      </c>
      <c r="I14" s="779"/>
    </row>
    <row r="15" spans="2:9" ht="18" customHeight="1" x14ac:dyDescent="0.2">
      <c r="B15" s="806" t="s">
        <v>92</v>
      </c>
      <c r="C15" s="716">
        <v>2861.5</v>
      </c>
      <c r="D15" s="797">
        <v>5644.916666666667</v>
      </c>
      <c r="E15" s="716">
        <v>393.08333333333331</v>
      </c>
      <c r="F15" s="870">
        <v>31409.666666666668</v>
      </c>
      <c r="G15" s="716"/>
      <c r="H15" s="871">
        <v>40309.166666666672</v>
      </c>
      <c r="I15" s="779"/>
    </row>
    <row r="16" spans="2:9" ht="18" customHeight="1" x14ac:dyDescent="0.2">
      <c r="B16" s="806" t="s">
        <v>93</v>
      </c>
      <c r="C16" s="716">
        <v>1316.9166666666667</v>
      </c>
      <c r="D16" s="797">
        <v>1712.1666666666667</v>
      </c>
      <c r="E16" s="716">
        <v>128.58333333333334</v>
      </c>
      <c r="F16" s="870">
        <v>12948.25</v>
      </c>
      <c r="G16" s="716"/>
      <c r="H16" s="871">
        <v>16105.916666666668</v>
      </c>
      <c r="I16" s="779"/>
    </row>
    <row r="17" spans="2:9" ht="18" customHeight="1" x14ac:dyDescent="0.2">
      <c r="B17" s="806" t="s">
        <v>94</v>
      </c>
      <c r="C17" s="716">
        <v>5358.833333333333</v>
      </c>
      <c r="D17" s="797">
        <v>5139.916666666667</v>
      </c>
      <c r="E17" s="716">
        <v>901.41666666666663</v>
      </c>
      <c r="F17" s="870">
        <v>45004.916666666664</v>
      </c>
      <c r="G17" s="716"/>
      <c r="H17" s="871">
        <v>56405.083333333328</v>
      </c>
      <c r="I17" s="779"/>
    </row>
    <row r="18" spans="2:9" ht="18" customHeight="1" x14ac:dyDescent="0.2">
      <c r="B18" s="806" t="s">
        <v>1577</v>
      </c>
      <c r="C18" s="716">
        <v>1731.75</v>
      </c>
      <c r="D18" s="797">
        <v>3670.75</v>
      </c>
      <c r="E18" s="716">
        <v>80.416666666666671</v>
      </c>
      <c r="F18" s="870">
        <v>28080.583333333332</v>
      </c>
      <c r="G18" s="716"/>
      <c r="H18" s="871">
        <v>33563.5</v>
      </c>
      <c r="I18" s="779"/>
    </row>
    <row r="19" spans="2:9" ht="18" customHeight="1" x14ac:dyDescent="0.2">
      <c r="B19" s="806" t="s">
        <v>1578</v>
      </c>
      <c r="C19" s="716">
        <v>1216.3333333333333</v>
      </c>
      <c r="D19" s="797">
        <v>1202.1666666666667</v>
      </c>
      <c r="E19" s="716">
        <v>33.5</v>
      </c>
      <c r="F19" s="870">
        <v>11946.166666666666</v>
      </c>
      <c r="G19" s="716"/>
      <c r="H19" s="871">
        <v>14398.166666666666</v>
      </c>
      <c r="I19" s="779"/>
    </row>
    <row r="20" spans="2:9" ht="18" customHeight="1" x14ac:dyDescent="0.2">
      <c r="B20" s="809" t="s">
        <v>1579</v>
      </c>
      <c r="C20" s="716">
        <v>2532.1666666666665</v>
      </c>
      <c r="D20" s="797">
        <v>4110.583333333333</v>
      </c>
      <c r="E20" s="716">
        <v>661.41666666666663</v>
      </c>
      <c r="F20" s="870">
        <v>26553</v>
      </c>
      <c r="G20" s="716"/>
      <c r="H20" s="871">
        <v>33857.166666666664</v>
      </c>
      <c r="I20" s="779"/>
    </row>
    <row r="21" spans="2:9" ht="18" customHeight="1" x14ac:dyDescent="0.2">
      <c r="B21" s="809" t="s">
        <v>108</v>
      </c>
      <c r="C21" s="716">
        <v>315.83333333333331</v>
      </c>
      <c r="D21" s="797">
        <v>347.66666666666669</v>
      </c>
      <c r="E21" s="716">
        <v>20.833333333333332</v>
      </c>
      <c r="F21" s="870">
        <v>4299.333333333333</v>
      </c>
      <c r="G21" s="716"/>
      <c r="H21" s="871">
        <v>4983.6666666666661</v>
      </c>
      <c r="I21" s="779"/>
    </row>
    <row r="22" spans="2:9" ht="18" customHeight="1" x14ac:dyDescent="0.2">
      <c r="B22" s="806" t="s">
        <v>1581</v>
      </c>
      <c r="C22" s="716">
        <v>469.58333333333331</v>
      </c>
      <c r="D22" s="797">
        <v>452.66666666666669</v>
      </c>
      <c r="E22" s="716">
        <v>777.33333333333337</v>
      </c>
      <c r="F22" s="870">
        <v>6937.833333333333</v>
      </c>
      <c r="G22" s="716"/>
      <c r="H22" s="871">
        <v>8637.4166666666661</v>
      </c>
      <c r="I22" s="779"/>
    </row>
    <row r="23" spans="2:9" ht="18" customHeight="1" x14ac:dyDescent="0.2">
      <c r="B23" s="806" t="s">
        <v>100</v>
      </c>
      <c r="C23" s="716">
        <v>42416.75</v>
      </c>
      <c r="D23" s="797">
        <v>43009.833333333336</v>
      </c>
      <c r="E23" s="716">
        <v>4267.833333333333</v>
      </c>
      <c r="F23" s="872">
        <v>303442.58333333302</v>
      </c>
      <c r="G23" s="716">
        <v>1</v>
      </c>
      <c r="H23" s="871">
        <v>393137.99999999971</v>
      </c>
      <c r="I23" s="779"/>
    </row>
    <row r="24" spans="2:9" ht="18" customHeight="1" x14ac:dyDescent="0.2">
      <c r="B24" s="742" t="s">
        <v>1613</v>
      </c>
      <c r="C24" s="858"/>
      <c r="D24" s="873"/>
      <c r="E24" s="858"/>
      <c r="F24" s="874">
        <v>5677.583333333333</v>
      </c>
      <c r="G24" s="858"/>
      <c r="H24" s="871">
        <v>5677.583333333333</v>
      </c>
      <c r="I24" s="779"/>
    </row>
    <row r="25" spans="2:9" ht="18" customHeight="1" x14ac:dyDescent="0.2">
      <c r="B25" s="780" t="s">
        <v>117</v>
      </c>
      <c r="C25" s="859">
        <v>70112.916666666657</v>
      </c>
      <c r="D25" s="859">
        <v>80008.916666666672</v>
      </c>
      <c r="E25" s="859">
        <v>15105.166666666668</v>
      </c>
      <c r="F25" s="859">
        <v>628907.83333333302</v>
      </c>
      <c r="G25" s="859">
        <v>5</v>
      </c>
      <c r="H25" s="859">
        <v>794139.83333333302</v>
      </c>
      <c r="I25" s="779"/>
    </row>
    <row r="26" spans="2:9" ht="18" customHeight="1" x14ac:dyDescent="0.2">
      <c r="H26" s="808"/>
      <c r="I26" s="808"/>
    </row>
    <row r="27" spans="2:9" x14ac:dyDescent="0.2">
      <c r="C27" s="875"/>
      <c r="D27" s="875"/>
      <c r="E27" s="875"/>
      <c r="F27" s="875"/>
      <c r="G27" s="875"/>
      <c r="H27" s="875"/>
    </row>
    <row r="28" spans="2:9" x14ac:dyDescent="0.2">
      <c r="C28" s="876"/>
      <c r="D28" s="876"/>
      <c r="E28" s="876"/>
      <c r="F28" s="876"/>
      <c r="H28" s="852"/>
    </row>
    <row r="29" spans="2:9" x14ac:dyDescent="0.2">
      <c r="C29" s="808"/>
      <c r="D29" s="808"/>
      <c r="E29" s="808"/>
      <c r="F29" s="808"/>
      <c r="G29" s="808"/>
      <c r="H29" s="808"/>
    </row>
    <row r="32" spans="2:9" x14ac:dyDescent="0.2">
      <c r="C32" s="869"/>
      <c r="D32" s="869"/>
      <c r="E32" s="869"/>
      <c r="F32" s="869"/>
      <c r="G32" s="869"/>
      <c r="H32" s="869"/>
    </row>
    <row r="33" spans="3:9" x14ac:dyDescent="0.2">
      <c r="C33" s="867"/>
      <c r="D33" s="867"/>
      <c r="E33" s="867"/>
      <c r="F33" s="867"/>
      <c r="G33" s="867"/>
      <c r="H33" s="867"/>
    </row>
    <row r="35" spans="3:9" x14ac:dyDescent="0.2">
      <c r="C35" s="779"/>
      <c r="D35" s="779"/>
      <c r="E35" s="779"/>
      <c r="F35" s="779"/>
      <c r="G35" s="779"/>
    </row>
    <row r="36" spans="3:9" x14ac:dyDescent="0.2">
      <c r="C36" s="779"/>
      <c r="D36" s="779"/>
      <c r="E36" s="779"/>
      <c r="F36" s="779"/>
      <c r="G36" s="779"/>
    </row>
    <row r="37" spans="3:9" x14ac:dyDescent="0.2">
      <c r="C37" s="779"/>
      <c r="D37" s="779"/>
      <c r="E37" s="779"/>
      <c r="F37" s="779"/>
      <c r="G37" s="779"/>
      <c r="I37" s="779"/>
    </row>
    <row r="38" spans="3:9" x14ac:dyDescent="0.2">
      <c r="C38" s="779"/>
      <c r="D38" s="779"/>
      <c r="E38" s="779"/>
      <c r="F38" s="779"/>
      <c r="G38" s="779"/>
      <c r="I38" s="779"/>
    </row>
    <row r="39" spans="3:9" x14ac:dyDescent="0.2">
      <c r="C39" s="779"/>
      <c r="D39" s="779"/>
      <c r="E39" s="779"/>
      <c r="F39" s="779"/>
      <c r="G39" s="779"/>
      <c r="I39" s="779"/>
    </row>
    <row r="40" spans="3:9" x14ac:dyDescent="0.2">
      <c r="C40" s="779"/>
      <c r="D40" s="779"/>
      <c r="E40" s="779"/>
      <c r="F40" s="779"/>
      <c r="G40" s="779"/>
      <c r="I40" s="779"/>
    </row>
    <row r="41" spans="3:9" x14ac:dyDescent="0.2">
      <c r="C41" s="779"/>
      <c r="D41" s="779"/>
      <c r="E41" s="779"/>
      <c r="F41" s="779"/>
      <c r="G41" s="779"/>
      <c r="I41" s="779"/>
    </row>
    <row r="42" spans="3:9" x14ac:dyDescent="0.2">
      <c r="C42" s="779"/>
      <c r="D42" s="779"/>
      <c r="E42" s="779"/>
      <c r="F42" s="779"/>
      <c r="G42" s="779"/>
      <c r="I42" s="779"/>
    </row>
    <row r="43" spans="3:9" x14ac:dyDescent="0.2">
      <c r="C43" s="779"/>
      <c r="D43" s="779"/>
      <c r="E43" s="779"/>
      <c r="F43" s="779"/>
      <c r="G43" s="779"/>
      <c r="I43" s="779"/>
    </row>
    <row r="44" spans="3:9" x14ac:dyDescent="0.2">
      <c r="C44" s="779"/>
      <c r="D44" s="779"/>
      <c r="E44" s="779"/>
      <c r="F44" s="779"/>
      <c r="G44" s="779"/>
      <c r="I44" s="779"/>
    </row>
    <row r="45" spans="3:9" x14ac:dyDescent="0.2">
      <c r="C45" s="779"/>
      <c r="D45" s="779"/>
      <c r="E45" s="779"/>
      <c r="F45" s="779"/>
      <c r="G45" s="779"/>
      <c r="I45" s="779"/>
    </row>
    <row r="46" spans="3:9" x14ac:dyDescent="0.2">
      <c r="C46" s="779"/>
      <c r="D46" s="779"/>
      <c r="E46" s="779"/>
      <c r="F46" s="779"/>
      <c r="G46" s="779"/>
      <c r="I46" s="779"/>
    </row>
    <row r="47" spans="3:9" x14ac:dyDescent="0.2">
      <c r="C47" s="779"/>
      <c r="D47" s="779"/>
      <c r="E47" s="779"/>
      <c r="F47" s="779"/>
      <c r="G47" s="779"/>
      <c r="I47" s="779"/>
    </row>
    <row r="48" spans="3:9" x14ac:dyDescent="0.2">
      <c r="C48" s="779"/>
      <c r="D48" s="779"/>
      <c r="E48" s="779"/>
      <c r="F48" s="779"/>
      <c r="G48" s="779"/>
      <c r="I48" s="779"/>
    </row>
    <row r="49" spans="3:9" x14ac:dyDescent="0.2">
      <c r="C49" s="779"/>
      <c r="D49" s="779"/>
      <c r="E49" s="779"/>
      <c r="F49" s="779"/>
      <c r="G49" s="779"/>
      <c r="I49" s="779"/>
    </row>
    <row r="50" spans="3:9" x14ac:dyDescent="0.2">
      <c r="C50" s="779"/>
      <c r="D50" s="779"/>
      <c r="E50" s="779"/>
      <c r="F50" s="779"/>
      <c r="G50" s="779"/>
      <c r="I50" s="779"/>
    </row>
    <row r="51" spans="3:9" x14ac:dyDescent="0.2">
      <c r="C51" s="779"/>
      <c r="D51" s="779"/>
      <c r="E51" s="779"/>
      <c r="F51" s="779"/>
      <c r="G51" s="779"/>
    </row>
    <row r="52" spans="3:9" x14ac:dyDescent="0.2">
      <c r="C52" s="779"/>
      <c r="D52" s="779"/>
      <c r="E52" s="779"/>
      <c r="F52" s="779"/>
      <c r="G52" s="779"/>
    </row>
  </sheetData>
  <mergeCells count="8">
    <mergeCell ref="B2:H2"/>
    <mergeCell ref="B3:H3"/>
    <mergeCell ref="B4:H4"/>
    <mergeCell ref="B6:B7"/>
    <mergeCell ref="C6:E6"/>
    <mergeCell ref="F6:F7"/>
    <mergeCell ref="G6:G7"/>
    <mergeCell ref="H6:H7"/>
  </mergeCells>
  <conditionalFormatting sqref="C27:H27">
    <cfRule type="cellIs" dxfId="19" priority="1" operator="lessThan">
      <formula>0</formula>
    </cfRule>
    <cfRule type="cellIs" dxfId="18" priority="2" operator="lessThan">
      <formula>0</formula>
    </cfRule>
  </conditionalFormatting>
  <hyperlinks>
    <hyperlink ref="I2" location="'Indice Total'!A6" display="Volver"/>
  </hyperlinks>
  <pageMargins left="0.70866141732283472" right="0.70866141732283472" top="0.74803149606299213" bottom="0.74803149606299213" header="0.31496062992125984" footer="0.31496062992125984"/>
  <pageSetup scale="86"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2:J36"/>
  <sheetViews>
    <sheetView showGridLines="0" zoomScale="90" zoomScaleNormal="90" workbookViewId="0"/>
  </sheetViews>
  <sheetFormatPr baseColWidth="10" defaultRowHeight="15" x14ac:dyDescent="0.25"/>
  <cols>
    <col min="1" max="1" width="21.28515625" customWidth="1"/>
    <col min="2" max="2" width="22" customWidth="1"/>
    <col min="3" max="3" width="18.85546875" customWidth="1"/>
    <col min="4" max="4" width="21.42578125" customWidth="1"/>
    <col min="5" max="5" width="16.5703125" bestFit="1" customWidth="1"/>
    <col min="6" max="6" width="18.85546875" bestFit="1" customWidth="1"/>
    <col min="7" max="7" width="21.28515625" customWidth="1"/>
    <col min="8" max="8" width="22.85546875" customWidth="1"/>
    <col min="9" max="9" width="16.140625" customWidth="1"/>
  </cols>
  <sheetData>
    <row r="2" spans="2:9" ht="18" x14ac:dyDescent="0.25">
      <c r="B2" s="2073" t="s">
        <v>1408</v>
      </c>
      <c r="C2" s="2073"/>
      <c r="D2" s="2073"/>
      <c r="E2" s="2073"/>
      <c r="F2" s="2073"/>
      <c r="G2" s="2073"/>
      <c r="H2" s="2073"/>
      <c r="I2" s="239" t="s">
        <v>1</v>
      </c>
    </row>
    <row r="3" spans="2:9" ht="15" customHeight="1" x14ac:dyDescent="0.25">
      <c r="B3" s="2074" t="s">
        <v>1409</v>
      </c>
      <c r="C3" s="2074"/>
      <c r="D3" s="2074"/>
      <c r="E3" s="2074"/>
      <c r="F3" s="2074"/>
      <c r="G3" s="2074"/>
      <c r="H3" s="2074"/>
    </row>
    <row r="4" spans="2:9" ht="16.5" thickBot="1" x14ac:dyDescent="0.3">
      <c r="B4" s="2036" t="s">
        <v>1326</v>
      </c>
      <c r="C4" s="2036"/>
      <c r="D4" s="2036"/>
      <c r="E4" s="2036"/>
      <c r="F4" s="2036"/>
      <c r="G4" s="2036"/>
      <c r="H4" s="2036"/>
    </row>
    <row r="5" spans="2:9" x14ac:dyDescent="0.25">
      <c r="B5" s="632"/>
      <c r="C5" s="632"/>
      <c r="D5" s="633"/>
      <c r="E5" s="380"/>
      <c r="F5" s="380"/>
      <c r="G5" s="380"/>
      <c r="H5" s="380"/>
    </row>
    <row r="6" spans="2:9" ht="32.25" customHeight="1" x14ac:dyDescent="0.25">
      <c r="B6" s="2101" t="s">
        <v>1264</v>
      </c>
      <c r="C6" s="2101" t="s">
        <v>1387</v>
      </c>
      <c r="D6" s="2101"/>
      <c r="E6" s="2101"/>
      <c r="F6" s="2101" t="s">
        <v>2538</v>
      </c>
      <c r="G6" s="2101"/>
      <c r="H6" s="2101"/>
    </row>
    <row r="7" spans="2:9" ht="47.25" x14ac:dyDescent="0.25">
      <c r="B7" s="2102"/>
      <c r="C7" s="1750" t="s">
        <v>1405</v>
      </c>
      <c r="D7" s="1750" t="s">
        <v>1383</v>
      </c>
      <c r="E7" s="1750" t="s">
        <v>117</v>
      </c>
      <c r="F7" s="1750" t="s">
        <v>1405</v>
      </c>
      <c r="G7" s="1750" t="s">
        <v>1406</v>
      </c>
      <c r="H7" s="1750" t="s">
        <v>117</v>
      </c>
    </row>
    <row r="8" spans="2:9" ht="21" customHeight="1" x14ac:dyDescent="0.25">
      <c r="B8" s="637">
        <v>2013</v>
      </c>
      <c r="C8" s="635">
        <v>71691</v>
      </c>
      <c r="D8" s="635">
        <v>407</v>
      </c>
      <c r="E8" s="593">
        <v>72098</v>
      </c>
      <c r="F8" s="635">
        <v>33420</v>
      </c>
      <c r="G8" s="635">
        <v>20</v>
      </c>
      <c r="H8" s="593">
        <v>33440</v>
      </c>
      <c r="I8" s="638"/>
    </row>
    <row r="9" spans="2:9" ht="21" customHeight="1" x14ac:dyDescent="0.25">
      <c r="B9" s="637" t="s">
        <v>2519</v>
      </c>
      <c r="C9" s="635">
        <v>91690.75</v>
      </c>
      <c r="D9" s="635">
        <v>792.75</v>
      </c>
      <c r="E9" s="593">
        <v>92483.5</v>
      </c>
      <c r="F9" s="635">
        <v>52787</v>
      </c>
      <c r="G9" s="635">
        <v>142</v>
      </c>
      <c r="H9" s="593">
        <v>52929</v>
      </c>
      <c r="I9" s="638"/>
    </row>
    <row r="10" spans="2:9" ht="21.75" customHeight="1" x14ac:dyDescent="0.25">
      <c r="B10" s="637">
        <v>2015</v>
      </c>
      <c r="C10" s="635">
        <v>112346.75</v>
      </c>
      <c r="D10" s="635">
        <v>1039.75</v>
      </c>
      <c r="E10" s="593">
        <v>113386.5</v>
      </c>
      <c r="F10" s="635">
        <v>14172</v>
      </c>
      <c r="G10" s="635">
        <v>12</v>
      </c>
      <c r="H10" s="593">
        <v>14184</v>
      </c>
      <c r="I10" s="638"/>
    </row>
    <row r="11" spans="2:9" ht="21.75" customHeight="1" x14ac:dyDescent="0.25">
      <c r="B11" s="637" t="s">
        <v>2520</v>
      </c>
      <c r="C11" s="636">
        <v>128574</v>
      </c>
      <c r="D11" s="636">
        <v>1022</v>
      </c>
      <c r="E11" s="619">
        <v>129596</v>
      </c>
      <c r="F11" s="636">
        <v>104867</v>
      </c>
      <c r="G11" s="636">
        <v>1654</v>
      </c>
      <c r="H11" s="619">
        <v>106521</v>
      </c>
      <c r="I11" s="638"/>
    </row>
    <row r="12" spans="2:9" ht="21.75" customHeight="1" x14ac:dyDescent="0.25">
      <c r="B12" s="637">
        <v>2017</v>
      </c>
      <c r="C12" s="636">
        <v>95957.75</v>
      </c>
      <c r="D12" s="636">
        <v>750.58333333333337</v>
      </c>
      <c r="E12" s="619">
        <v>96708.333333333328</v>
      </c>
      <c r="F12" s="636">
        <v>131042</v>
      </c>
      <c r="G12" s="636">
        <v>4794</v>
      </c>
      <c r="H12" s="619">
        <v>135836</v>
      </c>
    </row>
    <row r="13" spans="2:9" ht="21.75" customHeight="1" x14ac:dyDescent="0.25">
      <c r="B13" s="639">
        <v>2018</v>
      </c>
      <c r="C13" s="636">
        <v>100928.25</v>
      </c>
      <c r="D13" s="636">
        <v>683.83333333333337</v>
      </c>
      <c r="E13" s="619">
        <v>101612.08333333333</v>
      </c>
      <c r="F13" s="636">
        <v>142799</v>
      </c>
      <c r="G13" s="636">
        <v>864</v>
      </c>
      <c r="H13" s="619">
        <v>143663</v>
      </c>
    </row>
    <row r="14" spans="2:9" ht="21.75" customHeight="1" x14ac:dyDescent="0.25">
      <c r="B14" s="637">
        <v>2019</v>
      </c>
      <c r="C14" s="636">
        <v>104136</v>
      </c>
      <c r="D14" s="636">
        <v>737</v>
      </c>
      <c r="E14" s="619">
        <v>104873</v>
      </c>
      <c r="F14" s="636">
        <v>162897</v>
      </c>
      <c r="G14" s="636">
        <v>425</v>
      </c>
      <c r="H14" s="619">
        <v>163322</v>
      </c>
    </row>
    <row r="15" spans="2:9" x14ac:dyDescent="0.25">
      <c r="B15" s="2103" t="s">
        <v>1410</v>
      </c>
      <c r="C15" s="2103"/>
      <c r="D15" s="2103"/>
      <c r="E15" s="2103"/>
      <c r="F15" s="2103"/>
      <c r="G15" s="2103"/>
      <c r="H15" s="2103"/>
    </row>
    <row r="16" spans="2:9" ht="15" customHeight="1" x14ac:dyDescent="0.25">
      <c r="B16" s="2108" t="s">
        <v>1411</v>
      </c>
      <c r="C16" s="2108"/>
      <c r="D16" s="2108"/>
      <c r="E16" s="2108"/>
      <c r="F16" s="2108"/>
      <c r="G16" s="2108"/>
      <c r="H16" s="2108"/>
    </row>
    <row r="17" spans="2:10" ht="28.5" customHeight="1" x14ac:dyDescent="0.25">
      <c r="B17" s="2108" t="s">
        <v>1407</v>
      </c>
      <c r="C17" s="2108"/>
      <c r="D17" s="2108"/>
      <c r="E17" s="2108"/>
      <c r="F17" s="2108"/>
      <c r="G17" s="2108"/>
      <c r="H17" s="2108"/>
    </row>
    <row r="18" spans="2:10" ht="15" customHeight="1" x14ac:dyDescent="0.25">
      <c r="B18" s="228"/>
      <c r="C18" s="1752"/>
      <c r="D18" s="1752"/>
      <c r="E18" s="1752"/>
      <c r="F18" s="1752"/>
      <c r="G18" s="1752"/>
      <c r="H18" s="1752"/>
    </row>
    <row r="19" spans="2:10" ht="39.75" customHeight="1" x14ac:dyDescent="0.25">
      <c r="B19" s="2109" t="s">
        <v>1412</v>
      </c>
      <c r="C19" s="2109"/>
      <c r="D19" s="2109"/>
      <c r="E19" s="2109"/>
      <c r="F19" s="2109"/>
      <c r="G19" s="2109"/>
      <c r="H19" s="2109"/>
      <c r="I19" s="2109"/>
      <c r="J19" s="239" t="s">
        <v>1</v>
      </c>
    </row>
    <row r="20" spans="2:10" ht="15" customHeight="1" x14ac:dyDescent="0.25">
      <c r="B20" s="2074" t="s">
        <v>1413</v>
      </c>
      <c r="C20" s="2074"/>
      <c r="D20" s="2074"/>
      <c r="E20" s="2074"/>
      <c r="F20" s="2074"/>
      <c r="G20" s="2074"/>
      <c r="H20" s="2074"/>
      <c r="I20" s="2074"/>
    </row>
    <row r="21" spans="2:10" x14ac:dyDescent="0.25">
      <c r="B21" s="2045" t="s">
        <v>1394</v>
      </c>
      <c r="C21" s="2045"/>
      <c r="D21" s="2045"/>
      <c r="E21" s="2045"/>
      <c r="F21" s="2045"/>
      <c r="G21" s="2045"/>
      <c r="H21" s="2045"/>
      <c r="I21" s="2045"/>
    </row>
    <row r="22" spans="2:10" ht="16.5" thickBot="1" x14ac:dyDescent="0.3">
      <c r="B22" s="2036" t="s">
        <v>1326</v>
      </c>
      <c r="C22" s="2036"/>
      <c r="D22" s="2036"/>
      <c r="E22" s="2036"/>
      <c r="F22" s="2036"/>
      <c r="G22" s="2036"/>
      <c r="H22" s="2036"/>
      <c r="I22" s="2036"/>
    </row>
    <row r="23" spans="2:10" x14ac:dyDescent="0.25">
      <c r="B23" s="380"/>
      <c r="C23" s="380"/>
      <c r="D23" s="380"/>
      <c r="E23" s="380"/>
      <c r="F23" s="380"/>
      <c r="G23" s="380"/>
      <c r="H23" s="380"/>
      <c r="I23" s="380"/>
    </row>
    <row r="24" spans="2:10" ht="15.75" x14ac:dyDescent="0.25">
      <c r="B24" s="2101" t="s">
        <v>1264</v>
      </c>
      <c r="C24" s="2102" t="s">
        <v>1395</v>
      </c>
      <c r="D24" s="2102"/>
      <c r="E24" s="2102"/>
      <c r="F24" s="2102" t="s">
        <v>2539</v>
      </c>
      <c r="G24" s="2102"/>
      <c r="H24" s="2102"/>
      <c r="I24" s="2102"/>
    </row>
    <row r="25" spans="2:10" ht="47.25" x14ac:dyDescent="0.25">
      <c r="B25" s="2101"/>
      <c r="C25" s="1750" t="s">
        <v>1405</v>
      </c>
      <c r="D25" s="1750" t="s">
        <v>1383</v>
      </c>
      <c r="E25" s="1750" t="s">
        <v>117</v>
      </c>
      <c r="F25" s="1750" t="s">
        <v>1405</v>
      </c>
      <c r="G25" s="1750" t="s">
        <v>1406</v>
      </c>
      <c r="H25" s="1750" t="s">
        <v>1414</v>
      </c>
      <c r="I25" s="1750" t="s">
        <v>117</v>
      </c>
    </row>
    <row r="26" spans="2:10" ht="23.25" customHeight="1" x14ac:dyDescent="0.25">
      <c r="B26" s="637">
        <v>2013</v>
      </c>
      <c r="C26" s="635">
        <v>16273198</v>
      </c>
      <c r="D26" s="635">
        <v>494390</v>
      </c>
      <c r="E26" s="593">
        <v>16767588</v>
      </c>
      <c r="F26" s="635">
        <v>2331669</v>
      </c>
      <c r="G26" s="635">
        <v>671</v>
      </c>
      <c r="H26" s="635">
        <v>3612149</v>
      </c>
      <c r="I26" s="593">
        <v>5944489</v>
      </c>
    </row>
    <row r="27" spans="2:10" ht="25.5" customHeight="1" x14ac:dyDescent="0.25">
      <c r="B27" s="637" t="s">
        <v>2521</v>
      </c>
      <c r="C27" s="635">
        <v>20348002.465</v>
      </c>
      <c r="D27" s="635">
        <v>631004.01800000004</v>
      </c>
      <c r="E27" s="593">
        <v>20979006.482999999</v>
      </c>
      <c r="F27" s="635">
        <v>8439487.5410000011</v>
      </c>
      <c r="G27" s="635">
        <v>9678.3189999999995</v>
      </c>
      <c r="H27" s="635">
        <v>9758237</v>
      </c>
      <c r="I27" s="593">
        <v>18207402.859999999</v>
      </c>
    </row>
    <row r="28" spans="2:10" ht="21.75" customHeight="1" x14ac:dyDescent="0.25">
      <c r="B28" s="637">
        <v>2015</v>
      </c>
      <c r="C28" s="635">
        <v>25256844</v>
      </c>
      <c r="D28" s="635">
        <v>738540</v>
      </c>
      <c r="E28" s="593">
        <v>25995384</v>
      </c>
      <c r="F28" s="635">
        <v>2374061.8339999998</v>
      </c>
      <c r="G28" s="635">
        <v>2474.8870000000002</v>
      </c>
      <c r="H28" s="635">
        <v>3237500.5580000002</v>
      </c>
      <c r="I28" s="593">
        <v>5614037.2790000001</v>
      </c>
    </row>
    <row r="29" spans="2:10" ht="21.75" customHeight="1" x14ac:dyDescent="0.25">
      <c r="B29" s="637" t="s">
        <v>2520</v>
      </c>
      <c r="C29" s="636">
        <v>26891322</v>
      </c>
      <c r="D29" s="636">
        <v>1295466</v>
      </c>
      <c r="E29" s="619">
        <v>28186788</v>
      </c>
      <c r="F29" s="636">
        <v>18359338</v>
      </c>
      <c r="G29" s="636">
        <v>271906.48100000003</v>
      </c>
      <c r="H29" s="636">
        <v>19990303.519000001</v>
      </c>
      <c r="I29" s="593">
        <v>38621548</v>
      </c>
    </row>
    <row r="30" spans="2:10" ht="21.75" customHeight="1" x14ac:dyDescent="0.25">
      <c r="B30" s="637">
        <v>2017</v>
      </c>
      <c r="C30" s="636">
        <v>20679247</v>
      </c>
      <c r="D30" s="636">
        <v>1287215</v>
      </c>
      <c r="E30" s="619">
        <v>21966462</v>
      </c>
      <c r="F30" s="636">
        <v>25092257.521000002</v>
      </c>
      <c r="G30" s="636">
        <v>538142.82200000004</v>
      </c>
      <c r="H30" s="636">
        <v>24039323.728</v>
      </c>
      <c r="I30" s="593">
        <v>49669724.071000002</v>
      </c>
    </row>
    <row r="31" spans="2:10" ht="21.75" customHeight="1" x14ac:dyDescent="0.25">
      <c r="B31" s="639">
        <v>2018</v>
      </c>
      <c r="C31" s="636">
        <v>21294568.914000001</v>
      </c>
      <c r="D31" s="636">
        <v>1870796.0179999999</v>
      </c>
      <c r="E31" s="619">
        <v>23165364.932</v>
      </c>
      <c r="F31" s="636">
        <v>25748850.004000001</v>
      </c>
      <c r="G31" s="636">
        <v>132836.12700000001</v>
      </c>
      <c r="H31" s="636">
        <v>20020916.442000002</v>
      </c>
      <c r="I31" s="593">
        <v>45902602.572999999</v>
      </c>
    </row>
    <row r="32" spans="2:10" ht="21.75" customHeight="1" x14ac:dyDescent="0.25">
      <c r="B32" s="637">
        <v>2019</v>
      </c>
      <c r="C32" s="636">
        <v>19177254.157000002</v>
      </c>
      <c r="D32" s="636">
        <v>2076563.6939999999</v>
      </c>
      <c r="E32" s="619">
        <v>21253817.851</v>
      </c>
      <c r="F32" s="636">
        <v>33317754.912</v>
      </c>
      <c r="G32" s="636">
        <v>59420.917999999998</v>
      </c>
      <c r="H32" s="636">
        <v>20274583.592999998</v>
      </c>
      <c r="I32" s="593">
        <v>53651759.423</v>
      </c>
    </row>
    <row r="33" spans="2:9" ht="15" customHeight="1" x14ac:dyDescent="0.25">
      <c r="B33" s="2103" t="s">
        <v>1410</v>
      </c>
      <c r="C33" s="2103"/>
      <c r="D33" s="2103"/>
      <c r="E33" s="2103"/>
      <c r="F33" s="2103"/>
      <c r="G33" s="2103"/>
      <c r="H33" s="2103"/>
      <c r="I33" s="1742"/>
    </row>
    <row r="34" spans="2:9" ht="15" customHeight="1" x14ac:dyDescent="0.25">
      <c r="B34" s="2108" t="s">
        <v>1415</v>
      </c>
      <c r="C34" s="2108"/>
      <c r="D34" s="2108"/>
      <c r="E34" s="2108"/>
      <c r="F34" s="2108"/>
      <c r="G34" s="2108"/>
      <c r="H34" s="2108"/>
      <c r="I34" s="1743"/>
    </row>
    <row r="35" spans="2:9" ht="25.5" customHeight="1" x14ac:dyDescent="0.25">
      <c r="B35" s="2108" t="s">
        <v>1407</v>
      </c>
      <c r="C35" s="2108"/>
      <c r="D35" s="2108"/>
      <c r="E35" s="2108"/>
      <c r="F35" s="2108"/>
      <c r="G35" s="2108"/>
      <c r="H35" s="2108"/>
      <c r="I35" s="2108"/>
    </row>
    <row r="36" spans="2:9" x14ac:dyDescent="0.25">
      <c r="B36" s="228"/>
      <c r="C36" s="1741"/>
      <c r="D36" s="1741"/>
      <c r="E36" s="1741"/>
      <c r="F36" s="1741"/>
      <c r="G36" s="1741"/>
      <c r="H36" s="1741"/>
      <c r="I36" s="1741"/>
    </row>
  </sheetData>
  <mergeCells count="19">
    <mergeCell ref="B35:I35"/>
    <mergeCell ref="B22:I22"/>
    <mergeCell ref="B24:B25"/>
    <mergeCell ref="C24:E24"/>
    <mergeCell ref="F24:I24"/>
    <mergeCell ref="B33:H33"/>
    <mergeCell ref="B34:H34"/>
    <mergeCell ref="B21:I21"/>
    <mergeCell ref="B2:H2"/>
    <mergeCell ref="B3:H3"/>
    <mergeCell ref="B4:H4"/>
    <mergeCell ref="B6:B7"/>
    <mergeCell ref="C6:E6"/>
    <mergeCell ref="F6:H6"/>
    <mergeCell ref="B15:H15"/>
    <mergeCell ref="B16:H16"/>
    <mergeCell ref="B17:H17"/>
    <mergeCell ref="B19:I19"/>
    <mergeCell ref="B20:I20"/>
  </mergeCells>
  <hyperlinks>
    <hyperlink ref="I2" location="'Indice Total'!A162" display="Volver"/>
    <hyperlink ref="J19" location="'Indice Total'!A162" display="Volver"/>
  </hyperlinks>
  <pageMargins left="0.70866141732283472" right="0.70866141732283472" top="0.74803149606299213" bottom="0.74803149606299213" header="0.31496062992125984" footer="0.31496062992125984"/>
  <pageSetup scale="83" orientation="landscape"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E28"/>
  <sheetViews>
    <sheetView showGridLines="0" zoomScale="90" zoomScaleNormal="90" workbookViewId="0"/>
  </sheetViews>
  <sheetFormatPr baseColWidth="10" defaultRowHeight="15" x14ac:dyDescent="0.25"/>
  <cols>
    <col min="1" max="1" width="23.7109375" customWidth="1"/>
    <col min="2" max="2" width="11.7109375" customWidth="1"/>
    <col min="3" max="3" width="166.42578125" style="1" bestFit="1" customWidth="1"/>
    <col min="4" max="4" width="137.28515625" customWidth="1"/>
    <col min="5" max="5" width="6.28515625" bestFit="1" customWidth="1"/>
  </cols>
  <sheetData>
    <row r="1" spans="2:5" ht="42" customHeight="1" x14ac:dyDescent="0.35">
      <c r="C1" s="1533" t="s">
        <v>243</v>
      </c>
      <c r="E1" s="239" t="s">
        <v>1</v>
      </c>
    </row>
    <row r="2" spans="2:5" x14ac:dyDescent="0.25">
      <c r="C2" s="200" t="s">
        <v>1</v>
      </c>
    </row>
    <row r="3" spans="2:5" ht="27.75" customHeight="1" x14ac:dyDescent="0.35">
      <c r="C3" s="1533" t="s">
        <v>2447</v>
      </c>
    </row>
    <row r="4" spans="2:5" ht="25.5" customHeight="1" x14ac:dyDescent="0.25">
      <c r="B4" s="270" t="s">
        <v>3</v>
      </c>
      <c r="D4" s="271"/>
    </row>
    <row r="5" spans="2:5" x14ac:dyDescent="0.25">
      <c r="B5" s="7">
        <v>149</v>
      </c>
      <c r="C5" t="str">
        <f>CONCATENATE('149 - 150'!B3,"  ",'149 - 150'!B4)</f>
        <v>EVOLUCIÓN ANUAL EN LA EMISIÓN DE LICENCIAS MÉDICAS ELECTRÓNICAS, SEGÚN TIPO DE COTIZANTE Y SEXO  2007 - 2019</v>
      </c>
    </row>
    <row r="6" spans="2:5" x14ac:dyDescent="0.25">
      <c r="B6" s="7">
        <v>150</v>
      </c>
      <c r="C6" t="str">
        <f>CONCATENATE('149 - 150'!B23,"  ",'149 - 150'!B24)</f>
        <v>EVOLUCIÓN MENSUAL EN LA EMISIÓN DE LICENCIAS MÉDICAS ELECTRÓNICAS , SEGÚN TIPO DE COTIZANTE Y SEXO  2019</v>
      </c>
    </row>
    <row r="7" spans="2:5" x14ac:dyDescent="0.25">
      <c r="B7" s="7">
        <v>151</v>
      </c>
      <c r="C7" t="str">
        <f>CONCATENATE('151 - 152'!B3,"  ",'151 - 152'!B4)</f>
        <v>DISTRIBUCIÓN DE LA EMISIÓN DE LICENCIA MÉDICA ELECTRÓNICA, SEGÚN DÍA DE LA SEMANA, TIPO DE COTIZANTE Y SEXO  2019</v>
      </c>
    </row>
    <row r="8" spans="2:5" x14ac:dyDescent="0.25">
      <c r="B8" s="7">
        <v>152</v>
      </c>
      <c r="C8" t="str">
        <f>CONCATENATE('151 - 152'!E19,"  ",'151 - 152'!E20)</f>
        <v>RANGO DE LICENCIAS MÉDICAS ELECTRÓNICAS OTORGADAS POR TRABAJADOR SEGÚN SEXO  2019</v>
      </c>
    </row>
    <row r="9" spans="2:5" x14ac:dyDescent="0.25">
      <c r="B9" s="7">
        <v>153</v>
      </c>
      <c r="C9" t="str">
        <f>CONCATENATE('153 - 154'!B3,"  ",'153 - 154'!B4)</f>
        <v>DISTRIBUCIÓN DE LICENCIAS MÉDICAS ELECTRÓNICAS EMITIDAS, SEGÚN TIPO DE COTIZANTE, RANGO ETARIO Y SEXO DEL TRABAJADOR  2019</v>
      </c>
    </row>
    <row r="10" spans="2:5" x14ac:dyDescent="0.25">
      <c r="B10" s="7">
        <v>154</v>
      </c>
      <c r="C10" t="str">
        <f>CONCATENATE('153 - 154'!B21,"  ",'153 - 154'!B22)</f>
        <v>DISTRIBUCIÓN DE LICENCIAS MÉDICAS ELECTRÓNICAS EMITIDAS SEGÚN TIPO DE COTIZANTE, RANGO DE DÍAS DE REPOSO OTORGADOS AL TRABAJADOR Y SEXO  2019</v>
      </c>
    </row>
    <row r="11" spans="2:5" x14ac:dyDescent="0.25">
      <c r="B11" s="7">
        <v>155</v>
      </c>
      <c r="C11" t="str">
        <f>CONCATENATE('155'!B3,"  ",'155'!B4)</f>
        <v>DISTRIBUCIÓN DE LICENCIAS MÉDICAS ELECTRÓNICAS RESUELTAS POR EL SEGURO COMÚN, SEGÚN SEXO DEL TRABAJADOR Y TIPO DE PRONUNCIAMIENTO   2019</v>
      </c>
    </row>
    <row r="12" spans="2:5" x14ac:dyDescent="0.25">
      <c r="B12" s="7">
        <v>156</v>
      </c>
      <c r="C12" t="str">
        <f>CONCATENATE('156'!B3,"  ",'156'!B4)</f>
        <v>DISTRIBUCIÓN DE LICENCIAS MÉDICAS ELECTRÓNICAS RESUELTAS POR EL SEGURO COMÚN, SEGÚN FAMILIA DE DIAGNÓSTICO, TIPO DE PRONUNCIAMIENTO Y SEXO DEL TRABAJADOR  2019</v>
      </c>
    </row>
    <row r="13" spans="2:5" x14ac:dyDescent="0.25">
      <c r="B13" s="7">
        <v>157</v>
      </c>
      <c r="C13" t="str">
        <f>CONCATENATE('157'!B3,"  ",'157'!B4)</f>
        <v>DISTRIBUCIÓN DE LICENCIAS MÉDICAS ELECTRÓNICAS RESUELTAS POR EL SEGURO COMÚN, SEGÚN TIPO DE LICENCIA Y SEXO DEL TRABAJADOR  2019</v>
      </c>
    </row>
    <row r="15" spans="2:5" x14ac:dyDescent="0.25">
      <c r="C15" s="201"/>
      <c r="D15" s="272"/>
    </row>
    <row r="16" spans="2:5" x14ac:dyDescent="0.25">
      <c r="C16" s="201"/>
      <c r="D16" s="272"/>
    </row>
    <row r="17" spans="3:4" x14ac:dyDescent="0.25">
      <c r="C17" s="201"/>
      <c r="D17" s="272"/>
    </row>
    <row r="18" spans="3:4" x14ac:dyDescent="0.25">
      <c r="C18" s="201"/>
      <c r="D18" s="272"/>
    </row>
    <row r="19" spans="3:4" x14ac:dyDescent="0.25">
      <c r="C19" s="201"/>
      <c r="D19" s="272"/>
    </row>
    <row r="20" spans="3:4" x14ac:dyDescent="0.25">
      <c r="C20" s="201"/>
      <c r="D20" s="272"/>
    </row>
    <row r="21" spans="3:4" x14ac:dyDescent="0.25">
      <c r="C21" s="201"/>
      <c r="D21" s="272"/>
    </row>
    <row r="22" spans="3:4" x14ac:dyDescent="0.25">
      <c r="C22" s="201"/>
      <c r="D22" s="272"/>
    </row>
    <row r="23" spans="3:4" x14ac:dyDescent="0.25">
      <c r="C23" s="201"/>
      <c r="D23" s="272"/>
    </row>
    <row r="24" spans="3:4" x14ac:dyDescent="0.25">
      <c r="C24" s="201"/>
      <c r="D24" s="272"/>
    </row>
    <row r="25" spans="3:4" x14ac:dyDescent="0.25">
      <c r="C25" s="201"/>
      <c r="D25" s="272"/>
    </row>
    <row r="26" spans="3:4" x14ac:dyDescent="0.25">
      <c r="C26" s="201"/>
      <c r="D26" s="272"/>
    </row>
    <row r="27" spans="3:4" x14ac:dyDescent="0.25">
      <c r="C27" s="201"/>
      <c r="D27" s="272"/>
    </row>
    <row r="28" spans="3:4" x14ac:dyDescent="0.25">
      <c r="C28" s="201"/>
      <c r="D28" s="272"/>
    </row>
  </sheetData>
  <hyperlinks>
    <hyperlink ref="E1" location="'Indice Total'!A177" display="Volver"/>
    <hyperlink ref="B5" location="'149 - 150'!A1" display="'149 - 150'!A1"/>
    <hyperlink ref="B6" location="'149 - 150'!A1" display="'149 - 150'!A1"/>
    <hyperlink ref="B7" location="'151 - 152'!A1" display="'151 - 152'!A1"/>
    <hyperlink ref="B8" location="'151 - 152'!A1" display="'151 - 152'!A1"/>
    <hyperlink ref="B9" location="'153 - 154'!A1" display="'153 - 154'!A1"/>
    <hyperlink ref="B10" location="'153 - 154'!A1" display="'153 - 154'!A1"/>
    <hyperlink ref="B11" location="'155'!A1" display="'155'!A1"/>
    <hyperlink ref="B12" location="'156'!A1" display="'156'!A1"/>
    <hyperlink ref="B13" location="'157'!A1" display="'157'!A1"/>
    <hyperlink ref="C2" location="'Indice Total'!A162" display="Volver"/>
  </hyperlinks>
  <pageMargins left="0.7" right="0.7" top="0.75" bottom="0.75" header="0.3" footer="0.3"/>
  <pageSetup paperSize="14" orientation="portrait" r:id="rId1"/>
  <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1:Q41"/>
  <sheetViews>
    <sheetView showGridLines="0" zoomScale="90" zoomScaleNormal="90" workbookViewId="0"/>
  </sheetViews>
  <sheetFormatPr baseColWidth="10" defaultRowHeight="12.75" x14ac:dyDescent="0.2"/>
  <cols>
    <col min="1" max="1" width="23.7109375" style="190" customWidth="1"/>
    <col min="2" max="2" width="28.42578125" style="190" customWidth="1"/>
    <col min="3" max="3" width="13" style="190" bestFit="1" customWidth="1"/>
    <col min="4" max="5" width="12.85546875" style="190" bestFit="1" customWidth="1"/>
    <col min="6" max="6" width="13.140625" style="190" bestFit="1" customWidth="1"/>
    <col min="7" max="7" width="11" style="190" bestFit="1" customWidth="1"/>
    <col min="8" max="9" width="12.85546875" style="190" bestFit="1" customWidth="1"/>
    <col min="10" max="10" width="12.7109375" style="190" bestFit="1" customWidth="1"/>
    <col min="11" max="11" width="12.85546875" style="190" bestFit="1" customWidth="1"/>
    <col min="12" max="12" width="13.140625" style="190" bestFit="1" customWidth="1"/>
    <col min="13" max="14" width="12.85546875" style="190" customWidth="1"/>
    <col min="15" max="15" width="12.5703125" style="190" customWidth="1"/>
    <col min="16" max="16" width="13.42578125" style="190" customWidth="1"/>
    <col min="17" max="16384" width="11.42578125" style="190"/>
  </cols>
  <sheetData>
    <row r="1" spans="2:17" ht="42.95" customHeight="1" x14ac:dyDescent="0.2"/>
    <row r="2" spans="2:17" ht="31.5" customHeight="1" x14ac:dyDescent="0.2">
      <c r="B2" s="2015" t="s">
        <v>612</v>
      </c>
      <c r="C2" s="2015"/>
      <c r="D2" s="2015"/>
      <c r="E2" s="2015"/>
      <c r="F2" s="2015"/>
      <c r="G2" s="2015"/>
      <c r="H2" s="2015"/>
      <c r="I2" s="2015"/>
      <c r="J2" s="2015"/>
      <c r="K2" s="2015"/>
      <c r="L2" s="2015"/>
      <c r="M2" s="2015"/>
      <c r="N2" s="2015"/>
      <c r="O2" s="2015"/>
      <c r="P2" s="2015"/>
      <c r="Q2" s="239" t="s">
        <v>1</v>
      </c>
    </row>
    <row r="3" spans="2:17" ht="30" customHeight="1" x14ac:dyDescent="0.2">
      <c r="B3" s="2110" t="s">
        <v>516</v>
      </c>
      <c r="C3" s="2110"/>
      <c r="D3" s="2110"/>
      <c r="E3" s="2110"/>
      <c r="F3" s="2110"/>
      <c r="G3" s="2110"/>
      <c r="H3" s="2110"/>
      <c r="I3" s="2110"/>
      <c r="J3" s="2110"/>
      <c r="K3" s="2110"/>
      <c r="L3" s="2110"/>
      <c r="M3" s="2110"/>
      <c r="N3" s="2110"/>
      <c r="O3" s="2110"/>
      <c r="P3" s="2110"/>
    </row>
    <row r="4" spans="2:17" ht="15.75" customHeight="1" thickBot="1" x14ac:dyDescent="0.3">
      <c r="B4" s="2116" t="s">
        <v>517</v>
      </c>
      <c r="C4" s="2116"/>
      <c r="D4" s="2116"/>
      <c r="E4" s="2116"/>
      <c r="F4" s="2116"/>
      <c r="G4" s="2116"/>
      <c r="H4" s="2116"/>
      <c r="I4" s="2116"/>
      <c r="J4" s="2116"/>
      <c r="K4" s="2116"/>
      <c r="L4" s="2116"/>
      <c r="M4" s="2116"/>
      <c r="N4" s="2116"/>
      <c r="O4" s="2116"/>
      <c r="P4" s="2116"/>
    </row>
    <row r="5" spans="2:17" x14ac:dyDescent="0.2">
      <c r="B5" s="273"/>
      <c r="C5" s="273"/>
      <c r="D5" s="273"/>
      <c r="E5" s="273"/>
      <c r="F5" s="273"/>
      <c r="G5" s="273"/>
      <c r="H5" s="273"/>
      <c r="I5" s="273"/>
      <c r="J5" s="273"/>
      <c r="K5" s="273"/>
      <c r="L5" s="273"/>
      <c r="M5" s="273"/>
      <c r="N5" s="273"/>
      <c r="O5" s="273"/>
      <c r="P5" s="273"/>
    </row>
    <row r="6" spans="2:17" ht="15" x14ac:dyDescent="0.2">
      <c r="B6" s="274" t="s">
        <v>518</v>
      </c>
      <c r="C6" s="275">
        <v>2007</v>
      </c>
      <c r="D6" s="275">
        <v>2008</v>
      </c>
      <c r="E6" s="275">
        <v>2009</v>
      </c>
      <c r="F6" s="275">
        <v>2010</v>
      </c>
      <c r="G6" s="275">
        <v>2011</v>
      </c>
      <c r="H6" s="275">
        <v>2012</v>
      </c>
      <c r="I6" s="275">
        <v>2013</v>
      </c>
      <c r="J6" s="275">
        <v>2014</v>
      </c>
      <c r="K6" s="275">
        <v>2015</v>
      </c>
      <c r="L6" s="275">
        <v>2016</v>
      </c>
      <c r="M6" s="275">
        <v>2017</v>
      </c>
      <c r="N6" s="275">
        <v>2018</v>
      </c>
      <c r="O6" s="275">
        <v>2019</v>
      </c>
      <c r="P6" s="275" t="s">
        <v>117</v>
      </c>
    </row>
    <row r="7" spans="2:17" ht="37.5" customHeight="1" x14ac:dyDescent="0.25">
      <c r="B7" s="276" t="s">
        <v>519</v>
      </c>
      <c r="C7" s="277">
        <v>0</v>
      </c>
      <c r="D7" s="277">
        <v>0</v>
      </c>
      <c r="E7" s="277">
        <v>0</v>
      </c>
      <c r="F7" s="277">
        <v>0</v>
      </c>
      <c r="G7" s="278">
        <v>1928</v>
      </c>
      <c r="H7" s="279">
        <v>164175</v>
      </c>
      <c r="I7" s="279">
        <v>461750</v>
      </c>
      <c r="J7" s="279">
        <v>888038</v>
      </c>
      <c r="K7" s="279">
        <v>1152506</v>
      </c>
      <c r="L7" s="279">
        <v>1427748</v>
      </c>
      <c r="M7" s="279">
        <v>1619132</v>
      </c>
      <c r="N7" s="279">
        <v>2053061</v>
      </c>
      <c r="O7" s="279">
        <v>3784576</v>
      </c>
      <c r="P7" s="280">
        <v>11552914</v>
      </c>
    </row>
    <row r="8" spans="2:17" ht="18" customHeight="1" x14ac:dyDescent="0.25">
      <c r="B8" s="281" t="s">
        <v>115</v>
      </c>
      <c r="C8" s="282">
        <v>0</v>
      </c>
      <c r="D8" s="282">
        <v>0</v>
      </c>
      <c r="E8" s="282">
        <v>0</v>
      </c>
      <c r="F8" s="282">
        <v>0</v>
      </c>
      <c r="G8" s="282">
        <v>0</v>
      </c>
      <c r="H8" s="283">
        <v>52300</v>
      </c>
      <c r="I8" s="283">
        <v>153539</v>
      </c>
      <c r="J8" s="283">
        <v>300064</v>
      </c>
      <c r="K8" s="283">
        <v>384895</v>
      </c>
      <c r="L8" s="283">
        <v>478493</v>
      </c>
      <c r="M8" s="283">
        <v>538744</v>
      </c>
      <c r="N8" s="283">
        <v>673052</v>
      </c>
      <c r="O8" s="283">
        <v>1260367</v>
      </c>
      <c r="P8" s="284">
        <v>3841454</v>
      </c>
    </row>
    <row r="9" spans="2:17" ht="18" customHeight="1" x14ac:dyDescent="0.25">
      <c r="B9" s="285" t="s">
        <v>116</v>
      </c>
      <c r="C9" s="286">
        <v>0</v>
      </c>
      <c r="D9" s="286">
        <v>0</v>
      </c>
      <c r="E9" s="286">
        <v>0</v>
      </c>
      <c r="F9" s="286">
        <v>0</v>
      </c>
      <c r="G9" s="286">
        <v>0</v>
      </c>
      <c r="H9" s="287">
        <v>111875</v>
      </c>
      <c r="I9" s="287">
        <v>308211</v>
      </c>
      <c r="J9" s="287">
        <v>587974</v>
      </c>
      <c r="K9" s="287">
        <v>767611</v>
      </c>
      <c r="L9" s="287">
        <v>949255</v>
      </c>
      <c r="M9" s="287">
        <v>1080388</v>
      </c>
      <c r="N9" s="287">
        <v>1380009</v>
      </c>
      <c r="O9" s="287">
        <v>2524209</v>
      </c>
      <c r="P9" s="288">
        <v>7709532</v>
      </c>
    </row>
    <row r="10" spans="2:17" ht="18" customHeight="1" x14ac:dyDescent="0.25">
      <c r="B10" s="276" t="s">
        <v>520</v>
      </c>
      <c r="C10" s="278">
        <v>3356</v>
      </c>
      <c r="D10" s="278">
        <v>42979</v>
      </c>
      <c r="E10" s="278">
        <v>102464</v>
      </c>
      <c r="F10" s="278">
        <v>232455</v>
      </c>
      <c r="G10" s="278">
        <v>314799</v>
      </c>
      <c r="H10" s="279">
        <v>406365</v>
      </c>
      <c r="I10" s="279">
        <v>532900</v>
      </c>
      <c r="J10" s="279">
        <v>700363</v>
      </c>
      <c r="K10" s="279">
        <v>813055</v>
      </c>
      <c r="L10" s="279">
        <v>934199</v>
      </c>
      <c r="M10" s="279">
        <v>975741</v>
      </c>
      <c r="N10" s="279">
        <v>1082509</v>
      </c>
      <c r="O10" s="279">
        <v>1462112</v>
      </c>
      <c r="P10" s="280">
        <v>7603297</v>
      </c>
    </row>
    <row r="11" spans="2:17" ht="18" customHeight="1" x14ac:dyDescent="0.25">
      <c r="B11" s="281" t="s">
        <v>115</v>
      </c>
      <c r="C11" s="282">
        <v>0</v>
      </c>
      <c r="D11" s="282">
        <v>0</v>
      </c>
      <c r="E11" s="282">
        <v>0</v>
      </c>
      <c r="F11" s="282">
        <v>0</v>
      </c>
      <c r="G11" s="282">
        <v>0</v>
      </c>
      <c r="H11" s="283">
        <v>179974</v>
      </c>
      <c r="I11" s="283">
        <v>241816</v>
      </c>
      <c r="J11" s="283">
        <v>322561</v>
      </c>
      <c r="K11" s="283">
        <v>368051</v>
      </c>
      <c r="L11" s="283">
        <v>419700</v>
      </c>
      <c r="M11" s="283">
        <v>437062</v>
      </c>
      <c r="N11" s="283">
        <v>482872</v>
      </c>
      <c r="O11" s="283">
        <v>654186</v>
      </c>
      <c r="P11" s="284">
        <v>3106222</v>
      </c>
    </row>
    <row r="12" spans="2:17" ht="18" customHeight="1" x14ac:dyDescent="0.25">
      <c r="B12" s="285" t="s">
        <v>116</v>
      </c>
      <c r="C12" s="286">
        <v>0</v>
      </c>
      <c r="D12" s="286">
        <v>0</v>
      </c>
      <c r="E12" s="286">
        <v>0</v>
      </c>
      <c r="F12" s="286">
        <v>0</v>
      </c>
      <c r="G12" s="286">
        <v>0</v>
      </c>
      <c r="H12" s="287">
        <v>226391</v>
      </c>
      <c r="I12" s="287">
        <v>291084</v>
      </c>
      <c r="J12" s="287">
        <v>377802</v>
      </c>
      <c r="K12" s="287">
        <v>445004</v>
      </c>
      <c r="L12" s="287">
        <v>514499</v>
      </c>
      <c r="M12" s="287">
        <v>538679</v>
      </c>
      <c r="N12" s="287">
        <v>599637</v>
      </c>
      <c r="O12" s="287">
        <v>807926</v>
      </c>
      <c r="P12" s="288">
        <v>3801022</v>
      </c>
    </row>
    <row r="13" spans="2:17" ht="37.5" customHeight="1" x14ac:dyDescent="0.25">
      <c r="B13" s="276" t="s">
        <v>521</v>
      </c>
      <c r="C13" s="277">
        <v>0</v>
      </c>
      <c r="D13" s="277">
        <v>0</v>
      </c>
      <c r="E13" s="277">
        <v>0</v>
      </c>
      <c r="F13" s="277">
        <v>0</v>
      </c>
      <c r="G13" s="277">
        <v>0</v>
      </c>
      <c r="H13" s="277">
        <v>0</v>
      </c>
      <c r="I13" s="277">
        <v>0</v>
      </c>
      <c r="J13" s="277">
        <v>0</v>
      </c>
      <c r="K13" s="277">
        <v>0</v>
      </c>
      <c r="L13" s="277">
        <v>0</v>
      </c>
      <c r="M13" s="277">
        <v>0</v>
      </c>
      <c r="N13" s="277">
        <v>0</v>
      </c>
      <c r="O13" s="279">
        <v>6131</v>
      </c>
      <c r="P13" s="288">
        <v>6131</v>
      </c>
    </row>
    <row r="14" spans="2:17" ht="18" customHeight="1" x14ac:dyDescent="0.25">
      <c r="B14" s="281" t="s">
        <v>115</v>
      </c>
      <c r="C14" s="282">
        <v>0</v>
      </c>
      <c r="D14" s="282">
        <v>0</v>
      </c>
      <c r="E14" s="282">
        <v>0</v>
      </c>
      <c r="F14" s="282">
        <v>0</v>
      </c>
      <c r="G14" s="282">
        <v>0</v>
      </c>
      <c r="H14" s="282">
        <v>0</v>
      </c>
      <c r="I14" s="282">
        <v>0</v>
      </c>
      <c r="J14" s="282">
        <v>0</v>
      </c>
      <c r="K14" s="282">
        <v>0</v>
      </c>
      <c r="L14" s="282">
        <v>0</v>
      </c>
      <c r="M14" s="282">
        <v>0</v>
      </c>
      <c r="N14" s="282">
        <v>0</v>
      </c>
      <c r="O14" s="283">
        <v>3505</v>
      </c>
      <c r="P14" s="288">
        <v>3505</v>
      </c>
    </row>
    <row r="15" spans="2:17" ht="18" customHeight="1" x14ac:dyDescent="0.25">
      <c r="B15" s="285" t="s">
        <v>116</v>
      </c>
      <c r="C15" s="286">
        <v>0</v>
      </c>
      <c r="D15" s="286">
        <v>0</v>
      </c>
      <c r="E15" s="286">
        <v>0</v>
      </c>
      <c r="F15" s="286">
        <v>0</v>
      </c>
      <c r="G15" s="286">
        <v>0</v>
      </c>
      <c r="H15" s="286">
        <v>0</v>
      </c>
      <c r="I15" s="286">
        <v>0</v>
      </c>
      <c r="J15" s="286">
        <v>0</v>
      </c>
      <c r="K15" s="286">
        <v>0</v>
      </c>
      <c r="L15" s="286">
        <v>0</v>
      </c>
      <c r="M15" s="286">
        <v>0</v>
      </c>
      <c r="N15" s="286">
        <v>0</v>
      </c>
      <c r="O15" s="287">
        <v>2626</v>
      </c>
      <c r="P15" s="288">
        <v>2626</v>
      </c>
    </row>
    <row r="16" spans="2:17" ht="15.75" x14ac:dyDescent="0.2">
      <c r="B16" s="289" t="s">
        <v>117</v>
      </c>
      <c r="C16" s="290">
        <v>3356</v>
      </c>
      <c r="D16" s="290">
        <v>42979</v>
      </c>
      <c r="E16" s="290">
        <v>102464</v>
      </c>
      <c r="F16" s="290">
        <v>232455</v>
      </c>
      <c r="G16" s="290">
        <v>316727</v>
      </c>
      <c r="H16" s="290">
        <v>570540</v>
      </c>
      <c r="I16" s="290">
        <v>994650</v>
      </c>
      <c r="J16" s="290">
        <v>1588401</v>
      </c>
      <c r="K16" s="290">
        <v>1965561</v>
      </c>
      <c r="L16" s="290">
        <v>2361947</v>
      </c>
      <c r="M16" s="290">
        <v>2594873</v>
      </c>
      <c r="N16" s="290">
        <v>3135570</v>
      </c>
      <c r="O16" s="290">
        <v>5252819</v>
      </c>
      <c r="P16" s="291">
        <v>19162342</v>
      </c>
    </row>
    <row r="17" spans="2:16" ht="12.75" customHeight="1" x14ac:dyDescent="0.2">
      <c r="B17" s="2115" t="s">
        <v>522</v>
      </c>
      <c r="C17" s="2115"/>
      <c r="D17" s="2115"/>
      <c r="E17" s="2115"/>
      <c r="F17" s="2115"/>
      <c r="G17" s="2115"/>
      <c r="H17" s="2115"/>
      <c r="I17" s="2115"/>
      <c r="J17" s="2115"/>
      <c r="K17" s="292"/>
      <c r="L17" s="292"/>
      <c r="M17" s="292"/>
      <c r="N17" s="292"/>
      <c r="O17" s="292"/>
      <c r="P17" s="293"/>
    </row>
    <row r="18" spans="2:16" x14ac:dyDescent="0.2">
      <c r="B18" s="2115" t="s">
        <v>523</v>
      </c>
      <c r="C18" s="2115"/>
      <c r="D18" s="2115"/>
      <c r="E18" s="2115"/>
      <c r="F18" s="2115"/>
      <c r="G18" s="2115"/>
      <c r="H18" s="2115"/>
      <c r="I18" s="2115"/>
      <c r="J18" s="2115"/>
      <c r="K18" s="292"/>
      <c r="L18" s="292"/>
      <c r="M18" s="292"/>
      <c r="N18" s="292"/>
      <c r="O18" s="292"/>
      <c r="P18" s="294"/>
    </row>
    <row r="19" spans="2:16" x14ac:dyDescent="0.2">
      <c r="B19" s="2115" t="s">
        <v>524</v>
      </c>
      <c r="C19" s="2115"/>
      <c r="D19" s="2115"/>
      <c r="E19" s="2115"/>
      <c r="F19" s="2115"/>
      <c r="G19" s="2115"/>
      <c r="H19" s="2115"/>
      <c r="I19" s="2115"/>
      <c r="J19" s="2115"/>
      <c r="K19" s="293"/>
      <c r="L19" s="293"/>
      <c r="M19" s="293"/>
      <c r="N19" s="293"/>
      <c r="O19" s="293"/>
      <c r="P19" s="293"/>
    </row>
    <row r="21" spans="2:16" ht="15" customHeight="1" x14ac:dyDescent="0.2"/>
    <row r="22" spans="2:16" ht="18" x14ac:dyDescent="0.2">
      <c r="B22" s="2015" t="s">
        <v>613</v>
      </c>
      <c r="C22" s="2015"/>
      <c r="D22" s="2015"/>
      <c r="E22" s="2015"/>
      <c r="F22" s="2015"/>
      <c r="G22" s="2015"/>
      <c r="H22" s="2015"/>
      <c r="I22" s="2015"/>
      <c r="J22" s="2015"/>
      <c r="K22" s="2015"/>
      <c r="L22" s="2015"/>
      <c r="M22" s="2015"/>
      <c r="N22" s="2015"/>
      <c r="P22" s="239" t="s">
        <v>1</v>
      </c>
    </row>
    <row r="23" spans="2:16" ht="28.5" customHeight="1" x14ac:dyDescent="0.2">
      <c r="B23" s="2110" t="s">
        <v>525</v>
      </c>
      <c r="C23" s="2110"/>
      <c r="D23" s="2110"/>
      <c r="E23" s="2110"/>
      <c r="F23" s="2110"/>
      <c r="G23" s="2110"/>
      <c r="H23" s="2110"/>
      <c r="I23" s="2110"/>
      <c r="J23" s="2110"/>
      <c r="K23" s="2110"/>
      <c r="L23" s="2110"/>
      <c r="M23" s="2110"/>
      <c r="N23" s="2110"/>
    </row>
    <row r="24" spans="2:16" ht="16.5" thickBot="1" x14ac:dyDescent="0.3">
      <c r="B24" s="2111">
        <v>2019</v>
      </c>
      <c r="C24" s="2111"/>
      <c r="D24" s="2111"/>
      <c r="E24" s="2111"/>
      <c r="F24" s="2111"/>
      <c r="G24" s="2111"/>
      <c r="H24" s="2111"/>
      <c r="I24" s="2111"/>
      <c r="J24" s="2111"/>
      <c r="K24" s="2111"/>
      <c r="L24" s="2111"/>
      <c r="M24" s="2111"/>
      <c r="N24" s="2111"/>
    </row>
    <row r="25" spans="2:16" x14ac:dyDescent="0.2">
      <c r="B25" s="273"/>
      <c r="C25" s="273"/>
      <c r="D25" s="273"/>
      <c r="E25" s="273"/>
      <c r="F25" s="273"/>
      <c r="G25" s="273"/>
      <c r="H25" s="273"/>
      <c r="I25" s="273"/>
      <c r="J25" s="273"/>
      <c r="K25" s="273"/>
      <c r="L25" s="273"/>
      <c r="M25" s="273"/>
      <c r="N25" s="273"/>
    </row>
    <row r="26" spans="2:16" ht="15" x14ac:dyDescent="0.25">
      <c r="B26" s="2112" t="s">
        <v>526</v>
      </c>
      <c r="C26" s="2113" t="s">
        <v>527</v>
      </c>
      <c r="D26" s="2113"/>
      <c r="E26" s="2113"/>
      <c r="F26" s="2113"/>
      <c r="G26" s="2113"/>
      <c r="H26" s="2113"/>
      <c r="I26" s="2113"/>
      <c r="J26" s="2113"/>
      <c r="K26" s="2113"/>
      <c r="L26" s="2113"/>
      <c r="M26" s="2113"/>
      <c r="N26" s="2113"/>
    </row>
    <row r="27" spans="2:16" ht="15" x14ac:dyDescent="0.25">
      <c r="B27" s="2112"/>
      <c r="C27" s="2114" t="s">
        <v>528</v>
      </c>
      <c r="D27" s="2114"/>
      <c r="E27" s="2114"/>
      <c r="F27" s="2114" t="s">
        <v>529</v>
      </c>
      <c r="G27" s="2114"/>
      <c r="H27" s="2114"/>
      <c r="I27" s="2114" t="s">
        <v>530</v>
      </c>
      <c r="J27" s="2114"/>
      <c r="K27" s="2114"/>
      <c r="L27" s="2114" t="s">
        <v>117</v>
      </c>
      <c r="M27" s="2114"/>
      <c r="N27" s="2114"/>
    </row>
    <row r="28" spans="2:16" ht="18" customHeight="1" x14ac:dyDescent="0.2">
      <c r="B28" s="2112"/>
      <c r="C28" s="295" t="s">
        <v>115</v>
      </c>
      <c r="D28" s="295" t="s">
        <v>116</v>
      </c>
      <c r="E28" s="295" t="s">
        <v>117</v>
      </c>
      <c r="F28" s="295" t="s">
        <v>115</v>
      </c>
      <c r="G28" s="295" t="s">
        <v>116</v>
      </c>
      <c r="H28" s="295" t="s">
        <v>117</v>
      </c>
      <c r="I28" s="295" t="s">
        <v>115</v>
      </c>
      <c r="J28" s="295" t="s">
        <v>116</v>
      </c>
      <c r="K28" s="295" t="s">
        <v>117</v>
      </c>
      <c r="L28" s="295" t="s">
        <v>115</v>
      </c>
      <c r="M28" s="295" t="s">
        <v>116</v>
      </c>
      <c r="N28" s="295" t="s">
        <v>117</v>
      </c>
    </row>
    <row r="29" spans="2:16" ht="18" customHeight="1" x14ac:dyDescent="0.25">
      <c r="B29" s="296" t="s">
        <v>531</v>
      </c>
      <c r="C29" s="297">
        <v>86607</v>
      </c>
      <c r="D29" s="297">
        <v>161202</v>
      </c>
      <c r="E29" s="297">
        <v>247809</v>
      </c>
      <c r="F29" s="297">
        <v>44112</v>
      </c>
      <c r="G29" s="297">
        <v>50579</v>
      </c>
      <c r="H29" s="297">
        <v>94691</v>
      </c>
      <c r="I29" s="297">
        <v>0</v>
      </c>
      <c r="J29" s="297">
        <v>0</v>
      </c>
      <c r="K29" s="297">
        <v>0</v>
      </c>
      <c r="L29" s="298">
        <v>130719</v>
      </c>
      <c r="M29" s="298">
        <v>211781</v>
      </c>
      <c r="N29" s="299">
        <v>342500</v>
      </c>
    </row>
    <row r="30" spans="2:16" ht="18" customHeight="1" x14ac:dyDescent="0.25">
      <c r="B30" s="296" t="s">
        <v>532</v>
      </c>
      <c r="C30" s="297">
        <v>82074</v>
      </c>
      <c r="D30" s="297">
        <v>140208</v>
      </c>
      <c r="E30" s="297">
        <v>222282</v>
      </c>
      <c r="F30" s="297">
        <v>37416</v>
      </c>
      <c r="G30" s="297">
        <v>40098</v>
      </c>
      <c r="H30" s="297">
        <v>77514</v>
      </c>
      <c r="I30" s="297">
        <v>0</v>
      </c>
      <c r="J30" s="297">
        <v>0</v>
      </c>
      <c r="K30" s="297">
        <v>0</v>
      </c>
      <c r="L30" s="298">
        <v>119490</v>
      </c>
      <c r="M30" s="298">
        <v>180306</v>
      </c>
      <c r="N30" s="299">
        <v>299796</v>
      </c>
    </row>
    <row r="31" spans="2:16" ht="18" customHeight="1" x14ac:dyDescent="0.25">
      <c r="B31" s="296" t="s">
        <v>533</v>
      </c>
      <c r="C31" s="297">
        <v>92314</v>
      </c>
      <c r="D31" s="297">
        <v>182703</v>
      </c>
      <c r="E31" s="297">
        <v>275017</v>
      </c>
      <c r="F31" s="297">
        <v>48946</v>
      </c>
      <c r="G31" s="297">
        <v>59622</v>
      </c>
      <c r="H31" s="297">
        <v>108568</v>
      </c>
      <c r="I31" s="297">
        <v>0</v>
      </c>
      <c r="J31" s="297">
        <v>0</v>
      </c>
      <c r="K31" s="297">
        <v>0</v>
      </c>
      <c r="L31" s="298">
        <v>141260</v>
      </c>
      <c r="M31" s="298">
        <v>242325</v>
      </c>
      <c r="N31" s="299">
        <v>383585</v>
      </c>
    </row>
    <row r="32" spans="2:16" ht="18" customHeight="1" x14ac:dyDescent="0.25">
      <c r="B32" s="296" t="s">
        <v>534</v>
      </c>
      <c r="C32" s="297">
        <v>102145</v>
      </c>
      <c r="D32" s="297">
        <v>211496</v>
      </c>
      <c r="E32" s="297">
        <v>313641</v>
      </c>
      <c r="F32" s="297">
        <v>55800</v>
      </c>
      <c r="G32" s="297">
        <v>70328</v>
      </c>
      <c r="H32" s="297">
        <v>126128</v>
      </c>
      <c r="I32" s="297">
        <v>0</v>
      </c>
      <c r="J32" s="297">
        <v>0</v>
      </c>
      <c r="K32" s="297">
        <v>0</v>
      </c>
      <c r="L32" s="298">
        <v>157945</v>
      </c>
      <c r="M32" s="298">
        <v>281824</v>
      </c>
      <c r="N32" s="299">
        <v>439769</v>
      </c>
    </row>
    <row r="33" spans="2:14" ht="18" customHeight="1" x14ac:dyDescent="0.25">
      <c r="B33" s="296" t="s">
        <v>535</v>
      </c>
      <c r="C33" s="297">
        <v>111889</v>
      </c>
      <c r="D33" s="297">
        <v>233177</v>
      </c>
      <c r="E33" s="297">
        <v>345066</v>
      </c>
      <c r="F33" s="297">
        <v>63079</v>
      </c>
      <c r="G33" s="297">
        <v>79160</v>
      </c>
      <c r="H33" s="297">
        <v>142239</v>
      </c>
      <c r="I33" s="297">
        <v>0</v>
      </c>
      <c r="J33" s="297">
        <v>0</v>
      </c>
      <c r="K33" s="297">
        <v>0</v>
      </c>
      <c r="L33" s="298">
        <v>174968</v>
      </c>
      <c r="M33" s="298">
        <v>312337</v>
      </c>
      <c r="N33" s="299">
        <v>487305</v>
      </c>
    </row>
    <row r="34" spans="2:14" ht="18" customHeight="1" x14ac:dyDescent="0.25">
      <c r="B34" s="296" t="s">
        <v>536</v>
      </c>
      <c r="C34" s="297">
        <v>121028</v>
      </c>
      <c r="D34" s="297">
        <v>249832</v>
      </c>
      <c r="E34" s="297">
        <v>370860</v>
      </c>
      <c r="F34" s="297">
        <v>68070</v>
      </c>
      <c r="G34" s="297">
        <v>85966</v>
      </c>
      <c r="H34" s="297">
        <v>154036</v>
      </c>
      <c r="I34" s="297">
        <v>0</v>
      </c>
      <c r="J34" s="297">
        <v>0</v>
      </c>
      <c r="K34" s="297">
        <v>0</v>
      </c>
      <c r="L34" s="298">
        <v>189098</v>
      </c>
      <c r="M34" s="298">
        <v>335798</v>
      </c>
      <c r="N34" s="299">
        <v>524896</v>
      </c>
    </row>
    <row r="35" spans="2:14" ht="18" customHeight="1" x14ac:dyDescent="0.25">
      <c r="B35" s="296" t="s">
        <v>537</v>
      </c>
      <c r="C35" s="297">
        <v>126763</v>
      </c>
      <c r="D35" s="297">
        <v>245442</v>
      </c>
      <c r="E35" s="297">
        <v>372205</v>
      </c>
      <c r="F35" s="297">
        <v>65559</v>
      </c>
      <c r="G35" s="297">
        <v>79187</v>
      </c>
      <c r="H35" s="297">
        <v>144746</v>
      </c>
      <c r="I35" s="297">
        <v>0</v>
      </c>
      <c r="J35" s="297">
        <v>0</v>
      </c>
      <c r="K35" s="297">
        <v>0</v>
      </c>
      <c r="L35" s="298">
        <v>192322</v>
      </c>
      <c r="M35" s="298">
        <v>324629</v>
      </c>
      <c r="N35" s="299">
        <v>516951</v>
      </c>
    </row>
    <row r="36" spans="2:14" ht="18" customHeight="1" x14ac:dyDescent="0.25">
      <c r="B36" s="296" t="s">
        <v>538</v>
      </c>
      <c r="C36" s="297">
        <v>114122</v>
      </c>
      <c r="D36" s="297">
        <v>233868</v>
      </c>
      <c r="E36" s="297">
        <v>347990</v>
      </c>
      <c r="F36" s="297">
        <v>59609</v>
      </c>
      <c r="G36" s="297">
        <v>76323</v>
      </c>
      <c r="H36" s="297">
        <v>135932</v>
      </c>
      <c r="I36" s="297">
        <v>0</v>
      </c>
      <c r="J36" s="297">
        <v>1</v>
      </c>
      <c r="K36" s="297">
        <v>1</v>
      </c>
      <c r="L36" s="298">
        <v>173731</v>
      </c>
      <c r="M36" s="298">
        <v>310192</v>
      </c>
      <c r="N36" s="299">
        <v>483923</v>
      </c>
    </row>
    <row r="37" spans="2:14" ht="18" customHeight="1" x14ac:dyDescent="0.25">
      <c r="B37" s="296" t="s">
        <v>539</v>
      </c>
      <c r="C37" s="297">
        <v>100832</v>
      </c>
      <c r="D37" s="297">
        <v>211561</v>
      </c>
      <c r="E37" s="297">
        <v>312393</v>
      </c>
      <c r="F37" s="297">
        <v>52824</v>
      </c>
      <c r="G37" s="297">
        <v>67847</v>
      </c>
      <c r="H37" s="297">
        <v>120671</v>
      </c>
      <c r="I37" s="297">
        <v>9</v>
      </c>
      <c r="J37" s="297">
        <v>19</v>
      </c>
      <c r="K37" s="297">
        <v>28</v>
      </c>
      <c r="L37" s="298">
        <v>153665</v>
      </c>
      <c r="M37" s="298">
        <v>279427</v>
      </c>
      <c r="N37" s="299">
        <v>433092</v>
      </c>
    </row>
    <row r="38" spans="2:14" ht="18" customHeight="1" x14ac:dyDescent="0.25">
      <c r="B38" s="296" t="s">
        <v>540</v>
      </c>
      <c r="C38" s="297">
        <v>110708</v>
      </c>
      <c r="D38" s="297">
        <v>229826</v>
      </c>
      <c r="E38" s="297">
        <v>340534</v>
      </c>
      <c r="F38" s="297">
        <v>55854</v>
      </c>
      <c r="G38" s="297">
        <v>71430</v>
      </c>
      <c r="H38" s="297">
        <v>127284</v>
      </c>
      <c r="I38" s="297">
        <v>187</v>
      </c>
      <c r="J38" s="297">
        <v>109</v>
      </c>
      <c r="K38" s="297">
        <v>296</v>
      </c>
      <c r="L38" s="298">
        <v>166749</v>
      </c>
      <c r="M38" s="298">
        <v>301365</v>
      </c>
      <c r="N38" s="299">
        <v>468114</v>
      </c>
    </row>
    <row r="39" spans="2:14" ht="18" customHeight="1" x14ac:dyDescent="0.25">
      <c r="B39" s="296" t="s">
        <v>541</v>
      </c>
      <c r="C39" s="297">
        <v>97838</v>
      </c>
      <c r="D39" s="297">
        <v>198543</v>
      </c>
      <c r="E39" s="297">
        <v>296381</v>
      </c>
      <c r="F39" s="297">
        <v>48448</v>
      </c>
      <c r="G39" s="297">
        <v>60462</v>
      </c>
      <c r="H39" s="297">
        <v>108910</v>
      </c>
      <c r="I39" s="297">
        <v>1412</v>
      </c>
      <c r="J39" s="297">
        <v>1038</v>
      </c>
      <c r="K39" s="297">
        <v>2450</v>
      </c>
      <c r="L39" s="298">
        <v>147698</v>
      </c>
      <c r="M39" s="298">
        <v>260043</v>
      </c>
      <c r="N39" s="299">
        <v>407741</v>
      </c>
    </row>
    <row r="40" spans="2:14" ht="18" customHeight="1" x14ac:dyDescent="0.25">
      <c r="B40" s="296" t="s">
        <v>542</v>
      </c>
      <c r="C40" s="297">
        <v>114047</v>
      </c>
      <c r="D40" s="297">
        <v>226351</v>
      </c>
      <c r="E40" s="297">
        <v>340398</v>
      </c>
      <c r="F40" s="297">
        <v>54469</v>
      </c>
      <c r="G40" s="297">
        <v>66924</v>
      </c>
      <c r="H40" s="297">
        <v>121393</v>
      </c>
      <c r="I40" s="297">
        <v>1897</v>
      </c>
      <c r="J40" s="297">
        <v>1459</v>
      </c>
      <c r="K40" s="297">
        <v>3356</v>
      </c>
      <c r="L40" s="298">
        <v>170413</v>
      </c>
      <c r="M40" s="298">
        <v>294734</v>
      </c>
      <c r="N40" s="299">
        <v>465147</v>
      </c>
    </row>
    <row r="41" spans="2:14" ht="18" customHeight="1" x14ac:dyDescent="0.25">
      <c r="B41" s="300" t="s">
        <v>117</v>
      </c>
      <c r="C41" s="301">
        <v>1260367</v>
      </c>
      <c r="D41" s="301">
        <v>2524209</v>
      </c>
      <c r="E41" s="301">
        <v>3784576</v>
      </c>
      <c r="F41" s="301">
        <v>654186</v>
      </c>
      <c r="G41" s="301">
        <v>807926</v>
      </c>
      <c r="H41" s="301">
        <v>1462112</v>
      </c>
      <c r="I41" s="301">
        <v>3505</v>
      </c>
      <c r="J41" s="301">
        <v>2626</v>
      </c>
      <c r="K41" s="301">
        <v>6131</v>
      </c>
      <c r="L41" s="301">
        <v>1918058</v>
      </c>
      <c r="M41" s="301">
        <v>3334761</v>
      </c>
      <c r="N41" s="301">
        <v>5252819</v>
      </c>
    </row>
  </sheetData>
  <mergeCells count="15">
    <mergeCell ref="B19:J19"/>
    <mergeCell ref="B2:P2"/>
    <mergeCell ref="B3:P3"/>
    <mergeCell ref="B4:P4"/>
    <mergeCell ref="B17:J17"/>
    <mergeCell ref="B18:J18"/>
    <mergeCell ref="B22:N22"/>
    <mergeCell ref="B23:N23"/>
    <mergeCell ref="B24:N24"/>
    <mergeCell ref="B26:B28"/>
    <mergeCell ref="C26:N26"/>
    <mergeCell ref="C27:E27"/>
    <mergeCell ref="F27:H27"/>
    <mergeCell ref="I27:K27"/>
    <mergeCell ref="L27:N27"/>
  </mergeCells>
  <hyperlinks>
    <hyperlink ref="Q2" location="'Indice Total'!A177" display="Volver"/>
    <hyperlink ref="P22" location="'Indice Total'!A177" display="Volver"/>
  </hyperlinks>
  <pageMargins left="0.7" right="0.7" top="0.75" bottom="0.75" header="0.3" footer="0.3"/>
  <drawing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1:O28"/>
  <sheetViews>
    <sheetView showGridLines="0" zoomScale="90" zoomScaleNormal="90" workbookViewId="0"/>
  </sheetViews>
  <sheetFormatPr baseColWidth="10" defaultColWidth="22" defaultRowHeight="12.75" x14ac:dyDescent="0.2"/>
  <cols>
    <col min="1" max="1" width="23.7109375" style="302" customWidth="1"/>
    <col min="2" max="2" width="18.85546875" style="302" customWidth="1"/>
    <col min="3" max="4" width="12.5703125" style="302" bestFit="1" customWidth="1"/>
    <col min="5" max="5" width="12.5703125" style="302" customWidth="1"/>
    <col min="6" max="6" width="10.7109375" style="302" bestFit="1" customWidth="1"/>
    <col min="7" max="8" width="12.5703125" style="302" bestFit="1" customWidth="1"/>
    <col min="9" max="9" width="10.140625" style="302" customWidth="1"/>
    <col min="10" max="10" width="9.28515625" style="302" customWidth="1"/>
    <col min="11" max="11" width="8.140625" style="302" customWidth="1"/>
    <col min="12" max="14" width="12.5703125" style="302" bestFit="1" customWidth="1"/>
    <col min="15" max="15" width="13.28515625" style="302" customWidth="1"/>
    <col min="16" max="16" width="5.5703125" style="302" customWidth="1"/>
    <col min="17" max="17" width="16" style="302" customWidth="1"/>
    <col min="18" max="18" width="9.28515625" style="302" customWidth="1"/>
    <col min="19" max="19" width="8.85546875" style="302" customWidth="1"/>
    <col min="20" max="16384" width="22" style="302"/>
  </cols>
  <sheetData>
    <row r="1" spans="2:15" ht="42.95" customHeight="1" x14ac:dyDescent="0.2"/>
    <row r="2" spans="2:15" ht="18" x14ac:dyDescent="0.25">
      <c r="B2" s="2122" t="s">
        <v>614</v>
      </c>
      <c r="C2" s="2122"/>
      <c r="D2" s="2122"/>
      <c r="E2" s="2122"/>
      <c r="F2" s="2122"/>
      <c r="G2" s="2122"/>
      <c r="H2" s="2122"/>
      <c r="I2" s="2122"/>
      <c r="J2" s="2122"/>
      <c r="K2" s="2122"/>
      <c r="L2" s="2122"/>
      <c r="M2" s="2122"/>
      <c r="N2" s="2122"/>
      <c r="O2" s="239" t="s">
        <v>1</v>
      </c>
    </row>
    <row r="3" spans="2:15" ht="15.75" customHeight="1" x14ac:dyDescent="0.2">
      <c r="B3" s="2110" t="s">
        <v>543</v>
      </c>
      <c r="C3" s="2110"/>
      <c r="D3" s="2110"/>
      <c r="E3" s="2110"/>
      <c r="F3" s="2110"/>
      <c r="G3" s="2110"/>
      <c r="H3" s="2110"/>
      <c r="I3" s="2110"/>
      <c r="J3" s="2110"/>
      <c r="K3" s="2110"/>
      <c r="L3" s="2110"/>
      <c r="M3" s="2110"/>
      <c r="N3" s="2110"/>
    </row>
    <row r="4" spans="2:15" ht="16.5" thickBot="1" x14ac:dyDescent="0.3">
      <c r="B4" s="2116">
        <v>2019</v>
      </c>
      <c r="C4" s="2116"/>
      <c r="D4" s="2116"/>
      <c r="E4" s="2116"/>
      <c r="F4" s="2116"/>
      <c r="G4" s="2116"/>
      <c r="H4" s="2116"/>
      <c r="I4" s="2116"/>
      <c r="J4" s="2116"/>
      <c r="K4" s="2116"/>
      <c r="L4" s="2116"/>
      <c r="M4" s="2116"/>
      <c r="N4" s="2116"/>
    </row>
    <row r="5" spans="2:15" x14ac:dyDescent="0.2">
      <c r="B5" s="303"/>
      <c r="C5" s="303"/>
      <c r="D5" s="303"/>
      <c r="E5" s="303"/>
      <c r="F5" s="303"/>
      <c r="G5" s="303"/>
      <c r="H5" s="303"/>
      <c r="I5" s="303"/>
      <c r="J5" s="303"/>
      <c r="K5" s="303"/>
      <c r="L5" s="303"/>
      <c r="M5" s="303"/>
      <c r="N5" s="303"/>
    </row>
    <row r="6" spans="2:15" ht="15" customHeight="1" x14ac:dyDescent="0.25">
      <c r="B6" s="2123" t="s">
        <v>544</v>
      </c>
      <c r="C6" s="2114" t="s">
        <v>528</v>
      </c>
      <c r="D6" s="2114"/>
      <c r="E6" s="2114"/>
      <c r="F6" s="2114" t="s">
        <v>529</v>
      </c>
      <c r="G6" s="2114"/>
      <c r="H6" s="2114"/>
      <c r="I6" s="2114" t="s">
        <v>530</v>
      </c>
      <c r="J6" s="2114"/>
      <c r="K6" s="2114"/>
      <c r="L6" s="2114" t="s">
        <v>117</v>
      </c>
      <c r="M6" s="2114"/>
      <c r="N6" s="2114"/>
    </row>
    <row r="7" spans="2:15" ht="15" x14ac:dyDescent="0.2">
      <c r="B7" s="2123"/>
      <c r="C7" s="295" t="s">
        <v>115</v>
      </c>
      <c r="D7" s="295" t="s">
        <v>116</v>
      </c>
      <c r="E7" s="295" t="s">
        <v>117</v>
      </c>
      <c r="F7" s="295" t="s">
        <v>115</v>
      </c>
      <c r="G7" s="295" t="s">
        <v>116</v>
      </c>
      <c r="H7" s="295" t="s">
        <v>117</v>
      </c>
      <c r="I7" s="295" t="s">
        <v>115</v>
      </c>
      <c r="J7" s="295" t="s">
        <v>116</v>
      </c>
      <c r="K7" s="295" t="s">
        <v>117</v>
      </c>
      <c r="L7" s="295" t="s">
        <v>115</v>
      </c>
      <c r="M7" s="295" t="s">
        <v>116</v>
      </c>
      <c r="N7" s="295" t="s">
        <v>117</v>
      </c>
    </row>
    <row r="8" spans="2:15" ht="18" customHeight="1" x14ac:dyDescent="0.25">
      <c r="B8" s="304" t="s">
        <v>545</v>
      </c>
      <c r="C8" s="297">
        <v>336772</v>
      </c>
      <c r="D8" s="297">
        <v>686346</v>
      </c>
      <c r="E8" s="297">
        <v>1023118</v>
      </c>
      <c r="F8" s="297">
        <v>171808</v>
      </c>
      <c r="G8" s="297">
        <v>217136</v>
      </c>
      <c r="H8" s="297">
        <v>388944</v>
      </c>
      <c r="I8" s="297">
        <v>918</v>
      </c>
      <c r="J8" s="297">
        <v>697</v>
      </c>
      <c r="K8" s="297">
        <v>1615</v>
      </c>
      <c r="L8" s="298">
        <v>509498</v>
      </c>
      <c r="M8" s="298">
        <v>904179</v>
      </c>
      <c r="N8" s="298">
        <v>1413677</v>
      </c>
    </row>
    <row r="9" spans="2:15" ht="18" customHeight="1" x14ac:dyDescent="0.25">
      <c r="B9" s="304" t="s">
        <v>546</v>
      </c>
      <c r="C9" s="297">
        <v>246828</v>
      </c>
      <c r="D9" s="297">
        <v>491937</v>
      </c>
      <c r="E9" s="297">
        <v>738765</v>
      </c>
      <c r="F9" s="297">
        <v>127809</v>
      </c>
      <c r="G9" s="297">
        <v>158023</v>
      </c>
      <c r="H9" s="297">
        <v>285832</v>
      </c>
      <c r="I9" s="297">
        <v>690</v>
      </c>
      <c r="J9" s="297">
        <v>545</v>
      </c>
      <c r="K9" s="297">
        <v>1235</v>
      </c>
      <c r="L9" s="298">
        <v>375327</v>
      </c>
      <c r="M9" s="298">
        <v>650505</v>
      </c>
      <c r="N9" s="298">
        <v>1025832</v>
      </c>
    </row>
    <row r="10" spans="2:15" ht="18" customHeight="1" x14ac:dyDescent="0.25">
      <c r="B10" s="304" t="s">
        <v>547</v>
      </c>
      <c r="C10" s="297">
        <v>224080</v>
      </c>
      <c r="D10" s="297">
        <v>453404</v>
      </c>
      <c r="E10" s="297">
        <v>677484</v>
      </c>
      <c r="F10" s="297">
        <v>116799</v>
      </c>
      <c r="G10" s="297">
        <v>147075</v>
      </c>
      <c r="H10" s="297">
        <v>263874</v>
      </c>
      <c r="I10" s="297">
        <v>604</v>
      </c>
      <c r="J10" s="297">
        <v>430</v>
      </c>
      <c r="K10" s="297">
        <v>1034</v>
      </c>
      <c r="L10" s="298">
        <v>341483</v>
      </c>
      <c r="M10" s="298">
        <v>600909</v>
      </c>
      <c r="N10" s="298">
        <v>942392</v>
      </c>
    </row>
    <row r="11" spans="2:15" ht="18" customHeight="1" x14ac:dyDescent="0.25">
      <c r="B11" s="304" t="s">
        <v>548</v>
      </c>
      <c r="C11" s="297">
        <v>209040</v>
      </c>
      <c r="D11" s="297">
        <v>417423</v>
      </c>
      <c r="E11" s="297">
        <v>626463</v>
      </c>
      <c r="F11" s="297">
        <v>109525</v>
      </c>
      <c r="G11" s="297">
        <v>136836</v>
      </c>
      <c r="H11" s="297">
        <v>246361</v>
      </c>
      <c r="I11" s="297">
        <v>582</v>
      </c>
      <c r="J11" s="297">
        <v>453</v>
      </c>
      <c r="K11" s="297">
        <v>1035</v>
      </c>
      <c r="L11" s="298">
        <v>319147</v>
      </c>
      <c r="M11" s="298">
        <v>554712</v>
      </c>
      <c r="N11" s="298">
        <v>873859</v>
      </c>
    </row>
    <row r="12" spans="2:15" ht="18" customHeight="1" x14ac:dyDescent="0.25">
      <c r="B12" s="304" t="s">
        <v>549</v>
      </c>
      <c r="C12" s="297">
        <v>192630</v>
      </c>
      <c r="D12" s="297">
        <v>378342</v>
      </c>
      <c r="E12" s="297">
        <v>570972</v>
      </c>
      <c r="F12" s="297">
        <v>90696</v>
      </c>
      <c r="G12" s="297">
        <v>108409</v>
      </c>
      <c r="H12" s="297">
        <v>199105</v>
      </c>
      <c r="I12" s="297">
        <v>606</v>
      </c>
      <c r="J12" s="297">
        <v>423</v>
      </c>
      <c r="K12" s="297">
        <v>1029</v>
      </c>
      <c r="L12" s="298">
        <v>283932</v>
      </c>
      <c r="M12" s="298">
        <v>487174</v>
      </c>
      <c r="N12" s="298">
        <v>771106</v>
      </c>
    </row>
    <row r="13" spans="2:15" ht="18" customHeight="1" x14ac:dyDescent="0.25">
      <c r="B13" s="304" t="s">
        <v>550</v>
      </c>
      <c r="C13" s="297">
        <v>38169</v>
      </c>
      <c r="D13" s="297">
        <v>76203</v>
      </c>
      <c r="E13" s="297">
        <v>114372</v>
      </c>
      <c r="F13" s="297">
        <v>24219</v>
      </c>
      <c r="G13" s="297">
        <v>26771</v>
      </c>
      <c r="H13" s="297">
        <v>50990</v>
      </c>
      <c r="I13" s="297">
        <v>78</v>
      </c>
      <c r="J13" s="297">
        <v>64</v>
      </c>
      <c r="K13" s="297">
        <v>142</v>
      </c>
      <c r="L13" s="298">
        <v>62466</v>
      </c>
      <c r="M13" s="298">
        <v>103038</v>
      </c>
      <c r="N13" s="298">
        <v>165504</v>
      </c>
    </row>
    <row r="14" spans="2:15" ht="18" customHeight="1" x14ac:dyDescent="0.25">
      <c r="B14" s="304" t="s">
        <v>551</v>
      </c>
      <c r="C14" s="297">
        <v>12848</v>
      </c>
      <c r="D14" s="297">
        <v>20554</v>
      </c>
      <c r="E14" s="297">
        <v>33402</v>
      </c>
      <c r="F14" s="297">
        <v>13330</v>
      </c>
      <c r="G14" s="297">
        <v>13676</v>
      </c>
      <c r="H14" s="297">
        <v>27006</v>
      </c>
      <c r="I14" s="297">
        <v>27</v>
      </c>
      <c r="J14" s="297">
        <v>14</v>
      </c>
      <c r="K14" s="297">
        <v>41</v>
      </c>
      <c r="L14" s="298">
        <v>26205</v>
      </c>
      <c r="M14" s="298">
        <v>34244</v>
      </c>
      <c r="N14" s="298">
        <v>60449</v>
      </c>
    </row>
    <row r="15" spans="2:15" ht="18" customHeight="1" x14ac:dyDescent="0.2">
      <c r="B15" s="305" t="s">
        <v>117</v>
      </c>
      <c r="C15" s="290">
        <v>1260367</v>
      </c>
      <c r="D15" s="290">
        <v>2524209</v>
      </c>
      <c r="E15" s="290">
        <v>3784576</v>
      </c>
      <c r="F15" s="290">
        <v>654186</v>
      </c>
      <c r="G15" s="290">
        <v>807926</v>
      </c>
      <c r="H15" s="290">
        <v>1462112</v>
      </c>
      <c r="I15" s="290">
        <v>3505</v>
      </c>
      <c r="J15" s="290">
        <v>2626</v>
      </c>
      <c r="K15" s="290">
        <v>6131</v>
      </c>
      <c r="L15" s="290">
        <v>1918058</v>
      </c>
      <c r="M15" s="290">
        <v>3334761</v>
      </c>
      <c r="N15" s="290">
        <v>5252819</v>
      </c>
    </row>
    <row r="18" spans="3:12" ht="18" customHeight="1" x14ac:dyDescent="0.25">
      <c r="C18" s="306"/>
      <c r="D18" s="306"/>
      <c r="E18" s="2119" t="s">
        <v>615</v>
      </c>
      <c r="F18" s="2119"/>
      <c r="G18" s="2119"/>
      <c r="H18" s="2119"/>
      <c r="I18" s="2119"/>
      <c r="J18" s="306"/>
      <c r="K18" s="306"/>
      <c r="L18" s="239" t="s">
        <v>1</v>
      </c>
    </row>
    <row r="19" spans="3:12" ht="45" customHeight="1" x14ac:dyDescent="0.2">
      <c r="C19" s="307"/>
      <c r="D19" s="307"/>
      <c r="E19" s="1782" t="s">
        <v>552</v>
      </c>
      <c r="F19" s="1782"/>
      <c r="G19" s="1782"/>
      <c r="H19" s="1782"/>
      <c r="I19" s="1782"/>
      <c r="J19" s="307"/>
      <c r="K19" s="307"/>
    </row>
    <row r="20" spans="3:12" ht="15" customHeight="1" thickBot="1" x14ac:dyDescent="0.3">
      <c r="C20" s="308"/>
      <c r="D20" s="308"/>
      <c r="E20" s="2120">
        <v>2019</v>
      </c>
      <c r="F20" s="2120"/>
      <c r="G20" s="2120"/>
      <c r="H20" s="2120"/>
      <c r="I20" s="2120"/>
      <c r="J20" s="308"/>
      <c r="K20" s="308"/>
    </row>
    <row r="21" spans="3:12" x14ac:dyDescent="0.2">
      <c r="E21" s="309"/>
      <c r="F21" s="309"/>
      <c r="G21" s="309"/>
      <c r="H21" s="309"/>
      <c r="I21" s="309"/>
    </row>
    <row r="22" spans="3:12" ht="54" customHeight="1" x14ac:dyDescent="0.2">
      <c r="E22" s="310" t="s">
        <v>553</v>
      </c>
      <c r="F22" s="295" t="s">
        <v>115</v>
      </c>
      <c r="G22" s="295" t="s">
        <v>116</v>
      </c>
      <c r="H22" s="2121" t="s">
        <v>554</v>
      </c>
      <c r="I22" s="2121"/>
      <c r="J22" s="311"/>
    </row>
    <row r="23" spans="3:12" ht="18" customHeight="1" x14ac:dyDescent="0.25">
      <c r="E23" s="304" t="s">
        <v>555</v>
      </c>
      <c r="F23" s="312">
        <v>677349</v>
      </c>
      <c r="G23" s="312">
        <v>791250</v>
      </c>
      <c r="H23" s="2117">
        <v>1468599</v>
      </c>
      <c r="I23" s="2117"/>
      <c r="J23" s="313"/>
    </row>
    <row r="24" spans="3:12" ht="18" customHeight="1" x14ac:dyDescent="0.25">
      <c r="E24" s="304" t="s">
        <v>556</v>
      </c>
      <c r="F24" s="312">
        <v>70959</v>
      </c>
      <c r="G24" s="312">
        <v>132199</v>
      </c>
      <c r="H24" s="2117">
        <v>203158</v>
      </c>
      <c r="I24" s="2117"/>
      <c r="J24" s="313"/>
    </row>
    <row r="25" spans="3:12" ht="18" customHeight="1" x14ac:dyDescent="0.25">
      <c r="E25" s="304" t="s">
        <v>557</v>
      </c>
      <c r="F25" s="312">
        <v>50263</v>
      </c>
      <c r="G25" s="312">
        <v>118013</v>
      </c>
      <c r="H25" s="2117">
        <v>168276</v>
      </c>
      <c r="I25" s="2117"/>
      <c r="J25" s="313"/>
    </row>
    <row r="26" spans="3:12" ht="18" customHeight="1" x14ac:dyDescent="0.25">
      <c r="E26" s="304" t="s">
        <v>558</v>
      </c>
      <c r="F26" s="312">
        <v>12814</v>
      </c>
      <c r="G26" s="312">
        <v>32977</v>
      </c>
      <c r="H26" s="2117">
        <v>45791</v>
      </c>
      <c r="I26" s="2117"/>
      <c r="J26" s="313"/>
    </row>
    <row r="27" spans="3:12" ht="18" customHeight="1" x14ac:dyDescent="0.25">
      <c r="E27" s="304" t="s">
        <v>559</v>
      </c>
      <c r="F27" s="312">
        <v>3474</v>
      </c>
      <c r="G27" s="312">
        <v>9845</v>
      </c>
      <c r="H27" s="2117">
        <v>13319</v>
      </c>
      <c r="I27" s="2117"/>
      <c r="J27" s="313"/>
    </row>
    <row r="28" spans="3:12" ht="18" customHeight="1" x14ac:dyDescent="0.2">
      <c r="E28" s="314" t="s">
        <v>560</v>
      </c>
      <c r="F28" s="315">
        <v>814859</v>
      </c>
      <c r="G28" s="315">
        <v>1084284</v>
      </c>
      <c r="H28" s="2118">
        <v>1899143</v>
      </c>
      <c r="I28" s="2118"/>
    </row>
  </sheetData>
  <mergeCells count="18">
    <mergeCell ref="B2:N2"/>
    <mergeCell ref="B3:N3"/>
    <mergeCell ref="B4:N4"/>
    <mergeCell ref="B6:B7"/>
    <mergeCell ref="C6:E6"/>
    <mergeCell ref="F6:H6"/>
    <mergeCell ref="I6:K6"/>
    <mergeCell ref="L6:N6"/>
    <mergeCell ref="H25:I25"/>
    <mergeCell ref="H26:I26"/>
    <mergeCell ref="H27:I27"/>
    <mergeCell ref="H28:I28"/>
    <mergeCell ref="E18:I18"/>
    <mergeCell ref="E19:I19"/>
    <mergeCell ref="E20:I20"/>
    <mergeCell ref="H22:I22"/>
    <mergeCell ref="H23:I23"/>
    <mergeCell ref="H24:I24"/>
  </mergeCells>
  <hyperlinks>
    <hyperlink ref="O2" location="'Indice Total'!A177" display="Volver"/>
    <hyperlink ref="L18" location="'Indice Total'!A177" display="Volver"/>
  </hyperlinks>
  <pageMargins left="0.7" right="0.7" top="0.75" bottom="0.75" header="0.3" footer="0.3"/>
  <pageSetup paperSize="14" orientation="portrait" r:id="rId1"/>
  <drawing r:id="rId2"/>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1:O37"/>
  <sheetViews>
    <sheetView showGridLines="0" zoomScale="90" zoomScaleNormal="90" workbookViewId="0"/>
  </sheetViews>
  <sheetFormatPr baseColWidth="10" defaultRowHeight="12.75" x14ac:dyDescent="0.2"/>
  <cols>
    <col min="1" max="1" width="23.7109375" style="302" customWidth="1"/>
    <col min="2" max="2" width="17.85546875" style="302" customWidth="1"/>
    <col min="3" max="3" width="12.85546875" style="302" customWidth="1"/>
    <col min="4" max="4" width="12.85546875" style="302" bestFit="1" customWidth="1"/>
    <col min="5" max="5" width="12.85546875" style="302" customWidth="1"/>
    <col min="6" max="7" width="11" style="302" customWidth="1"/>
    <col min="8" max="8" width="12.85546875" style="302" customWidth="1"/>
    <col min="9" max="9" width="10.140625" style="302" customWidth="1"/>
    <col min="10" max="10" width="9.28515625" style="302" customWidth="1"/>
    <col min="11" max="11" width="8.42578125" style="302" customWidth="1"/>
    <col min="12" max="12" width="12.85546875" style="302" customWidth="1"/>
    <col min="13" max="13" width="12.85546875" style="302" bestFit="1" customWidth="1"/>
    <col min="14" max="14" width="12.85546875" style="302" customWidth="1"/>
    <col min="15" max="16384" width="11.42578125" style="302"/>
  </cols>
  <sheetData>
    <row r="1" spans="2:15" ht="42.95" customHeight="1" x14ac:dyDescent="0.2"/>
    <row r="2" spans="2:15" ht="18" x14ac:dyDescent="0.25">
      <c r="B2" s="2126" t="s">
        <v>616</v>
      </c>
      <c r="C2" s="2126"/>
      <c r="D2" s="2126"/>
      <c r="E2" s="2126"/>
      <c r="F2" s="2126"/>
      <c r="G2" s="2126"/>
      <c r="H2" s="2126"/>
      <c r="I2" s="2126"/>
      <c r="J2" s="2126"/>
      <c r="K2" s="2126"/>
      <c r="L2" s="2126"/>
      <c r="M2" s="2126"/>
      <c r="N2" s="2126"/>
      <c r="O2" s="239" t="s">
        <v>1</v>
      </c>
    </row>
    <row r="3" spans="2:15" ht="36.75" customHeight="1" x14ac:dyDescent="0.2">
      <c r="B3" s="1782" t="s">
        <v>561</v>
      </c>
      <c r="C3" s="1782"/>
      <c r="D3" s="1782"/>
      <c r="E3" s="1782"/>
      <c r="F3" s="1782"/>
      <c r="G3" s="1782"/>
      <c r="H3" s="1782"/>
      <c r="I3" s="1782"/>
      <c r="J3" s="1782"/>
      <c r="K3" s="1782"/>
      <c r="L3" s="1782"/>
      <c r="M3" s="1782"/>
      <c r="N3" s="1782"/>
    </row>
    <row r="4" spans="2:15" ht="16.5" thickBot="1" x14ac:dyDescent="0.3">
      <c r="B4" s="2125">
        <v>2019</v>
      </c>
      <c r="C4" s="2125"/>
      <c r="D4" s="2125"/>
      <c r="E4" s="2125"/>
      <c r="F4" s="2125"/>
      <c r="G4" s="2125"/>
      <c r="H4" s="2125"/>
      <c r="I4" s="2125"/>
      <c r="J4" s="2125"/>
      <c r="K4" s="2125"/>
      <c r="L4" s="2125"/>
      <c r="M4" s="2125"/>
      <c r="N4" s="2125"/>
    </row>
    <row r="5" spans="2:15" ht="15.75" x14ac:dyDescent="0.25">
      <c r="B5" s="316"/>
      <c r="C5" s="316"/>
      <c r="D5" s="316"/>
      <c r="E5" s="316"/>
      <c r="F5" s="316"/>
      <c r="G5" s="316"/>
      <c r="H5" s="316"/>
      <c r="I5" s="316"/>
      <c r="J5" s="316"/>
      <c r="K5" s="316"/>
      <c r="L5" s="316"/>
      <c r="M5" s="316"/>
      <c r="N5" s="316"/>
    </row>
    <row r="6" spans="2:15" ht="15" customHeight="1" x14ac:dyDescent="0.25">
      <c r="B6" s="2123" t="s">
        <v>562</v>
      </c>
      <c r="C6" s="2114" t="s">
        <v>528</v>
      </c>
      <c r="D6" s="2114"/>
      <c r="E6" s="2114"/>
      <c r="F6" s="2114" t="s">
        <v>529</v>
      </c>
      <c r="G6" s="2114"/>
      <c r="H6" s="2114"/>
      <c r="I6" s="2114" t="s">
        <v>530</v>
      </c>
      <c r="J6" s="2114"/>
      <c r="K6" s="2114"/>
      <c r="L6" s="2114" t="s">
        <v>117</v>
      </c>
      <c r="M6" s="2114"/>
      <c r="N6" s="2114"/>
    </row>
    <row r="7" spans="2:15" ht="15" x14ac:dyDescent="0.2">
      <c r="B7" s="2123"/>
      <c r="C7" s="295" t="s">
        <v>115</v>
      </c>
      <c r="D7" s="295" t="s">
        <v>116</v>
      </c>
      <c r="E7" s="295" t="s">
        <v>117</v>
      </c>
      <c r="F7" s="295" t="s">
        <v>115</v>
      </c>
      <c r="G7" s="295" t="s">
        <v>116</v>
      </c>
      <c r="H7" s="295" t="s">
        <v>117</v>
      </c>
      <c r="I7" s="295" t="s">
        <v>115</v>
      </c>
      <c r="J7" s="295" t="s">
        <v>116</v>
      </c>
      <c r="K7" s="295" t="s">
        <v>117</v>
      </c>
      <c r="L7" s="295" t="s">
        <v>115</v>
      </c>
      <c r="M7" s="295" t="s">
        <v>116</v>
      </c>
      <c r="N7" s="295" t="s">
        <v>117</v>
      </c>
    </row>
    <row r="8" spans="2:15" ht="18" customHeight="1" x14ac:dyDescent="0.25">
      <c r="B8" s="317" t="s">
        <v>563</v>
      </c>
      <c r="C8" s="312">
        <v>11113</v>
      </c>
      <c r="D8" s="312">
        <v>13691</v>
      </c>
      <c r="E8" s="312">
        <v>24804</v>
      </c>
      <c r="F8" s="312">
        <v>968</v>
      </c>
      <c r="G8" s="312">
        <v>363</v>
      </c>
      <c r="H8" s="312">
        <v>1331</v>
      </c>
      <c r="I8" s="312">
        <v>114</v>
      </c>
      <c r="J8" s="312">
        <v>29</v>
      </c>
      <c r="K8" s="312">
        <v>143</v>
      </c>
      <c r="L8" s="318">
        <v>12195</v>
      </c>
      <c r="M8" s="318">
        <v>14083</v>
      </c>
      <c r="N8" s="318">
        <v>26278</v>
      </c>
    </row>
    <row r="9" spans="2:15" ht="18" customHeight="1" x14ac:dyDescent="0.25">
      <c r="B9" s="317" t="s">
        <v>564</v>
      </c>
      <c r="C9" s="312">
        <v>105218</v>
      </c>
      <c r="D9" s="312">
        <v>206991</v>
      </c>
      <c r="E9" s="312">
        <v>312209</v>
      </c>
      <c r="F9" s="312">
        <v>29401</v>
      </c>
      <c r="G9" s="312">
        <v>17615</v>
      </c>
      <c r="H9" s="312">
        <v>47016</v>
      </c>
      <c r="I9" s="312">
        <v>251</v>
      </c>
      <c r="J9" s="312">
        <v>129</v>
      </c>
      <c r="K9" s="312">
        <v>380</v>
      </c>
      <c r="L9" s="318">
        <v>134870</v>
      </c>
      <c r="M9" s="318">
        <v>224735</v>
      </c>
      <c r="N9" s="318">
        <v>359605</v>
      </c>
    </row>
    <row r="10" spans="2:15" ht="18" customHeight="1" x14ac:dyDescent="0.25">
      <c r="B10" s="317" t="s">
        <v>565</v>
      </c>
      <c r="C10" s="312">
        <v>315496</v>
      </c>
      <c r="D10" s="312">
        <v>907657</v>
      </c>
      <c r="E10" s="312">
        <v>1223153</v>
      </c>
      <c r="F10" s="312">
        <v>225355</v>
      </c>
      <c r="G10" s="312">
        <v>311850</v>
      </c>
      <c r="H10" s="312">
        <v>537205</v>
      </c>
      <c r="I10" s="312">
        <v>1012</v>
      </c>
      <c r="J10" s="312">
        <v>737</v>
      </c>
      <c r="K10" s="312">
        <v>1749</v>
      </c>
      <c r="L10" s="318">
        <v>541863</v>
      </c>
      <c r="M10" s="318">
        <v>1220244</v>
      </c>
      <c r="N10" s="318">
        <v>1762107</v>
      </c>
    </row>
    <row r="11" spans="2:15" ht="18" customHeight="1" x14ac:dyDescent="0.25">
      <c r="B11" s="317" t="s">
        <v>566</v>
      </c>
      <c r="C11" s="312">
        <v>249899</v>
      </c>
      <c r="D11" s="312">
        <v>628247</v>
      </c>
      <c r="E11" s="312">
        <v>878146</v>
      </c>
      <c r="F11" s="312">
        <v>183905</v>
      </c>
      <c r="G11" s="312">
        <v>260738</v>
      </c>
      <c r="H11" s="312">
        <v>444643</v>
      </c>
      <c r="I11" s="312">
        <v>804</v>
      </c>
      <c r="J11" s="312">
        <v>673</v>
      </c>
      <c r="K11" s="312">
        <v>1477</v>
      </c>
      <c r="L11" s="318">
        <v>434608</v>
      </c>
      <c r="M11" s="318">
        <v>889658</v>
      </c>
      <c r="N11" s="318">
        <v>1324266</v>
      </c>
    </row>
    <row r="12" spans="2:15" ht="18" customHeight="1" x14ac:dyDescent="0.25">
      <c r="B12" s="317" t="s">
        <v>567</v>
      </c>
      <c r="C12" s="312">
        <v>238250</v>
      </c>
      <c r="D12" s="312">
        <v>447834</v>
      </c>
      <c r="E12" s="312">
        <v>686084</v>
      </c>
      <c r="F12" s="312">
        <v>114130</v>
      </c>
      <c r="G12" s="312">
        <v>125999</v>
      </c>
      <c r="H12" s="312">
        <v>240129</v>
      </c>
      <c r="I12" s="312">
        <v>697</v>
      </c>
      <c r="J12" s="312">
        <v>574</v>
      </c>
      <c r="K12" s="312">
        <v>1271</v>
      </c>
      <c r="L12" s="318">
        <v>353077</v>
      </c>
      <c r="M12" s="318">
        <v>574407</v>
      </c>
      <c r="N12" s="318">
        <v>927484</v>
      </c>
    </row>
    <row r="13" spans="2:15" ht="18" customHeight="1" x14ac:dyDescent="0.25">
      <c r="B13" s="317" t="s">
        <v>568</v>
      </c>
      <c r="C13" s="312">
        <v>233220</v>
      </c>
      <c r="D13" s="312">
        <v>277818</v>
      </c>
      <c r="E13" s="312">
        <v>511038</v>
      </c>
      <c r="F13" s="312">
        <v>78360</v>
      </c>
      <c r="G13" s="312">
        <v>80635</v>
      </c>
      <c r="H13" s="312">
        <v>158995</v>
      </c>
      <c r="I13" s="312">
        <v>508</v>
      </c>
      <c r="J13" s="312">
        <v>448</v>
      </c>
      <c r="K13" s="312">
        <v>956</v>
      </c>
      <c r="L13" s="318">
        <v>312088</v>
      </c>
      <c r="M13" s="318">
        <v>358901</v>
      </c>
      <c r="N13" s="318">
        <v>670989</v>
      </c>
    </row>
    <row r="14" spans="2:15" ht="18" customHeight="1" x14ac:dyDescent="0.25">
      <c r="B14" s="317" t="s">
        <v>569</v>
      </c>
      <c r="C14" s="312">
        <v>107171</v>
      </c>
      <c r="D14" s="312">
        <v>41971</v>
      </c>
      <c r="E14" s="312">
        <v>149142</v>
      </c>
      <c r="F14" s="312">
        <v>22067</v>
      </c>
      <c r="G14" s="312">
        <v>10726</v>
      </c>
      <c r="H14" s="312">
        <v>32793</v>
      </c>
      <c r="I14" s="312">
        <v>119</v>
      </c>
      <c r="J14" s="312">
        <v>36</v>
      </c>
      <c r="K14" s="312">
        <v>155</v>
      </c>
      <c r="L14" s="318">
        <v>129357</v>
      </c>
      <c r="M14" s="318">
        <v>52733</v>
      </c>
      <c r="N14" s="318">
        <v>182090</v>
      </c>
    </row>
    <row r="15" spans="2:15" ht="18" customHeight="1" x14ac:dyDescent="0.25">
      <c r="B15" s="319" t="s">
        <v>117</v>
      </c>
      <c r="C15" s="320">
        <v>1260367</v>
      </c>
      <c r="D15" s="320">
        <v>2524209</v>
      </c>
      <c r="E15" s="320">
        <v>3784576</v>
      </c>
      <c r="F15" s="320">
        <v>654186</v>
      </c>
      <c r="G15" s="320">
        <v>807926</v>
      </c>
      <c r="H15" s="320">
        <v>1462112</v>
      </c>
      <c r="I15" s="320">
        <v>3505</v>
      </c>
      <c r="J15" s="320">
        <v>2626</v>
      </c>
      <c r="K15" s="320">
        <v>6131</v>
      </c>
      <c r="L15" s="320">
        <v>1918058</v>
      </c>
      <c r="M15" s="320">
        <v>3334761</v>
      </c>
      <c r="N15" s="320">
        <v>5252819</v>
      </c>
    </row>
    <row r="17" spans="2:15" x14ac:dyDescent="0.2">
      <c r="N17" s="1532"/>
    </row>
    <row r="20" spans="2:15" ht="36" customHeight="1" x14ac:dyDescent="0.2">
      <c r="B20" s="2124" t="s">
        <v>617</v>
      </c>
      <c r="C20" s="2124"/>
      <c r="D20" s="2124"/>
      <c r="E20" s="2124"/>
      <c r="F20" s="2124"/>
      <c r="G20" s="2124"/>
      <c r="H20" s="2124"/>
      <c r="I20" s="2124"/>
      <c r="J20" s="2124"/>
      <c r="K20" s="2124"/>
      <c r="L20" s="2124"/>
      <c r="M20" s="2124"/>
      <c r="N20" s="2124"/>
      <c r="O20" s="239" t="s">
        <v>1</v>
      </c>
    </row>
    <row r="21" spans="2:15" ht="41.25" customHeight="1" x14ac:dyDescent="0.2">
      <c r="B21" s="1782" t="s">
        <v>570</v>
      </c>
      <c r="C21" s="1782"/>
      <c r="D21" s="1782"/>
      <c r="E21" s="1782"/>
      <c r="F21" s="1782"/>
      <c r="G21" s="1782"/>
      <c r="H21" s="1782"/>
      <c r="I21" s="1782"/>
      <c r="J21" s="1782"/>
      <c r="K21" s="1782"/>
      <c r="L21" s="1782"/>
      <c r="M21" s="1782"/>
      <c r="N21" s="1782"/>
    </row>
    <row r="22" spans="2:15" ht="16.5" thickBot="1" x14ac:dyDescent="0.3">
      <c r="B22" s="2125">
        <v>2019</v>
      </c>
      <c r="C22" s="2125"/>
      <c r="D22" s="2125"/>
      <c r="E22" s="2125"/>
      <c r="F22" s="2125"/>
      <c r="G22" s="2125"/>
      <c r="H22" s="2125"/>
      <c r="I22" s="2125"/>
      <c r="J22" s="2125"/>
      <c r="K22" s="2125"/>
      <c r="L22" s="2125"/>
      <c r="M22" s="2125"/>
      <c r="N22" s="2125"/>
    </row>
    <row r="23" spans="2:15" ht="15.75" x14ac:dyDescent="0.25">
      <c r="B23" s="321"/>
      <c r="C23" s="321"/>
      <c r="D23" s="321"/>
      <c r="E23" s="321"/>
      <c r="F23" s="321"/>
      <c r="G23" s="321"/>
      <c r="H23" s="321"/>
      <c r="I23" s="321"/>
      <c r="J23" s="321"/>
      <c r="K23" s="321"/>
      <c r="L23" s="321"/>
      <c r="M23" s="321"/>
      <c r="N23" s="321"/>
    </row>
    <row r="24" spans="2:15" ht="15" customHeight="1" x14ac:dyDescent="0.25">
      <c r="B24" s="2123" t="s">
        <v>571</v>
      </c>
      <c r="C24" s="2114" t="s">
        <v>528</v>
      </c>
      <c r="D24" s="2114"/>
      <c r="E24" s="2114"/>
      <c r="F24" s="2114" t="s">
        <v>529</v>
      </c>
      <c r="G24" s="2114"/>
      <c r="H24" s="2114"/>
      <c r="I24" s="2114" t="s">
        <v>530</v>
      </c>
      <c r="J24" s="2114"/>
      <c r="K24" s="2114"/>
      <c r="L24" s="2114" t="s">
        <v>117</v>
      </c>
      <c r="M24" s="2114"/>
      <c r="N24" s="2114"/>
    </row>
    <row r="25" spans="2:15" ht="15" x14ac:dyDescent="0.2">
      <c r="B25" s="2123"/>
      <c r="C25" s="295" t="s">
        <v>115</v>
      </c>
      <c r="D25" s="295" t="s">
        <v>116</v>
      </c>
      <c r="E25" s="295" t="s">
        <v>117</v>
      </c>
      <c r="F25" s="295" t="s">
        <v>115</v>
      </c>
      <c r="G25" s="295" t="s">
        <v>116</v>
      </c>
      <c r="H25" s="295" t="s">
        <v>117</v>
      </c>
      <c r="I25" s="295" t="s">
        <v>115</v>
      </c>
      <c r="J25" s="295" t="s">
        <v>116</v>
      </c>
      <c r="K25" s="295" t="s">
        <v>117</v>
      </c>
      <c r="L25" s="295" t="s">
        <v>115</v>
      </c>
      <c r="M25" s="295" t="s">
        <v>116</v>
      </c>
      <c r="N25" s="295" t="s">
        <v>117</v>
      </c>
    </row>
    <row r="26" spans="2:15" ht="18" customHeight="1" x14ac:dyDescent="0.25">
      <c r="B26" s="317" t="s">
        <v>572</v>
      </c>
      <c r="C26" s="312">
        <v>250242</v>
      </c>
      <c r="D26" s="312">
        <v>530471</v>
      </c>
      <c r="E26" s="312">
        <v>780713</v>
      </c>
      <c r="F26" s="312">
        <v>232122</v>
      </c>
      <c r="G26" s="312">
        <v>262233</v>
      </c>
      <c r="H26" s="312">
        <v>494355</v>
      </c>
      <c r="I26" s="312">
        <v>346</v>
      </c>
      <c r="J26" s="312">
        <v>279</v>
      </c>
      <c r="K26" s="312">
        <v>625</v>
      </c>
      <c r="L26" s="318">
        <v>482710</v>
      </c>
      <c r="M26" s="318">
        <v>792983</v>
      </c>
      <c r="N26" s="318">
        <v>1275693</v>
      </c>
    </row>
    <row r="27" spans="2:15" ht="18" customHeight="1" x14ac:dyDescent="0.25">
      <c r="B27" s="317" t="s">
        <v>573</v>
      </c>
      <c r="C27" s="312">
        <v>310850</v>
      </c>
      <c r="D27" s="312">
        <v>622761</v>
      </c>
      <c r="E27" s="312">
        <v>933611</v>
      </c>
      <c r="F27" s="312">
        <v>141586</v>
      </c>
      <c r="G27" s="312">
        <v>182741</v>
      </c>
      <c r="H27" s="312">
        <v>324327</v>
      </c>
      <c r="I27" s="312">
        <v>734</v>
      </c>
      <c r="J27" s="312">
        <v>559</v>
      </c>
      <c r="K27" s="312">
        <v>1293</v>
      </c>
      <c r="L27" s="318">
        <v>453170</v>
      </c>
      <c r="M27" s="318">
        <v>806061</v>
      </c>
      <c r="N27" s="318">
        <v>1259231</v>
      </c>
    </row>
    <row r="28" spans="2:15" ht="18" customHeight="1" x14ac:dyDescent="0.25">
      <c r="B28" s="317" t="s">
        <v>574</v>
      </c>
      <c r="C28" s="312">
        <v>171505</v>
      </c>
      <c r="D28" s="312">
        <v>314805</v>
      </c>
      <c r="E28" s="312">
        <v>486310</v>
      </c>
      <c r="F28" s="312">
        <v>66852</v>
      </c>
      <c r="G28" s="312">
        <v>68058</v>
      </c>
      <c r="H28" s="312">
        <v>134910</v>
      </c>
      <c r="I28" s="312">
        <v>512</v>
      </c>
      <c r="J28" s="312">
        <v>430</v>
      </c>
      <c r="K28" s="312">
        <v>942</v>
      </c>
      <c r="L28" s="318">
        <v>238869</v>
      </c>
      <c r="M28" s="318">
        <v>383293</v>
      </c>
      <c r="N28" s="318">
        <v>622162</v>
      </c>
    </row>
    <row r="29" spans="2:15" ht="18" customHeight="1" x14ac:dyDescent="0.25">
      <c r="B29" s="317" t="s">
        <v>575</v>
      </c>
      <c r="C29" s="312">
        <v>186948</v>
      </c>
      <c r="D29" s="312">
        <v>408017</v>
      </c>
      <c r="E29" s="312">
        <v>594965</v>
      </c>
      <c r="F29" s="312">
        <v>86285</v>
      </c>
      <c r="G29" s="312">
        <v>112996</v>
      </c>
      <c r="H29" s="312">
        <v>199281</v>
      </c>
      <c r="I29" s="312">
        <v>534</v>
      </c>
      <c r="J29" s="312">
        <v>546</v>
      </c>
      <c r="K29" s="312">
        <v>1080</v>
      </c>
      <c r="L29" s="318">
        <v>273767</v>
      </c>
      <c r="M29" s="318">
        <v>521559</v>
      </c>
      <c r="N29" s="318">
        <v>795326</v>
      </c>
    </row>
    <row r="30" spans="2:15" ht="18" customHeight="1" x14ac:dyDescent="0.25">
      <c r="B30" s="317" t="s">
        <v>576</v>
      </c>
      <c r="C30" s="312">
        <v>84755</v>
      </c>
      <c r="D30" s="312">
        <v>196682</v>
      </c>
      <c r="E30" s="312">
        <v>281437</v>
      </c>
      <c r="F30" s="312">
        <v>42932</v>
      </c>
      <c r="G30" s="312">
        <v>57196</v>
      </c>
      <c r="H30" s="312">
        <v>100128</v>
      </c>
      <c r="I30" s="312">
        <v>305</v>
      </c>
      <c r="J30" s="312">
        <v>309</v>
      </c>
      <c r="K30" s="312">
        <v>614</v>
      </c>
      <c r="L30" s="318">
        <v>127992</v>
      </c>
      <c r="M30" s="318">
        <v>254187</v>
      </c>
      <c r="N30" s="318">
        <v>382179</v>
      </c>
    </row>
    <row r="31" spans="2:15" ht="18" customHeight="1" x14ac:dyDescent="0.25">
      <c r="B31" s="317" t="s">
        <v>577</v>
      </c>
      <c r="C31" s="312">
        <v>233312</v>
      </c>
      <c r="D31" s="312">
        <v>330673</v>
      </c>
      <c r="E31" s="312">
        <v>563985</v>
      </c>
      <c r="F31" s="312">
        <v>83526</v>
      </c>
      <c r="G31" s="312">
        <v>79939</v>
      </c>
      <c r="H31" s="312">
        <v>163465</v>
      </c>
      <c r="I31" s="312">
        <v>991</v>
      </c>
      <c r="J31" s="312">
        <v>476</v>
      </c>
      <c r="K31" s="312">
        <v>1467</v>
      </c>
      <c r="L31" s="318">
        <v>317829</v>
      </c>
      <c r="M31" s="318">
        <v>411088</v>
      </c>
      <c r="N31" s="318">
        <v>728917</v>
      </c>
    </row>
    <row r="32" spans="2:15" ht="18" customHeight="1" x14ac:dyDescent="0.25">
      <c r="B32" s="317" t="s">
        <v>578</v>
      </c>
      <c r="C32" s="312">
        <v>2011</v>
      </c>
      <c r="D32" s="312">
        <v>3365</v>
      </c>
      <c r="E32" s="312">
        <v>5376</v>
      </c>
      <c r="F32" s="312">
        <v>289</v>
      </c>
      <c r="G32" s="312">
        <v>299</v>
      </c>
      <c r="H32" s="312">
        <v>588</v>
      </c>
      <c r="I32" s="312">
        <v>8</v>
      </c>
      <c r="J32" s="312">
        <v>3</v>
      </c>
      <c r="K32" s="312">
        <v>11</v>
      </c>
      <c r="L32" s="318">
        <v>2308</v>
      </c>
      <c r="M32" s="318">
        <v>3667</v>
      </c>
      <c r="N32" s="318">
        <v>5975</v>
      </c>
    </row>
    <row r="33" spans="2:14" ht="18" customHeight="1" x14ac:dyDescent="0.25">
      <c r="B33" s="317" t="s">
        <v>579</v>
      </c>
      <c r="C33" s="312">
        <v>95</v>
      </c>
      <c r="D33" s="312">
        <v>49887</v>
      </c>
      <c r="E33" s="312">
        <v>49982</v>
      </c>
      <c r="F33" s="312">
        <v>2</v>
      </c>
      <c r="G33" s="312">
        <v>22210</v>
      </c>
      <c r="H33" s="312">
        <v>22212</v>
      </c>
      <c r="I33" s="312">
        <v>1</v>
      </c>
      <c r="J33" s="312">
        <v>0</v>
      </c>
      <c r="K33" s="312">
        <v>1</v>
      </c>
      <c r="L33" s="318">
        <v>98</v>
      </c>
      <c r="M33" s="318">
        <v>72097</v>
      </c>
      <c r="N33" s="318">
        <v>72195</v>
      </c>
    </row>
    <row r="34" spans="2:14" ht="18" customHeight="1" x14ac:dyDescent="0.25">
      <c r="B34" s="317" t="s">
        <v>580</v>
      </c>
      <c r="C34" s="312">
        <v>19460</v>
      </c>
      <c r="D34" s="312">
        <v>14707</v>
      </c>
      <c r="E34" s="312">
        <v>34167</v>
      </c>
      <c r="F34" s="312">
        <v>525</v>
      </c>
      <c r="G34" s="312">
        <v>354</v>
      </c>
      <c r="H34" s="312">
        <v>879</v>
      </c>
      <c r="I34" s="312">
        <v>70</v>
      </c>
      <c r="J34" s="312">
        <v>24</v>
      </c>
      <c r="K34" s="312">
        <v>94</v>
      </c>
      <c r="L34" s="318">
        <v>20055</v>
      </c>
      <c r="M34" s="318">
        <v>15085</v>
      </c>
      <c r="N34" s="318">
        <v>35140</v>
      </c>
    </row>
    <row r="35" spans="2:14" ht="18" customHeight="1" x14ac:dyDescent="0.25">
      <c r="B35" s="317" t="s">
        <v>581</v>
      </c>
      <c r="C35" s="312">
        <v>10</v>
      </c>
      <c r="D35" s="312">
        <v>50609</v>
      </c>
      <c r="E35" s="312">
        <v>50619</v>
      </c>
      <c r="F35" s="312">
        <v>4</v>
      </c>
      <c r="G35" s="312">
        <v>21304</v>
      </c>
      <c r="H35" s="312">
        <v>21308</v>
      </c>
      <c r="I35" s="312">
        <v>0</v>
      </c>
      <c r="J35" s="312">
        <v>0</v>
      </c>
      <c r="K35" s="312">
        <v>0</v>
      </c>
      <c r="L35" s="318">
        <v>14</v>
      </c>
      <c r="M35" s="318">
        <v>71913</v>
      </c>
      <c r="N35" s="318">
        <v>71927</v>
      </c>
    </row>
    <row r="36" spans="2:14" ht="18" customHeight="1" x14ac:dyDescent="0.25">
      <c r="B36" s="317" t="s">
        <v>582</v>
      </c>
      <c r="C36" s="312">
        <v>1179</v>
      </c>
      <c r="D36" s="312">
        <v>2232</v>
      </c>
      <c r="E36" s="312">
        <v>3411</v>
      </c>
      <c r="F36" s="312">
        <v>63</v>
      </c>
      <c r="G36" s="312">
        <v>596</v>
      </c>
      <c r="H36" s="312">
        <v>659</v>
      </c>
      <c r="I36" s="312">
        <v>4</v>
      </c>
      <c r="J36" s="312">
        <v>0</v>
      </c>
      <c r="K36" s="312">
        <v>4</v>
      </c>
      <c r="L36" s="318">
        <v>1246</v>
      </c>
      <c r="M36" s="318">
        <v>2828</v>
      </c>
      <c r="N36" s="318">
        <v>4074</v>
      </c>
    </row>
    <row r="37" spans="2:14" ht="18" customHeight="1" x14ac:dyDescent="0.25">
      <c r="B37" s="319" t="s">
        <v>117</v>
      </c>
      <c r="C37" s="320">
        <v>1260367</v>
      </c>
      <c r="D37" s="320">
        <v>2524209</v>
      </c>
      <c r="E37" s="320">
        <v>3784576</v>
      </c>
      <c r="F37" s="320">
        <v>654186</v>
      </c>
      <c r="G37" s="320">
        <v>807926</v>
      </c>
      <c r="H37" s="320">
        <v>1462112</v>
      </c>
      <c r="I37" s="320">
        <v>3505</v>
      </c>
      <c r="J37" s="320">
        <v>2626</v>
      </c>
      <c r="K37" s="320">
        <v>6131</v>
      </c>
      <c r="L37" s="320">
        <v>1918058</v>
      </c>
      <c r="M37" s="320">
        <v>3334761</v>
      </c>
      <c r="N37" s="320">
        <v>5252819</v>
      </c>
    </row>
  </sheetData>
  <mergeCells count="16">
    <mergeCell ref="B2:N2"/>
    <mergeCell ref="B3:N3"/>
    <mergeCell ref="B4:N4"/>
    <mergeCell ref="B6:B7"/>
    <mergeCell ref="C6:E6"/>
    <mergeCell ref="F6:H6"/>
    <mergeCell ref="I6:K6"/>
    <mergeCell ref="L6:N6"/>
    <mergeCell ref="B20:N20"/>
    <mergeCell ref="B21:N21"/>
    <mergeCell ref="B22:N22"/>
    <mergeCell ref="B24:B25"/>
    <mergeCell ref="C24:E24"/>
    <mergeCell ref="F24:H24"/>
    <mergeCell ref="I24:K24"/>
    <mergeCell ref="L24:N24"/>
  </mergeCells>
  <hyperlinks>
    <hyperlink ref="O2" location="'Indice Total'!A177" display="Volver"/>
    <hyperlink ref="O20" location="'Indice Total'!A177" display="Volver"/>
  </hyperlinks>
  <pageMargins left="0.7" right="0.7" top="0.75" bottom="0.75" header="0.3" footer="0.3"/>
  <drawing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1:L14"/>
  <sheetViews>
    <sheetView showGridLines="0" zoomScale="90" zoomScaleNormal="90" workbookViewId="0"/>
  </sheetViews>
  <sheetFormatPr baseColWidth="10" defaultRowHeight="12.75" x14ac:dyDescent="0.2"/>
  <cols>
    <col min="1" max="1" width="23.7109375" style="302" customWidth="1"/>
    <col min="2" max="2" width="27" style="302" customWidth="1"/>
    <col min="3" max="4" width="12.85546875" style="302" customWidth="1"/>
    <col min="5" max="5" width="12.85546875" style="302" bestFit="1" customWidth="1"/>
    <col min="6" max="7" width="11" style="302" customWidth="1"/>
    <col min="8" max="9" width="12.85546875" style="302" customWidth="1"/>
    <col min="10" max="11" width="12.85546875" style="302" bestFit="1" customWidth="1"/>
    <col min="12" max="16384" width="11.42578125" style="302"/>
  </cols>
  <sheetData>
    <row r="1" spans="2:12" ht="42.95" customHeight="1" x14ac:dyDescent="0.2">
      <c r="B1" s="322"/>
      <c r="C1" s="322"/>
      <c r="D1" s="322"/>
      <c r="E1" s="322"/>
      <c r="F1" s="322"/>
      <c r="G1" s="322"/>
      <c r="H1" s="322"/>
      <c r="I1" s="322"/>
      <c r="J1" s="322"/>
      <c r="K1" s="322"/>
    </row>
    <row r="2" spans="2:12" ht="18" x14ac:dyDescent="0.25">
      <c r="B2" s="2119" t="s">
        <v>618</v>
      </c>
      <c r="C2" s="2119"/>
      <c r="D2" s="2119"/>
      <c r="E2" s="2119"/>
      <c r="F2" s="2119"/>
      <c r="G2" s="2119"/>
      <c r="H2" s="2119"/>
      <c r="I2" s="2119"/>
      <c r="J2" s="2119"/>
      <c r="K2" s="2119"/>
      <c r="L2" s="239" t="s">
        <v>1</v>
      </c>
    </row>
    <row r="3" spans="2:12" ht="36.75" customHeight="1" x14ac:dyDescent="0.2">
      <c r="B3" s="1782" t="s">
        <v>583</v>
      </c>
      <c r="C3" s="1782"/>
      <c r="D3" s="1782"/>
      <c r="E3" s="1782"/>
      <c r="F3" s="1782"/>
      <c r="G3" s="1782"/>
      <c r="H3" s="1782"/>
      <c r="I3" s="1782"/>
      <c r="J3" s="1782"/>
      <c r="K3" s="1782"/>
    </row>
    <row r="4" spans="2:12" ht="16.5" thickBot="1" x14ac:dyDescent="0.3">
      <c r="B4" s="2125">
        <v>2019</v>
      </c>
      <c r="C4" s="2125"/>
      <c r="D4" s="2125"/>
      <c r="E4" s="2125"/>
      <c r="F4" s="2125"/>
      <c r="G4" s="2125"/>
      <c r="H4" s="2125"/>
      <c r="I4" s="2125"/>
      <c r="J4" s="2125"/>
      <c r="K4" s="2125"/>
    </row>
    <row r="5" spans="2:12" ht="15.75" x14ac:dyDescent="0.25">
      <c r="B5" s="321"/>
      <c r="C5" s="321"/>
      <c r="D5" s="321"/>
      <c r="E5" s="321"/>
      <c r="F5" s="321"/>
      <c r="G5" s="321"/>
      <c r="H5" s="321"/>
      <c r="I5" s="321"/>
      <c r="J5" s="321"/>
      <c r="K5" s="321"/>
    </row>
    <row r="6" spans="2:12" ht="15" customHeight="1" x14ac:dyDescent="0.25">
      <c r="B6" s="2123" t="s">
        <v>584</v>
      </c>
      <c r="C6" s="2114" t="s">
        <v>528</v>
      </c>
      <c r="D6" s="2114"/>
      <c r="E6" s="2114"/>
      <c r="F6" s="2114" t="s">
        <v>529</v>
      </c>
      <c r="G6" s="2114"/>
      <c r="H6" s="2114"/>
      <c r="I6" s="2114" t="s">
        <v>117</v>
      </c>
      <c r="J6" s="2114"/>
      <c r="K6" s="2114"/>
    </row>
    <row r="7" spans="2:12" ht="15" x14ac:dyDescent="0.2">
      <c r="B7" s="2123"/>
      <c r="C7" s="295" t="s">
        <v>115</v>
      </c>
      <c r="D7" s="295" t="s">
        <v>116</v>
      </c>
      <c r="E7" s="295" t="s">
        <v>117</v>
      </c>
      <c r="F7" s="295" t="s">
        <v>115</v>
      </c>
      <c r="G7" s="295" t="s">
        <v>116</v>
      </c>
      <c r="H7" s="295" t="s">
        <v>117</v>
      </c>
      <c r="I7" s="295" t="s">
        <v>115</v>
      </c>
      <c r="J7" s="295" t="s">
        <v>116</v>
      </c>
      <c r="K7" s="295" t="s">
        <v>117</v>
      </c>
    </row>
    <row r="8" spans="2:12" ht="18" customHeight="1" x14ac:dyDescent="0.25">
      <c r="B8" s="304" t="s">
        <v>585</v>
      </c>
      <c r="C8" s="312">
        <v>1056077</v>
      </c>
      <c r="D8" s="312">
        <v>2162302</v>
      </c>
      <c r="E8" s="312">
        <v>3218379</v>
      </c>
      <c r="F8" s="312">
        <v>499806</v>
      </c>
      <c r="G8" s="312">
        <v>613368</v>
      </c>
      <c r="H8" s="312">
        <v>1113174</v>
      </c>
      <c r="I8" s="323">
        <f>C8+F8</f>
        <v>1555883</v>
      </c>
      <c r="J8" s="323">
        <f t="shared" ref="J8:K13" si="0">D8+G8</f>
        <v>2775670</v>
      </c>
      <c r="K8" s="318">
        <f t="shared" si="0"/>
        <v>4331553</v>
      </c>
    </row>
    <row r="9" spans="2:12" ht="18" customHeight="1" x14ac:dyDescent="0.25">
      <c r="B9" s="304" t="s">
        <v>586</v>
      </c>
      <c r="C9" s="312">
        <v>37345</v>
      </c>
      <c r="D9" s="312">
        <v>112043</v>
      </c>
      <c r="E9" s="312">
        <v>149388</v>
      </c>
      <c r="F9" s="312">
        <v>53140</v>
      </c>
      <c r="G9" s="312">
        <v>74711</v>
      </c>
      <c r="H9" s="312">
        <v>127851</v>
      </c>
      <c r="I9" s="323">
        <f t="shared" ref="I9:I13" si="1">C9+F9</f>
        <v>90485</v>
      </c>
      <c r="J9" s="323">
        <f t="shared" si="0"/>
        <v>186754</v>
      </c>
      <c r="K9" s="318">
        <f t="shared" si="0"/>
        <v>277239</v>
      </c>
    </row>
    <row r="10" spans="2:12" ht="18" customHeight="1" x14ac:dyDescent="0.25">
      <c r="B10" s="304" t="s">
        <v>587</v>
      </c>
      <c r="C10" s="312">
        <v>9636</v>
      </c>
      <c r="D10" s="312">
        <v>11952</v>
      </c>
      <c r="E10" s="312">
        <v>21588</v>
      </c>
      <c r="F10" s="312">
        <v>14</v>
      </c>
      <c r="G10" s="312">
        <v>131</v>
      </c>
      <c r="H10" s="312">
        <v>145</v>
      </c>
      <c r="I10" s="323">
        <f t="shared" si="1"/>
        <v>9650</v>
      </c>
      <c r="J10" s="323">
        <f t="shared" si="0"/>
        <v>12083</v>
      </c>
      <c r="K10" s="318">
        <f t="shared" si="0"/>
        <v>21733</v>
      </c>
    </row>
    <row r="11" spans="2:12" ht="18" customHeight="1" x14ac:dyDescent="0.25">
      <c r="B11" s="304" t="s">
        <v>588</v>
      </c>
      <c r="C11" s="312">
        <v>8050</v>
      </c>
      <c r="D11" s="312">
        <v>17524</v>
      </c>
      <c r="E11" s="312">
        <v>25574</v>
      </c>
      <c r="F11" s="312">
        <v>26734</v>
      </c>
      <c r="G11" s="312">
        <v>43515</v>
      </c>
      <c r="H11" s="312">
        <v>70249</v>
      </c>
      <c r="I11" s="323">
        <f t="shared" si="1"/>
        <v>34784</v>
      </c>
      <c r="J11" s="323">
        <f t="shared" si="0"/>
        <v>61039</v>
      </c>
      <c r="K11" s="318">
        <f t="shared" si="0"/>
        <v>95823</v>
      </c>
    </row>
    <row r="12" spans="2:12" ht="18" customHeight="1" x14ac:dyDescent="0.25">
      <c r="B12" s="304" t="s">
        <v>589</v>
      </c>
      <c r="C12" s="312">
        <v>97</v>
      </c>
      <c r="D12" s="312">
        <v>357</v>
      </c>
      <c r="E12" s="312">
        <v>454</v>
      </c>
      <c r="F12" s="312">
        <v>0</v>
      </c>
      <c r="G12" s="312">
        <v>1</v>
      </c>
      <c r="H12" s="312">
        <v>1</v>
      </c>
      <c r="I12" s="323">
        <f t="shared" si="1"/>
        <v>97</v>
      </c>
      <c r="J12" s="323">
        <f t="shared" si="0"/>
        <v>358</v>
      </c>
      <c r="K12" s="318">
        <f t="shared" si="0"/>
        <v>455</v>
      </c>
    </row>
    <row r="13" spans="2:12" ht="18" customHeight="1" x14ac:dyDescent="0.25">
      <c r="B13" s="324" t="s">
        <v>117</v>
      </c>
      <c r="C13" s="320">
        <v>1111205</v>
      </c>
      <c r="D13" s="320">
        <v>2304178</v>
      </c>
      <c r="E13" s="320">
        <v>3415383</v>
      </c>
      <c r="F13" s="320">
        <v>579694</v>
      </c>
      <c r="G13" s="320">
        <v>731726</v>
      </c>
      <c r="H13" s="320">
        <v>1311420</v>
      </c>
      <c r="I13" s="320">
        <f t="shared" si="1"/>
        <v>1690899</v>
      </c>
      <c r="J13" s="320">
        <f t="shared" si="0"/>
        <v>3035904</v>
      </c>
      <c r="K13" s="320">
        <f t="shared" si="0"/>
        <v>4726803</v>
      </c>
    </row>
    <row r="14" spans="2:12" x14ac:dyDescent="0.2">
      <c r="B14" s="2127" t="s">
        <v>590</v>
      </c>
      <c r="C14" s="2127"/>
      <c r="D14" s="2127"/>
      <c r="E14" s="2127"/>
      <c r="F14" s="2127"/>
      <c r="G14" s="2127"/>
      <c r="H14" s="2127"/>
    </row>
  </sheetData>
  <mergeCells count="8">
    <mergeCell ref="B14:H14"/>
    <mergeCell ref="B2:K2"/>
    <mergeCell ref="B3:K3"/>
    <mergeCell ref="B4:K4"/>
    <mergeCell ref="B6:B7"/>
    <mergeCell ref="C6:E6"/>
    <mergeCell ref="F6:H6"/>
    <mergeCell ref="I6:K6"/>
  </mergeCells>
  <hyperlinks>
    <hyperlink ref="L2" location="'Indice Total'!A177" display="Volver"/>
  </hyperlinks>
  <pageMargins left="0.7" right="0.7" top="0.75" bottom="0.75" header="0.3" footer="0.3"/>
  <drawing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1:J30"/>
  <sheetViews>
    <sheetView showGridLines="0" zoomScale="90" zoomScaleNormal="90" workbookViewId="0"/>
  </sheetViews>
  <sheetFormatPr baseColWidth="10" defaultRowHeight="15" x14ac:dyDescent="0.25"/>
  <cols>
    <col min="1" max="1" width="23.7109375" customWidth="1"/>
    <col min="2" max="2" width="85.7109375" bestFit="1" customWidth="1"/>
    <col min="3" max="3" width="11.28515625" bestFit="1" customWidth="1"/>
    <col min="4" max="4" width="12.85546875" bestFit="1" customWidth="1"/>
    <col min="5" max="5" width="16.28515625" customWidth="1"/>
    <col min="6" max="7" width="14.5703125" customWidth="1"/>
    <col min="8" max="8" width="12.85546875" bestFit="1" customWidth="1"/>
  </cols>
  <sheetData>
    <row r="1" spans="2:10" ht="42.95" customHeight="1" x14ac:dyDescent="0.25"/>
    <row r="2" spans="2:10" ht="18" x14ac:dyDescent="0.25">
      <c r="B2" s="2126" t="s">
        <v>619</v>
      </c>
      <c r="C2" s="2126"/>
      <c r="D2" s="2126"/>
      <c r="E2" s="2126"/>
      <c r="F2" s="2126"/>
      <c r="G2" s="2126"/>
      <c r="H2" s="2126"/>
      <c r="I2" s="3"/>
      <c r="J2" s="239" t="s">
        <v>1</v>
      </c>
    </row>
    <row r="3" spans="2:10" ht="30.75" customHeight="1" x14ac:dyDescent="0.25">
      <c r="B3" s="1782" t="s">
        <v>592</v>
      </c>
      <c r="C3" s="1782"/>
      <c r="D3" s="1782"/>
      <c r="E3" s="1782"/>
      <c r="F3" s="1782"/>
      <c r="G3" s="1782"/>
      <c r="H3" s="1782"/>
      <c r="I3" s="307"/>
    </row>
    <row r="4" spans="2:10" ht="16.5" thickBot="1" x14ac:dyDescent="0.3">
      <c r="B4" s="2125">
        <v>2019</v>
      </c>
      <c r="C4" s="2125"/>
      <c r="D4" s="2125"/>
      <c r="E4" s="2125"/>
      <c r="F4" s="2125"/>
      <c r="G4" s="2125"/>
      <c r="H4" s="2125"/>
    </row>
    <row r="5" spans="2:10" x14ac:dyDescent="0.25">
      <c r="B5" s="325"/>
      <c r="C5" s="325"/>
      <c r="D5" s="325"/>
      <c r="E5" s="325"/>
      <c r="F5" s="325"/>
      <c r="G5" s="325"/>
      <c r="H5" s="325"/>
    </row>
    <row r="6" spans="2:10" ht="30" x14ac:dyDescent="0.25">
      <c r="B6" s="326" t="s">
        <v>593</v>
      </c>
      <c r="C6" s="327" t="s">
        <v>587</v>
      </c>
      <c r="D6" s="327" t="s">
        <v>585</v>
      </c>
      <c r="E6" s="327" t="s">
        <v>586</v>
      </c>
      <c r="F6" s="327" t="s">
        <v>588</v>
      </c>
      <c r="G6" s="327" t="s">
        <v>589</v>
      </c>
      <c r="H6" s="327" t="s">
        <v>117</v>
      </c>
    </row>
    <row r="7" spans="2:10" ht="18" customHeight="1" x14ac:dyDescent="0.25">
      <c r="B7" s="328" t="s">
        <v>594</v>
      </c>
      <c r="C7" s="283">
        <v>224</v>
      </c>
      <c r="D7" s="283">
        <v>287063</v>
      </c>
      <c r="E7" s="283">
        <v>4605</v>
      </c>
      <c r="F7" s="283">
        <v>2552</v>
      </c>
      <c r="G7" s="283">
        <v>8</v>
      </c>
      <c r="H7" s="284">
        <v>294452</v>
      </c>
    </row>
    <row r="8" spans="2:10" ht="18" customHeight="1" x14ac:dyDescent="0.25">
      <c r="B8" s="329" t="s">
        <v>115</v>
      </c>
      <c r="C8" s="330">
        <v>106</v>
      </c>
      <c r="D8" s="330">
        <v>110093</v>
      </c>
      <c r="E8" s="330">
        <v>2321</v>
      </c>
      <c r="F8" s="330">
        <v>964</v>
      </c>
      <c r="G8" s="330">
        <v>3</v>
      </c>
      <c r="H8" s="331">
        <v>113487</v>
      </c>
    </row>
    <row r="9" spans="2:10" ht="18" customHeight="1" x14ac:dyDescent="0.25">
      <c r="B9" s="332" t="s">
        <v>116</v>
      </c>
      <c r="C9" s="287">
        <v>118</v>
      </c>
      <c r="D9" s="287">
        <v>176970</v>
      </c>
      <c r="E9" s="287">
        <v>2284</v>
      </c>
      <c r="F9" s="287">
        <v>1588</v>
      </c>
      <c r="G9" s="287">
        <v>5</v>
      </c>
      <c r="H9" s="288">
        <v>180965</v>
      </c>
    </row>
    <row r="10" spans="2:10" ht="18" customHeight="1" x14ac:dyDescent="0.25">
      <c r="B10" s="328" t="s">
        <v>595</v>
      </c>
      <c r="C10" s="283">
        <v>4338</v>
      </c>
      <c r="D10" s="283">
        <v>880197</v>
      </c>
      <c r="E10" s="283">
        <v>160501</v>
      </c>
      <c r="F10" s="283">
        <v>36044</v>
      </c>
      <c r="G10" s="283">
        <v>93</v>
      </c>
      <c r="H10" s="284">
        <v>1081173</v>
      </c>
    </row>
    <row r="11" spans="2:10" ht="18" customHeight="1" x14ac:dyDescent="0.25">
      <c r="B11" s="329" t="s">
        <v>115</v>
      </c>
      <c r="C11" s="330">
        <v>988</v>
      </c>
      <c r="D11" s="330">
        <v>237335</v>
      </c>
      <c r="E11" s="330">
        <v>41847</v>
      </c>
      <c r="F11" s="330">
        <v>12871</v>
      </c>
      <c r="G11" s="330">
        <v>16</v>
      </c>
      <c r="H11" s="331">
        <v>293057</v>
      </c>
    </row>
    <row r="12" spans="2:10" ht="18" customHeight="1" x14ac:dyDescent="0.25">
      <c r="B12" s="332" t="s">
        <v>116</v>
      </c>
      <c r="C12" s="287">
        <v>3350</v>
      </c>
      <c r="D12" s="287">
        <v>642862</v>
      </c>
      <c r="E12" s="287">
        <v>118654</v>
      </c>
      <c r="F12" s="287">
        <v>23173</v>
      </c>
      <c r="G12" s="287">
        <v>77</v>
      </c>
      <c r="H12" s="288">
        <v>788116</v>
      </c>
    </row>
    <row r="13" spans="2:10" ht="18" customHeight="1" x14ac:dyDescent="0.25">
      <c r="B13" s="328" t="s">
        <v>596</v>
      </c>
      <c r="C13" s="283">
        <v>871</v>
      </c>
      <c r="D13" s="283">
        <v>715875</v>
      </c>
      <c r="E13" s="283">
        <v>13313</v>
      </c>
      <c r="F13" s="283">
        <v>7940</v>
      </c>
      <c r="G13" s="283">
        <v>25</v>
      </c>
      <c r="H13" s="284">
        <v>738024</v>
      </c>
    </row>
    <row r="14" spans="2:10" ht="18" customHeight="1" x14ac:dyDescent="0.25">
      <c r="B14" s="329" t="s">
        <v>115</v>
      </c>
      <c r="C14" s="330">
        <v>282</v>
      </c>
      <c r="D14" s="330">
        <v>238701</v>
      </c>
      <c r="E14" s="330">
        <v>4643</v>
      </c>
      <c r="F14" s="330">
        <v>1977</v>
      </c>
      <c r="G14" s="330">
        <v>6</v>
      </c>
      <c r="H14" s="331">
        <v>245609</v>
      </c>
    </row>
    <row r="15" spans="2:10" ht="18" customHeight="1" x14ac:dyDescent="0.25">
      <c r="B15" s="332" t="s">
        <v>116</v>
      </c>
      <c r="C15" s="287">
        <v>589</v>
      </c>
      <c r="D15" s="287">
        <v>477174</v>
      </c>
      <c r="E15" s="287">
        <v>8670</v>
      </c>
      <c r="F15" s="287">
        <v>5963</v>
      </c>
      <c r="G15" s="287">
        <v>19</v>
      </c>
      <c r="H15" s="288">
        <v>492415</v>
      </c>
    </row>
    <row r="16" spans="2:10" ht="18" customHeight="1" x14ac:dyDescent="0.25">
      <c r="B16" s="328" t="s">
        <v>597</v>
      </c>
      <c r="C16" s="283">
        <v>658</v>
      </c>
      <c r="D16" s="283">
        <v>243011</v>
      </c>
      <c r="E16" s="283">
        <v>5872</v>
      </c>
      <c r="F16" s="283">
        <v>2963</v>
      </c>
      <c r="G16" s="283">
        <v>13</v>
      </c>
      <c r="H16" s="284">
        <v>252517</v>
      </c>
    </row>
    <row r="17" spans="2:8" ht="18" customHeight="1" x14ac:dyDescent="0.25">
      <c r="B17" s="329" t="s">
        <v>115</v>
      </c>
      <c r="C17" s="330">
        <v>366</v>
      </c>
      <c r="D17" s="330">
        <v>100491</v>
      </c>
      <c r="E17" s="330">
        <v>1978</v>
      </c>
      <c r="F17" s="330">
        <v>1184</v>
      </c>
      <c r="G17" s="330">
        <v>2</v>
      </c>
      <c r="H17" s="331">
        <v>104021</v>
      </c>
    </row>
    <row r="18" spans="2:8" ht="18" customHeight="1" x14ac:dyDescent="0.25">
      <c r="B18" s="332" t="s">
        <v>116</v>
      </c>
      <c r="C18" s="287">
        <v>292</v>
      </c>
      <c r="D18" s="287">
        <v>142520</v>
      </c>
      <c r="E18" s="287">
        <v>3894</v>
      </c>
      <c r="F18" s="287">
        <v>1779</v>
      </c>
      <c r="G18" s="287">
        <v>11</v>
      </c>
      <c r="H18" s="288">
        <v>148496</v>
      </c>
    </row>
    <row r="19" spans="2:8" ht="18" customHeight="1" x14ac:dyDescent="0.25">
      <c r="B19" s="328" t="s">
        <v>598</v>
      </c>
      <c r="C19" s="283">
        <v>5026</v>
      </c>
      <c r="D19" s="283">
        <v>853090</v>
      </c>
      <c r="E19" s="283">
        <v>46964</v>
      </c>
      <c r="F19" s="283">
        <v>17746</v>
      </c>
      <c r="G19" s="283">
        <v>66</v>
      </c>
      <c r="H19" s="284">
        <v>922892</v>
      </c>
    </row>
    <row r="20" spans="2:8" ht="18" customHeight="1" x14ac:dyDescent="0.25">
      <c r="B20" s="329" t="s">
        <v>115</v>
      </c>
      <c r="C20" s="330">
        <v>2314</v>
      </c>
      <c r="D20" s="330">
        <v>363897</v>
      </c>
      <c r="E20" s="330">
        <v>19848</v>
      </c>
      <c r="F20" s="330">
        <v>8695</v>
      </c>
      <c r="G20" s="330">
        <v>23</v>
      </c>
      <c r="H20" s="331">
        <v>394777</v>
      </c>
    </row>
    <row r="21" spans="2:8" ht="18" customHeight="1" x14ac:dyDescent="0.25">
      <c r="B21" s="332" t="s">
        <v>116</v>
      </c>
      <c r="C21" s="287">
        <v>2712</v>
      </c>
      <c r="D21" s="333">
        <v>489193</v>
      </c>
      <c r="E21" s="333">
        <v>27116</v>
      </c>
      <c r="F21" s="333">
        <v>9051</v>
      </c>
      <c r="G21" s="333">
        <v>43</v>
      </c>
      <c r="H21" s="334">
        <v>528115</v>
      </c>
    </row>
    <row r="22" spans="2:8" ht="18" customHeight="1" x14ac:dyDescent="0.25">
      <c r="B22" s="328" t="s">
        <v>599</v>
      </c>
      <c r="C22" s="283">
        <v>3169</v>
      </c>
      <c r="D22" s="283">
        <v>344644</v>
      </c>
      <c r="E22" s="283">
        <v>12107</v>
      </c>
      <c r="F22" s="283">
        <v>5455</v>
      </c>
      <c r="G22" s="283">
        <v>37</v>
      </c>
      <c r="H22" s="284">
        <v>365412</v>
      </c>
    </row>
    <row r="23" spans="2:8" ht="18" customHeight="1" x14ac:dyDescent="0.25">
      <c r="B23" s="329" t="s">
        <v>115</v>
      </c>
      <c r="C23" s="330">
        <v>2077</v>
      </c>
      <c r="D23" s="330">
        <v>199740</v>
      </c>
      <c r="E23" s="330">
        <v>6682</v>
      </c>
      <c r="F23" s="330">
        <v>3219</v>
      </c>
      <c r="G23" s="330">
        <v>18</v>
      </c>
      <c r="H23" s="331">
        <v>211736</v>
      </c>
    </row>
    <row r="24" spans="2:8" ht="18" customHeight="1" x14ac:dyDescent="0.25">
      <c r="B24" s="332" t="s">
        <v>116</v>
      </c>
      <c r="C24" s="287">
        <v>1092</v>
      </c>
      <c r="D24" s="287">
        <v>144904</v>
      </c>
      <c r="E24" s="287">
        <v>5425</v>
      </c>
      <c r="F24" s="287">
        <v>2236</v>
      </c>
      <c r="G24" s="287">
        <v>19</v>
      </c>
      <c r="H24" s="288">
        <v>153676</v>
      </c>
    </row>
    <row r="25" spans="2:8" ht="18" customHeight="1" x14ac:dyDescent="0.25">
      <c r="B25" s="328" t="s">
        <v>600</v>
      </c>
      <c r="C25" s="283">
        <v>7447</v>
      </c>
      <c r="D25" s="283">
        <v>1007673</v>
      </c>
      <c r="E25" s="283">
        <v>33877</v>
      </c>
      <c r="F25" s="283">
        <v>23123</v>
      </c>
      <c r="G25" s="283">
        <v>213</v>
      </c>
      <c r="H25" s="284">
        <v>1072333</v>
      </c>
    </row>
    <row r="26" spans="2:8" ht="18" customHeight="1" x14ac:dyDescent="0.25">
      <c r="B26" s="329" t="s">
        <v>115</v>
      </c>
      <c r="C26" s="330">
        <v>3517</v>
      </c>
      <c r="D26" s="330">
        <v>305626</v>
      </c>
      <c r="E26" s="330">
        <v>13166</v>
      </c>
      <c r="F26" s="330">
        <v>5874</v>
      </c>
      <c r="G26" s="330">
        <v>29</v>
      </c>
      <c r="H26" s="331">
        <v>328212</v>
      </c>
    </row>
    <row r="27" spans="2:8" ht="18" customHeight="1" x14ac:dyDescent="0.25">
      <c r="B27" s="332" t="s">
        <v>116</v>
      </c>
      <c r="C27" s="287">
        <v>3930</v>
      </c>
      <c r="D27" s="287">
        <v>702047</v>
      </c>
      <c r="E27" s="287">
        <v>20711</v>
      </c>
      <c r="F27" s="287">
        <v>17249</v>
      </c>
      <c r="G27" s="287">
        <v>184</v>
      </c>
      <c r="H27" s="288">
        <v>744121</v>
      </c>
    </row>
    <row r="28" spans="2:8" ht="18" customHeight="1" x14ac:dyDescent="0.25">
      <c r="B28" s="335" t="s">
        <v>117</v>
      </c>
      <c r="C28" s="336">
        <v>21733</v>
      </c>
      <c r="D28" s="336">
        <v>4331553</v>
      </c>
      <c r="E28" s="336">
        <v>277239</v>
      </c>
      <c r="F28" s="336">
        <v>95823</v>
      </c>
      <c r="G28" s="336">
        <v>455</v>
      </c>
      <c r="H28" s="336">
        <v>4726803</v>
      </c>
    </row>
    <row r="29" spans="2:8" x14ac:dyDescent="0.25">
      <c r="B29" s="2127" t="s">
        <v>601</v>
      </c>
      <c r="C29" s="2127"/>
      <c r="D29" s="2127"/>
      <c r="E29" s="2127"/>
      <c r="F29" s="2127"/>
      <c r="G29" s="2127"/>
      <c r="H29" s="2127"/>
    </row>
    <row r="30" spans="2:8" x14ac:dyDescent="0.25">
      <c r="B30" s="2127" t="s">
        <v>590</v>
      </c>
      <c r="C30" s="2127"/>
      <c r="D30" s="2127"/>
      <c r="E30" s="2127"/>
      <c r="F30" s="2127"/>
      <c r="G30" s="2127"/>
      <c r="H30" s="2127"/>
    </row>
  </sheetData>
  <mergeCells count="5">
    <mergeCell ref="B2:H2"/>
    <mergeCell ref="B3:H3"/>
    <mergeCell ref="B4:H4"/>
    <mergeCell ref="B29:H29"/>
    <mergeCell ref="B30:H30"/>
  </mergeCells>
  <hyperlinks>
    <hyperlink ref="J2" location="'Indice Total'!A177" display="Volver"/>
  </hyperlinks>
  <pageMargins left="0.7" right="0.7" top="0.75" bottom="0.75" header="0.3" footer="0.3"/>
  <drawing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1:L36"/>
  <sheetViews>
    <sheetView showGridLines="0" zoomScale="90" zoomScaleNormal="90" workbookViewId="0"/>
  </sheetViews>
  <sheetFormatPr baseColWidth="10" defaultRowHeight="15" x14ac:dyDescent="0.25"/>
  <cols>
    <col min="1" max="1" width="23.7109375" customWidth="1"/>
    <col min="2" max="2" width="41.85546875" customWidth="1"/>
    <col min="3" max="4" width="12.85546875" bestFit="1" customWidth="1"/>
    <col min="5" max="5" width="12.85546875" customWidth="1"/>
    <col min="6" max="7" width="11" bestFit="1" customWidth="1"/>
    <col min="8" max="10" width="12.85546875" bestFit="1" customWidth="1"/>
    <col min="11" max="11" width="12.85546875" customWidth="1"/>
  </cols>
  <sheetData>
    <row r="1" spans="2:12" ht="42.95" customHeight="1" x14ac:dyDescent="0.25"/>
    <row r="2" spans="2:12" ht="18" x14ac:dyDescent="0.25">
      <c r="B2" s="1780" t="s">
        <v>620</v>
      </c>
      <c r="C2" s="1780"/>
      <c r="D2" s="1780"/>
      <c r="E2" s="1780"/>
      <c r="F2" s="1780"/>
      <c r="G2" s="1780"/>
      <c r="H2" s="1780"/>
      <c r="I2" s="1780"/>
      <c r="J2" s="1780"/>
      <c r="K2" s="1780"/>
      <c r="L2" s="239" t="s">
        <v>1</v>
      </c>
    </row>
    <row r="3" spans="2:12" ht="34.5" customHeight="1" x14ac:dyDescent="0.25">
      <c r="B3" s="1782" t="s">
        <v>602</v>
      </c>
      <c r="C3" s="1782"/>
      <c r="D3" s="1782"/>
      <c r="E3" s="1782"/>
      <c r="F3" s="1782"/>
      <c r="G3" s="1782"/>
      <c r="H3" s="1782"/>
      <c r="I3" s="1782"/>
      <c r="J3" s="1782"/>
      <c r="K3" s="1782"/>
    </row>
    <row r="4" spans="2:12" ht="16.5" thickBot="1" x14ac:dyDescent="0.3">
      <c r="B4" s="1782">
        <v>2019</v>
      </c>
      <c r="C4" s="1782"/>
      <c r="D4" s="1782"/>
      <c r="E4" s="1782"/>
      <c r="F4" s="1782"/>
      <c r="G4" s="1782"/>
      <c r="H4" s="1782"/>
      <c r="I4" s="1782"/>
      <c r="J4" s="1782"/>
      <c r="K4" s="1782"/>
    </row>
    <row r="5" spans="2:12" x14ac:dyDescent="0.25">
      <c r="B5" s="325"/>
      <c r="C5" s="325"/>
      <c r="D5" s="325"/>
      <c r="E5" s="325"/>
      <c r="F5" s="325"/>
      <c r="G5" s="325"/>
      <c r="H5" s="325"/>
      <c r="I5" s="325"/>
      <c r="J5" s="325"/>
      <c r="K5" s="325"/>
    </row>
    <row r="6" spans="2:12" x14ac:dyDescent="0.25">
      <c r="B6" s="2123" t="s">
        <v>603</v>
      </c>
      <c r="C6" s="2114" t="s">
        <v>528</v>
      </c>
      <c r="D6" s="2114"/>
      <c r="E6" s="2114"/>
      <c r="F6" s="2114" t="s">
        <v>529</v>
      </c>
      <c r="G6" s="2114"/>
      <c r="H6" s="2114"/>
      <c r="I6" s="2114" t="s">
        <v>117</v>
      </c>
      <c r="J6" s="2114"/>
      <c r="K6" s="2114"/>
    </row>
    <row r="7" spans="2:12" x14ac:dyDescent="0.25">
      <c r="B7" s="2123"/>
      <c r="C7" s="295" t="s">
        <v>115</v>
      </c>
      <c r="D7" s="295" t="s">
        <v>116</v>
      </c>
      <c r="E7" s="295" t="s">
        <v>117</v>
      </c>
      <c r="F7" s="295" t="s">
        <v>115</v>
      </c>
      <c r="G7" s="295" t="s">
        <v>116</v>
      </c>
      <c r="H7" s="295" t="s">
        <v>117</v>
      </c>
      <c r="I7" s="295" t="s">
        <v>115</v>
      </c>
      <c r="J7" s="295" t="s">
        <v>116</v>
      </c>
      <c r="K7" s="295" t="s">
        <v>117</v>
      </c>
    </row>
    <row r="8" spans="2:12" ht="18" customHeight="1" x14ac:dyDescent="0.25">
      <c r="B8" s="317" t="s">
        <v>604</v>
      </c>
      <c r="C8" s="337">
        <v>1109865</v>
      </c>
      <c r="D8" s="337">
        <v>2041999</v>
      </c>
      <c r="E8" s="337">
        <v>3151864</v>
      </c>
      <c r="F8" s="337">
        <v>576852</v>
      </c>
      <c r="G8" s="337">
        <v>605270</v>
      </c>
      <c r="H8" s="337">
        <v>1182122</v>
      </c>
      <c r="I8" s="280">
        <v>1686717</v>
      </c>
      <c r="J8" s="280">
        <v>2647269</v>
      </c>
      <c r="K8" s="280">
        <v>4333986</v>
      </c>
    </row>
    <row r="9" spans="2:12" ht="18" customHeight="1" x14ac:dyDescent="0.25">
      <c r="B9" s="317" t="s">
        <v>605</v>
      </c>
      <c r="C9" s="337">
        <v>1046</v>
      </c>
      <c r="D9" s="337">
        <v>1827</v>
      </c>
      <c r="E9" s="337">
        <v>2873</v>
      </c>
      <c r="F9" s="337">
        <v>41</v>
      </c>
      <c r="G9" s="337">
        <v>28</v>
      </c>
      <c r="H9" s="337">
        <v>69</v>
      </c>
      <c r="I9" s="280">
        <v>1087</v>
      </c>
      <c r="J9" s="280">
        <v>1855</v>
      </c>
      <c r="K9" s="280">
        <v>2942</v>
      </c>
    </row>
    <row r="10" spans="2:12" ht="18" customHeight="1" x14ac:dyDescent="0.25">
      <c r="B10" s="317" t="s">
        <v>606</v>
      </c>
      <c r="C10" s="337">
        <v>5</v>
      </c>
      <c r="D10" s="337">
        <v>100290</v>
      </c>
      <c r="E10" s="337">
        <v>100295</v>
      </c>
      <c r="F10" s="337">
        <v>13</v>
      </c>
      <c r="G10" s="337">
        <v>40620</v>
      </c>
      <c r="H10" s="337">
        <v>40633</v>
      </c>
      <c r="I10" s="280">
        <v>18</v>
      </c>
      <c r="J10" s="280">
        <v>140910</v>
      </c>
      <c r="K10" s="280">
        <v>140928</v>
      </c>
    </row>
    <row r="11" spans="2:12" ht="18" customHeight="1" x14ac:dyDescent="0.25">
      <c r="B11" s="317" t="s">
        <v>607</v>
      </c>
      <c r="C11" s="337">
        <v>284</v>
      </c>
      <c r="D11" s="337">
        <v>81355</v>
      </c>
      <c r="E11" s="337">
        <v>81639</v>
      </c>
      <c r="F11" s="337">
        <v>321</v>
      </c>
      <c r="G11" s="337">
        <v>51433</v>
      </c>
      <c r="H11" s="337">
        <v>51754</v>
      </c>
      <c r="I11" s="280">
        <v>605</v>
      </c>
      <c r="J11" s="280">
        <v>132788</v>
      </c>
      <c r="K11" s="280">
        <v>133393</v>
      </c>
    </row>
    <row r="12" spans="2:12" ht="18" customHeight="1" x14ac:dyDescent="0.25">
      <c r="B12" s="317" t="s">
        <v>608</v>
      </c>
      <c r="C12" s="337">
        <v>2</v>
      </c>
      <c r="D12" s="337">
        <v>0</v>
      </c>
      <c r="E12" s="337">
        <v>2</v>
      </c>
      <c r="F12" s="337">
        <v>919</v>
      </c>
      <c r="G12" s="337">
        <v>405</v>
      </c>
      <c r="H12" s="337">
        <v>1324</v>
      </c>
      <c r="I12" s="280">
        <v>921</v>
      </c>
      <c r="J12" s="280">
        <v>405</v>
      </c>
      <c r="K12" s="280">
        <v>1326</v>
      </c>
    </row>
    <row r="13" spans="2:12" ht="18" customHeight="1" x14ac:dyDescent="0.25">
      <c r="B13" s="317" t="s">
        <v>609</v>
      </c>
      <c r="C13" s="337">
        <v>0</v>
      </c>
      <c r="D13" s="337">
        <v>0</v>
      </c>
      <c r="E13" s="337">
        <v>0</v>
      </c>
      <c r="F13" s="337">
        <v>1543</v>
      </c>
      <c r="G13" s="337">
        <v>1317</v>
      </c>
      <c r="H13" s="337">
        <v>2860</v>
      </c>
      <c r="I13" s="280">
        <v>1543</v>
      </c>
      <c r="J13" s="280">
        <v>1317</v>
      </c>
      <c r="K13" s="280">
        <v>2860</v>
      </c>
    </row>
    <row r="14" spans="2:12" ht="18" customHeight="1" x14ac:dyDescent="0.25">
      <c r="B14" s="317" t="s">
        <v>610</v>
      </c>
      <c r="C14" s="337">
        <v>3</v>
      </c>
      <c r="D14" s="337">
        <v>78707</v>
      </c>
      <c r="E14" s="337">
        <v>78710</v>
      </c>
      <c r="F14" s="337">
        <v>5</v>
      </c>
      <c r="G14" s="337">
        <v>32653</v>
      </c>
      <c r="H14" s="337">
        <v>32658</v>
      </c>
      <c r="I14" s="280">
        <v>8</v>
      </c>
      <c r="J14" s="280">
        <v>111360</v>
      </c>
      <c r="K14" s="280">
        <v>111368</v>
      </c>
    </row>
    <row r="15" spans="2:12" ht="18" customHeight="1" x14ac:dyDescent="0.25">
      <c r="B15" s="319" t="s">
        <v>117</v>
      </c>
      <c r="C15" s="338">
        <v>1111205</v>
      </c>
      <c r="D15" s="338">
        <v>2304178</v>
      </c>
      <c r="E15" s="338">
        <v>3415383</v>
      </c>
      <c r="F15" s="338">
        <v>579694</v>
      </c>
      <c r="G15" s="338">
        <v>731726</v>
      </c>
      <c r="H15" s="338">
        <v>1311420</v>
      </c>
      <c r="I15" s="338">
        <v>1690899</v>
      </c>
      <c r="J15" s="338">
        <v>3035904</v>
      </c>
      <c r="K15" s="338">
        <v>4726803</v>
      </c>
    </row>
    <row r="16" spans="2:12" x14ac:dyDescent="0.25">
      <c r="B16" s="2127" t="s">
        <v>611</v>
      </c>
      <c r="C16" s="2127"/>
      <c r="D16" s="2127"/>
      <c r="E16" s="2127"/>
      <c r="F16" s="2127"/>
      <c r="G16" s="2127"/>
      <c r="H16" s="2127"/>
      <c r="I16" s="2127"/>
      <c r="J16" s="2127"/>
      <c r="K16" s="2127"/>
    </row>
    <row r="17" spans="2:11" x14ac:dyDescent="0.25">
      <c r="B17" s="2127" t="s">
        <v>590</v>
      </c>
      <c r="C17" s="2127"/>
      <c r="D17" s="2127"/>
      <c r="E17" s="2127"/>
      <c r="F17" s="2127"/>
      <c r="G17" s="2127"/>
      <c r="H17" s="2127"/>
      <c r="K17" s="95"/>
    </row>
    <row r="18" spans="2:11" x14ac:dyDescent="0.25">
      <c r="E18" s="95"/>
      <c r="H18" s="95"/>
      <c r="K18" s="95"/>
    </row>
    <row r="19" spans="2:11" x14ac:dyDescent="0.25">
      <c r="E19" s="95"/>
      <c r="H19" s="95"/>
      <c r="K19" s="95"/>
    </row>
    <row r="20" spans="2:11" x14ac:dyDescent="0.25">
      <c r="E20" s="95"/>
      <c r="H20" s="95"/>
      <c r="K20" s="95"/>
    </row>
    <row r="21" spans="2:11" x14ac:dyDescent="0.25">
      <c r="E21" s="95"/>
      <c r="H21" s="95"/>
      <c r="K21" s="95"/>
    </row>
    <row r="22" spans="2:11" x14ac:dyDescent="0.25">
      <c r="E22" s="95"/>
      <c r="H22" s="95"/>
      <c r="K22" s="95"/>
    </row>
    <row r="23" spans="2:11" x14ac:dyDescent="0.25">
      <c r="E23" s="95"/>
      <c r="H23" s="95"/>
      <c r="K23" s="95"/>
    </row>
    <row r="24" spans="2:11" x14ac:dyDescent="0.25">
      <c r="E24" s="95"/>
      <c r="H24" s="95"/>
      <c r="K24" s="95"/>
    </row>
    <row r="25" spans="2:11" x14ac:dyDescent="0.25">
      <c r="E25" s="95"/>
      <c r="H25" s="95"/>
      <c r="K25" s="95"/>
    </row>
    <row r="26" spans="2:11" x14ac:dyDescent="0.25">
      <c r="E26" s="95"/>
      <c r="H26" s="95"/>
      <c r="K26" s="95"/>
    </row>
    <row r="27" spans="2:11" x14ac:dyDescent="0.25">
      <c r="E27" s="95"/>
      <c r="H27" s="95"/>
      <c r="K27" s="95"/>
    </row>
    <row r="28" spans="2:11" x14ac:dyDescent="0.25">
      <c r="E28" s="95"/>
      <c r="H28" s="95"/>
      <c r="K28" s="95"/>
    </row>
    <row r="29" spans="2:11" x14ac:dyDescent="0.25">
      <c r="E29" s="95"/>
      <c r="H29" s="95"/>
      <c r="K29" s="95"/>
    </row>
    <row r="30" spans="2:11" x14ac:dyDescent="0.25">
      <c r="E30" s="95"/>
      <c r="H30" s="95"/>
      <c r="K30" s="95"/>
    </row>
    <row r="31" spans="2:11" x14ac:dyDescent="0.25">
      <c r="E31" s="95"/>
      <c r="H31" s="95"/>
      <c r="K31" s="95"/>
    </row>
    <row r="32" spans="2:11" x14ac:dyDescent="0.25">
      <c r="E32" s="95"/>
      <c r="H32" s="95"/>
      <c r="K32" s="95"/>
    </row>
    <row r="33" spans="5:11" x14ac:dyDescent="0.25">
      <c r="E33" s="95"/>
      <c r="H33" s="95"/>
      <c r="K33" s="95"/>
    </row>
    <row r="34" spans="5:11" x14ac:dyDescent="0.25">
      <c r="E34" s="95"/>
      <c r="H34" s="95"/>
      <c r="K34" s="95"/>
    </row>
    <row r="35" spans="5:11" x14ac:dyDescent="0.25">
      <c r="E35" s="95"/>
    </row>
    <row r="36" spans="5:11" x14ac:dyDescent="0.25">
      <c r="E36" s="95"/>
    </row>
  </sheetData>
  <mergeCells count="9">
    <mergeCell ref="B16:K16"/>
    <mergeCell ref="B17:H17"/>
    <mergeCell ref="B2:K2"/>
    <mergeCell ref="B3:K3"/>
    <mergeCell ref="B4:K4"/>
    <mergeCell ref="B6:B7"/>
    <mergeCell ref="C6:E6"/>
    <mergeCell ref="F6:H6"/>
    <mergeCell ref="I6:K6"/>
  </mergeCells>
  <hyperlinks>
    <hyperlink ref="L2" location="'Indice Total'!A177" display="Volver"/>
  </hyperlinks>
  <pageMargins left="0.7" right="0.7" top="0.75" bottom="0.75" header="0.3" footer="0.3"/>
  <drawing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D8"/>
  <sheetViews>
    <sheetView showGridLines="0" zoomScale="90" zoomScaleNormal="90" workbookViewId="0"/>
  </sheetViews>
  <sheetFormatPr baseColWidth="10" defaultRowHeight="15" x14ac:dyDescent="0.25"/>
  <cols>
    <col min="1" max="1" width="23.7109375" customWidth="1"/>
    <col min="2" max="2" width="11.42578125" style="1"/>
    <col min="3" max="3" width="148.42578125" bestFit="1" customWidth="1"/>
  </cols>
  <sheetData>
    <row r="1" spans="2:4" ht="42.95" customHeight="1" x14ac:dyDescent="0.35">
      <c r="C1" s="1533" t="s">
        <v>243</v>
      </c>
      <c r="D1" s="239" t="s">
        <v>1</v>
      </c>
    </row>
    <row r="2" spans="2:4" ht="30.75" customHeight="1" x14ac:dyDescent="0.25"/>
    <row r="3" spans="2:4" ht="21" x14ac:dyDescent="0.25">
      <c r="C3" s="1534" t="s">
        <v>244</v>
      </c>
    </row>
    <row r="4" spans="2:4" ht="21" x14ac:dyDescent="0.35">
      <c r="B4" s="201" t="s">
        <v>3</v>
      </c>
      <c r="C4" s="202"/>
    </row>
    <row r="5" spans="2:4" x14ac:dyDescent="0.25">
      <c r="B5" s="704">
        <v>158</v>
      </c>
      <c r="C5" t="str">
        <f>CONCATENATE('158'!B3," ",'158'!B4)</f>
        <v>MUTUALIDADES DE EMPLEADORES DE LA LEY N°16.744 ESTADO DE SITUACIÓN FINANCIERA CLASIFICADO INDIVIDUAL AL 31 DE DICIEMBRE DE 2019</v>
      </c>
    </row>
    <row r="6" spans="2:4" x14ac:dyDescent="0.25">
      <c r="B6" s="704">
        <v>159</v>
      </c>
      <c r="C6" t="str">
        <f>CONCATENATE('159'!B3," ",'159'!B4)</f>
        <v>MUTUALIDADES DE EMPLEADORES DE LA LEY N°16.744 ESTADOS DE RESULTADOS INDIVIDUALES POR FUNCIÓN  AL 31 DE DICIEMBRE DE 2019</v>
      </c>
    </row>
    <row r="7" spans="2:4" x14ac:dyDescent="0.25">
      <c r="B7" s="4">
        <v>160</v>
      </c>
      <c r="C7" t="str">
        <f>CONCATENATE('160'!B3," ",'160'!B4)</f>
        <v>CAJAS DE COMPENSACIÓN DE ASIGNACIÓN FAMILIAR BALANCES GENERALES AL 31 DE DICIEMBRE DE 2019</v>
      </c>
    </row>
    <row r="8" spans="2:4" x14ac:dyDescent="0.25">
      <c r="B8" s="4">
        <v>161</v>
      </c>
      <c r="C8" t="str">
        <f>CONCATENATE('161'!B3," ",'161'!B4)</f>
        <v>CAJAS DE COMPENSACIÓN DE ASIGNACIÓN FAMILIAR ESTADOS DE RESULTADO AL 31 DE DICIEMBRE DE 2019</v>
      </c>
    </row>
  </sheetData>
  <hyperlinks>
    <hyperlink ref="B7" location="'160'!A1" display="'160'!A1"/>
    <hyperlink ref="B8" location="'161'!A1" display="'161'!A1"/>
    <hyperlink ref="D1" location="'Indice Total'!A189" display="Volver"/>
    <hyperlink ref="B5" location="'158'!A1" display="'158'!A1"/>
    <hyperlink ref="B6" location="'159'!A1" display="'159'!A1"/>
  </hyperlinks>
  <pageMargins left="0.7" right="0.7" top="0.75" bottom="0.75" header="0.3" footer="0.3"/>
  <drawing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G116"/>
  <sheetViews>
    <sheetView showGridLines="0" zoomScale="90" zoomScaleNormal="90" workbookViewId="0"/>
  </sheetViews>
  <sheetFormatPr baseColWidth="10" defaultRowHeight="15" x14ac:dyDescent="0.25"/>
  <cols>
    <col min="1" max="1" width="22.7109375" customWidth="1"/>
    <col min="2" max="2" width="75.28515625" bestFit="1" customWidth="1"/>
    <col min="3" max="5" width="13.42578125" bestFit="1" customWidth="1"/>
    <col min="6" max="6" width="15.140625" bestFit="1" customWidth="1"/>
  </cols>
  <sheetData>
    <row r="1" spans="1:7" ht="55.5" customHeight="1" x14ac:dyDescent="0.25">
      <c r="A1" s="665"/>
      <c r="B1" s="665"/>
      <c r="C1" s="665"/>
      <c r="D1" s="665"/>
      <c r="E1" s="665"/>
      <c r="F1" s="665"/>
    </row>
    <row r="2" spans="1:7" ht="18" x14ac:dyDescent="0.25">
      <c r="A2" s="665"/>
      <c r="B2" s="1953" t="s">
        <v>621</v>
      </c>
      <c r="C2" s="1953"/>
      <c r="D2" s="1953"/>
      <c r="E2" s="1953"/>
      <c r="F2" s="1953"/>
      <c r="G2" s="239" t="s">
        <v>1</v>
      </c>
    </row>
    <row r="3" spans="1:7" ht="15.75" x14ac:dyDescent="0.25">
      <c r="A3" s="665"/>
      <c r="B3" s="2128" t="s">
        <v>1471</v>
      </c>
      <c r="C3" s="2128"/>
      <c r="D3" s="2128"/>
      <c r="E3" s="2128"/>
      <c r="F3" s="2128"/>
    </row>
    <row r="4" spans="1:7" ht="15.75" x14ac:dyDescent="0.25">
      <c r="A4" s="665"/>
      <c r="B4" s="2128" t="s">
        <v>2485</v>
      </c>
      <c r="C4" s="2128"/>
      <c r="D4" s="2128"/>
      <c r="E4" s="2128"/>
      <c r="F4" s="2128"/>
    </row>
    <row r="5" spans="1:7" ht="16.5" thickBot="1" x14ac:dyDescent="0.3">
      <c r="A5" s="665"/>
      <c r="B5" s="2129" t="s">
        <v>249</v>
      </c>
      <c r="C5" s="2129"/>
      <c r="D5" s="2129"/>
      <c r="E5" s="2129"/>
      <c r="F5" s="2129"/>
    </row>
    <row r="6" spans="1:7" ht="15.75" x14ac:dyDescent="0.25">
      <c r="A6" s="665"/>
      <c r="B6" s="665"/>
      <c r="C6" s="665"/>
      <c r="D6" s="665"/>
      <c r="E6" s="665"/>
      <c r="F6" s="665"/>
    </row>
    <row r="7" spans="1:7" ht="15.75" x14ac:dyDescent="0.25">
      <c r="A7" s="665"/>
      <c r="B7" s="666"/>
      <c r="C7" s="667" t="s">
        <v>1417</v>
      </c>
      <c r="D7" s="667" t="s">
        <v>1418</v>
      </c>
      <c r="E7" s="667" t="s">
        <v>836</v>
      </c>
      <c r="F7" s="667" t="s">
        <v>117</v>
      </c>
    </row>
    <row r="8" spans="1:7" ht="12.75" customHeight="1" x14ac:dyDescent="0.25">
      <c r="A8" s="665"/>
      <c r="B8" s="668"/>
      <c r="C8" s="669"/>
      <c r="D8" s="670"/>
      <c r="E8" s="669"/>
      <c r="F8" s="669"/>
    </row>
    <row r="9" spans="1:7" ht="12.75" customHeight="1" x14ac:dyDescent="0.25">
      <c r="A9" s="665"/>
      <c r="B9" s="671" t="s">
        <v>251</v>
      </c>
      <c r="C9" s="672"/>
      <c r="D9" s="672"/>
      <c r="E9" s="672"/>
      <c r="F9" s="672"/>
    </row>
    <row r="10" spans="1:7" ht="12.75" customHeight="1" x14ac:dyDescent="0.25">
      <c r="A10" s="665"/>
      <c r="B10" s="673"/>
      <c r="C10" s="672"/>
      <c r="D10" s="672"/>
      <c r="E10" s="672"/>
      <c r="F10" s="672"/>
    </row>
    <row r="11" spans="1:7" ht="15.75" x14ac:dyDescent="0.25">
      <c r="A11" s="665"/>
      <c r="B11" s="674" t="s">
        <v>258</v>
      </c>
      <c r="C11" s="1594">
        <v>301331266</v>
      </c>
      <c r="D11" s="1594">
        <v>198884126</v>
      </c>
      <c r="E11" s="1594">
        <v>16797140</v>
      </c>
      <c r="F11" s="1594">
        <v>517012532</v>
      </c>
    </row>
    <row r="12" spans="1:7" ht="18" x14ac:dyDescent="0.25">
      <c r="A12" s="665"/>
      <c r="B12" s="668"/>
      <c r="C12" s="1595"/>
      <c r="D12" s="1596"/>
      <c r="E12" s="1595"/>
      <c r="F12" s="1597"/>
    </row>
    <row r="13" spans="1:7" ht="15.75" x14ac:dyDescent="0.25">
      <c r="A13" s="665"/>
      <c r="B13" s="675" t="s">
        <v>1419</v>
      </c>
      <c r="C13" s="1598">
        <v>6365169</v>
      </c>
      <c r="D13" s="1598">
        <v>34103473</v>
      </c>
      <c r="E13" s="1598">
        <v>1338696</v>
      </c>
      <c r="F13" s="1599">
        <v>41807338</v>
      </c>
    </row>
    <row r="14" spans="1:7" ht="15.75" x14ac:dyDescent="0.25">
      <c r="A14" s="665"/>
      <c r="B14" s="675" t="s">
        <v>1420</v>
      </c>
      <c r="C14" s="1598">
        <v>42739943</v>
      </c>
      <c r="D14" s="1598">
        <v>27316958</v>
      </c>
      <c r="E14" s="1598">
        <v>491860</v>
      </c>
      <c r="F14" s="1599">
        <v>70548761</v>
      </c>
    </row>
    <row r="15" spans="1:7" ht="15.75" x14ac:dyDescent="0.25">
      <c r="A15" s="665"/>
      <c r="B15" s="675" t="s">
        <v>1421</v>
      </c>
      <c r="C15" s="1598">
        <v>187170209</v>
      </c>
      <c r="D15" s="1598">
        <v>80524949</v>
      </c>
      <c r="E15" s="1598">
        <v>1967574</v>
      </c>
      <c r="F15" s="1599">
        <v>269662732</v>
      </c>
    </row>
    <row r="16" spans="1:7" ht="15.75" x14ac:dyDescent="0.25">
      <c r="A16" s="665"/>
      <c r="B16" s="675" t="s">
        <v>1422</v>
      </c>
      <c r="C16" s="1598">
        <v>0</v>
      </c>
      <c r="D16" s="1598">
        <v>0</v>
      </c>
      <c r="E16" s="1598">
        <v>4326</v>
      </c>
      <c r="F16" s="1599">
        <v>4326</v>
      </c>
    </row>
    <row r="17" spans="1:6" ht="15.75" x14ac:dyDescent="0.25">
      <c r="A17" s="665"/>
      <c r="B17" s="675" t="s">
        <v>1423</v>
      </c>
      <c r="C17" s="1598">
        <v>36121207</v>
      </c>
      <c r="D17" s="1598">
        <v>30458445</v>
      </c>
      <c r="E17" s="1598">
        <v>7835305</v>
      </c>
      <c r="F17" s="1599">
        <v>74414957</v>
      </c>
    </row>
    <row r="18" spans="1:6" ht="15.75" x14ac:dyDescent="0.25">
      <c r="A18" s="665"/>
      <c r="B18" s="675" t="s">
        <v>1424</v>
      </c>
      <c r="C18" s="1598">
        <v>2744426</v>
      </c>
      <c r="D18" s="1598">
        <v>832408</v>
      </c>
      <c r="E18" s="1598">
        <v>386023</v>
      </c>
      <c r="F18" s="1599">
        <v>3962857</v>
      </c>
    </row>
    <row r="19" spans="1:6" ht="15.75" x14ac:dyDescent="0.25">
      <c r="A19" s="665"/>
      <c r="B19" s="675" t="s">
        <v>1425</v>
      </c>
      <c r="C19" s="1598">
        <v>10861690</v>
      </c>
      <c r="D19" s="1598">
        <v>13642472</v>
      </c>
      <c r="E19" s="1598">
        <v>1842517</v>
      </c>
      <c r="F19" s="1599">
        <v>26346679</v>
      </c>
    </row>
    <row r="20" spans="1:6" ht="15.75" x14ac:dyDescent="0.25">
      <c r="A20" s="665"/>
      <c r="B20" s="675" t="s">
        <v>1426</v>
      </c>
      <c r="C20" s="1598">
        <v>6131396</v>
      </c>
      <c r="D20" s="1598">
        <v>744843</v>
      </c>
      <c r="E20" s="1598">
        <v>0</v>
      </c>
      <c r="F20" s="1599">
        <v>6876239</v>
      </c>
    </row>
    <row r="21" spans="1:6" ht="15.75" x14ac:dyDescent="0.25">
      <c r="A21" s="665"/>
      <c r="B21" s="675" t="s">
        <v>1427</v>
      </c>
      <c r="C21" s="1598">
        <v>1435182</v>
      </c>
      <c r="D21" s="1598">
        <v>2278626</v>
      </c>
      <c r="E21" s="1598">
        <v>856604</v>
      </c>
      <c r="F21" s="1599">
        <v>4570412</v>
      </c>
    </row>
    <row r="22" spans="1:6" ht="15.75" x14ac:dyDescent="0.25">
      <c r="A22" s="665"/>
      <c r="B22" s="675" t="s">
        <v>1428</v>
      </c>
      <c r="C22" s="1598">
        <v>4988508</v>
      </c>
      <c r="D22" s="1598">
        <v>2372734</v>
      </c>
      <c r="E22" s="1598">
        <v>1629449</v>
      </c>
      <c r="F22" s="1599">
        <v>8990691</v>
      </c>
    </row>
    <row r="23" spans="1:6" ht="15.75" x14ac:dyDescent="0.25">
      <c r="A23" s="665"/>
      <c r="B23" s="675" t="s">
        <v>1429</v>
      </c>
      <c r="C23" s="1598">
        <v>0</v>
      </c>
      <c r="D23" s="1598">
        <v>0</v>
      </c>
      <c r="E23" s="1598">
        <v>0</v>
      </c>
      <c r="F23" s="1599">
        <v>0</v>
      </c>
    </row>
    <row r="24" spans="1:6" ht="15.75" x14ac:dyDescent="0.25">
      <c r="A24" s="665"/>
      <c r="B24" s="675" t="s">
        <v>1430</v>
      </c>
      <c r="C24" s="1598">
        <v>1114880</v>
      </c>
      <c r="D24" s="1598">
        <v>5232825</v>
      </c>
      <c r="E24" s="1598">
        <v>260415</v>
      </c>
      <c r="F24" s="1599">
        <v>6608120</v>
      </c>
    </row>
    <row r="25" spans="1:6" ht="15.75" x14ac:dyDescent="0.25">
      <c r="A25" s="665"/>
      <c r="B25" s="675" t="s">
        <v>1431</v>
      </c>
      <c r="C25" s="1598">
        <v>600288</v>
      </c>
      <c r="D25" s="1598">
        <v>1051612</v>
      </c>
      <c r="E25" s="1598">
        <v>184371</v>
      </c>
      <c r="F25" s="1599">
        <v>1836271</v>
      </c>
    </row>
    <row r="26" spans="1:6" ht="15.75" x14ac:dyDescent="0.25">
      <c r="A26" s="665"/>
      <c r="B26" s="675" t="s">
        <v>257</v>
      </c>
      <c r="C26" s="1598">
        <v>188088</v>
      </c>
      <c r="D26" s="1598">
        <v>324781</v>
      </c>
      <c r="E26" s="1598">
        <v>0</v>
      </c>
      <c r="F26" s="1599">
        <v>512869</v>
      </c>
    </row>
    <row r="27" spans="1:6" ht="15.75" x14ac:dyDescent="0.25">
      <c r="A27" s="665"/>
      <c r="B27" s="674" t="s">
        <v>1432</v>
      </c>
      <c r="C27" s="1594">
        <v>300460986</v>
      </c>
      <c r="D27" s="1594">
        <v>198884126</v>
      </c>
      <c r="E27" s="1594">
        <v>16797140</v>
      </c>
      <c r="F27" s="1599">
        <v>516142252</v>
      </c>
    </row>
    <row r="28" spans="1:6" ht="28.5" x14ac:dyDescent="0.25">
      <c r="A28" s="665"/>
      <c r="B28" s="676" t="s">
        <v>1433</v>
      </c>
      <c r="C28" s="1598">
        <v>870280</v>
      </c>
      <c r="D28" s="1598">
        <v>0</v>
      </c>
      <c r="E28" s="1598">
        <v>0</v>
      </c>
      <c r="F28" s="1598">
        <v>870280</v>
      </c>
    </row>
    <row r="29" spans="1:6" ht="18" x14ac:dyDescent="0.25">
      <c r="A29" s="665"/>
      <c r="B29" s="677"/>
      <c r="C29" s="1595"/>
      <c r="D29" s="1595"/>
      <c r="E29" s="1595"/>
      <c r="F29" s="1600"/>
    </row>
    <row r="30" spans="1:6" ht="15.75" x14ac:dyDescent="0.25">
      <c r="A30" s="665"/>
      <c r="B30" s="674" t="s">
        <v>268</v>
      </c>
      <c r="C30" s="1594">
        <v>438903732</v>
      </c>
      <c r="D30" s="1594">
        <v>434128855</v>
      </c>
      <c r="E30" s="1594">
        <v>100569938</v>
      </c>
      <c r="F30" s="1594">
        <v>973602525</v>
      </c>
    </row>
    <row r="31" spans="1:6" ht="18" x14ac:dyDescent="0.25">
      <c r="A31" s="665"/>
      <c r="B31" s="668"/>
      <c r="C31" s="1595"/>
      <c r="D31" s="1595"/>
      <c r="E31" s="1595"/>
      <c r="F31" s="1600"/>
    </row>
    <row r="32" spans="1:6" ht="15.75" x14ac:dyDescent="0.25">
      <c r="A32" s="665"/>
      <c r="B32" s="675" t="s">
        <v>1420</v>
      </c>
      <c r="C32" s="1598">
        <v>182813259</v>
      </c>
      <c r="D32" s="1598">
        <v>217999157</v>
      </c>
      <c r="E32" s="1598">
        <v>42611609</v>
      </c>
      <c r="F32" s="1599">
        <v>443424025</v>
      </c>
    </row>
    <row r="33" spans="1:6" ht="15.75" x14ac:dyDescent="0.25">
      <c r="A33" s="665"/>
      <c r="B33" s="675" t="s">
        <v>1422</v>
      </c>
      <c r="C33" s="1598">
        <v>0</v>
      </c>
      <c r="D33" s="1598">
        <v>0</v>
      </c>
      <c r="E33" s="1598">
        <v>49229</v>
      </c>
      <c r="F33" s="1599">
        <v>49229</v>
      </c>
    </row>
    <row r="34" spans="1:6" ht="15.75" x14ac:dyDescent="0.25">
      <c r="A34" s="665"/>
      <c r="B34" s="675" t="s">
        <v>1423</v>
      </c>
      <c r="C34" s="1598">
        <v>1774107</v>
      </c>
      <c r="D34" s="1598">
        <v>3422112</v>
      </c>
      <c r="E34" s="1598">
        <v>1877264</v>
      </c>
      <c r="F34" s="1599">
        <v>7073483</v>
      </c>
    </row>
    <row r="35" spans="1:6" ht="15.75" x14ac:dyDescent="0.25">
      <c r="A35" s="665"/>
      <c r="B35" s="675" t="s">
        <v>1434</v>
      </c>
      <c r="C35" s="1598">
        <v>2404744</v>
      </c>
      <c r="D35" s="1598">
        <v>3113309</v>
      </c>
      <c r="E35" s="1598">
        <v>646491</v>
      </c>
      <c r="F35" s="1599">
        <v>6164544</v>
      </c>
    </row>
    <row r="36" spans="1:6" ht="15.75" x14ac:dyDescent="0.25">
      <c r="A36" s="665"/>
      <c r="B36" s="675" t="s">
        <v>1426</v>
      </c>
      <c r="C36" s="1598">
        <v>0</v>
      </c>
      <c r="D36" s="1598">
        <v>0</v>
      </c>
      <c r="E36" s="1598">
        <v>0</v>
      </c>
      <c r="F36" s="1599">
        <v>0</v>
      </c>
    </row>
    <row r="37" spans="1:6" ht="15.75" x14ac:dyDescent="0.25">
      <c r="A37" s="665"/>
      <c r="B37" s="675" t="s">
        <v>1427</v>
      </c>
      <c r="C37" s="1598">
        <v>1063223</v>
      </c>
      <c r="D37" s="1598">
        <v>3309252</v>
      </c>
      <c r="E37" s="1598">
        <v>0</v>
      </c>
      <c r="F37" s="1599">
        <v>4372475</v>
      </c>
    </row>
    <row r="38" spans="1:6" ht="28.5" x14ac:dyDescent="0.25">
      <c r="A38" s="665"/>
      <c r="B38" s="676" t="s">
        <v>1435</v>
      </c>
      <c r="C38" s="1598">
        <v>43480911</v>
      </c>
      <c r="D38" s="1598">
        <v>33852293</v>
      </c>
      <c r="E38" s="1598">
        <v>0</v>
      </c>
      <c r="F38" s="1599">
        <v>77333204</v>
      </c>
    </row>
    <row r="39" spans="1:6" ht="15.75" x14ac:dyDescent="0.25">
      <c r="A39" s="665"/>
      <c r="B39" s="675" t="s">
        <v>1436</v>
      </c>
      <c r="C39" s="1598">
        <v>1646490</v>
      </c>
      <c r="D39" s="1598">
        <v>0</v>
      </c>
      <c r="E39" s="1598">
        <v>0</v>
      </c>
      <c r="F39" s="1599">
        <v>1646490</v>
      </c>
    </row>
    <row r="40" spans="1:6" ht="15.75" x14ac:dyDescent="0.25">
      <c r="A40" s="665"/>
      <c r="B40" s="675" t="s">
        <v>1429</v>
      </c>
      <c r="C40" s="1598">
        <v>0</v>
      </c>
      <c r="D40" s="1598">
        <v>0</v>
      </c>
      <c r="E40" s="1598">
        <v>0</v>
      </c>
      <c r="F40" s="1599">
        <v>0</v>
      </c>
    </row>
    <row r="41" spans="1:6" ht="15.75" x14ac:dyDescent="0.25">
      <c r="A41" s="665"/>
      <c r="B41" s="675" t="s">
        <v>1437</v>
      </c>
      <c r="C41" s="1598">
        <v>19689095</v>
      </c>
      <c r="D41" s="1598">
        <v>11315725</v>
      </c>
      <c r="E41" s="1598">
        <v>2373536</v>
      </c>
      <c r="F41" s="1599">
        <v>33378356</v>
      </c>
    </row>
    <row r="42" spans="1:6" ht="15.75" x14ac:dyDescent="0.25">
      <c r="A42" s="665"/>
      <c r="B42" s="675" t="s">
        <v>1438</v>
      </c>
      <c r="C42" s="1598">
        <v>186011144</v>
      </c>
      <c r="D42" s="1598">
        <v>151163325</v>
      </c>
      <c r="E42" s="1598">
        <v>51101260</v>
      </c>
      <c r="F42" s="1599">
        <v>388275729</v>
      </c>
    </row>
    <row r="43" spans="1:6" ht="15.75" x14ac:dyDescent="0.25">
      <c r="A43" s="665"/>
      <c r="B43" s="675" t="s">
        <v>1439</v>
      </c>
      <c r="C43" s="1598">
        <v>0</v>
      </c>
      <c r="D43" s="1598">
        <v>0</v>
      </c>
      <c r="E43" s="1598">
        <v>543144</v>
      </c>
      <c r="F43" s="1599">
        <v>543144</v>
      </c>
    </row>
    <row r="44" spans="1:6" ht="15.75" x14ac:dyDescent="0.25">
      <c r="A44" s="665"/>
      <c r="B44" s="675" t="s">
        <v>1430</v>
      </c>
      <c r="C44" s="1598">
        <v>0</v>
      </c>
      <c r="D44" s="1598">
        <v>8009791</v>
      </c>
      <c r="E44" s="1598">
        <v>102880</v>
      </c>
      <c r="F44" s="1599">
        <v>8112671</v>
      </c>
    </row>
    <row r="45" spans="1:6" ht="15.75" x14ac:dyDescent="0.25">
      <c r="A45" s="665"/>
      <c r="B45" s="675" t="s">
        <v>1440</v>
      </c>
      <c r="C45" s="1598">
        <v>0</v>
      </c>
      <c r="D45" s="1598">
        <v>0</v>
      </c>
      <c r="E45" s="1598">
        <v>1264525</v>
      </c>
      <c r="F45" s="1599">
        <v>1264525</v>
      </c>
    </row>
    <row r="46" spans="1:6" ht="15.75" x14ac:dyDescent="0.25">
      <c r="A46" s="665"/>
      <c r="B46" s="675" t="s">
        <v>267</v>
      </c>
      <c r="C46" s="1598">
        <v>20759</v>
      </c>
      <c r="D46" s="1598">
        <v>1943891</v>
      </c>
      <c r="E46" s="1598">
        <v>0</v>
      </c>
      <c r="F46" s="1599">
        <v>1964650</v>
      </c>
    </row>
    <row r="47" spans="1:6" ht="18" x14ac:dyDescent="0.25">
      <c r="A47" s="665"/>
      <c r="B47" s="677"/>
      <c r="C47" s="1595"/>
      <c r="D47" s="1595"/>
      <c r="E47" s="1595"/>
      <c r="F47" s="1600"/>
    </row>
    <row r="48" spans="1:6" ht="15.75" x14ac:dyDescent="0.25">
      <c r="A48" s="665"/>
      <c r="B48" s="674" t="s">
        <v>269</v>
      </c>
      <c r="C48" s="1594">
        <v>740234998</v>
      </c>
      <c r="D48" s="1594">
        <v>633012981</v>
      </c>
      <c r="E48" s="1594">
        <v>117367078</v>
      </c>
      <c r="F48" s="1594">
        <v>1490615057</v>
      </c>
    </row>
    <row r="49" spans="1:6" ht="15.75" x14ac:dyDescent="0.25">
      <c r="A49" s="665"/>
      <c r="B49" s="678"/>
      <c r="C49" s="1596"/>
      <c r="D49" s="1596"/>
      <c r="E49" s="1596"/>
      <c r="F49" s="1601"/>
    </row>
    <row r="50" spans="1:6" ht="15.75" x14ac:dyDescent="0.25">
      <c r="A50" s="665"/>
      <c r="B50" s="671" t="s">
        <v>270</v>
      </c>
      <c r="C50" s="1602"/>
      <c r="D50" s="1602"/>
      <c r="E50" s="1602"/>
      <c r="F50" s="1602"/>
    </row>
    <row r="51" spans="1:6" ht="15.75" x14ac:dyDescent="0.25">
      <c r="A51" s="665"/>
      <c r="B51" s="678"/>
      <c r="C51" s="1596"/>
      <c r="D51" s="1596"/>
      <c r="E51" s="1596"/>
      <c r="F51" s="1601"/>
    </row>
    <row r="52" spans="1:6" ht="15.75" x14ac:dyDescent="0.25">
      <c r="A52" s="665"/>
      <c r="B52" s="674" t="s">
        <v>276</v>
      </c>
      <c r="C52" s="1594">
        <v>108635150</v>
      </c>
      <c r="D52" s="1594">
        <v>81558388</v>
      </c>
      <c r="E52" s="1594">
        <v>23477701</v>
      </c>
      <c r="F52" s="1594">
        <v>213671239</v>
      </c>
    </row>
    <row r="53" spans="1:6" ht="18" x14ac:dyDescent="0.25">
      <c r="A53" s="665"/>
      <c r="B53" s="668"/>
      <c r="C53" s="1595"/>
      <c r="D53" s="1595"/>
      <c r="E53" s="1595"/>
      <c r="F53" s="1600"/>
    </row>
    <row r="54" spans="1:6" ht="15.75" x14ac:dyDescent="0.25">
      <c r="A54" s="665"/>
      <c r="B54" s="675" t="s">
        <v>1441</v>
      </c>
      <c r="C54" s="1598">
        <v>557403</v>
      </c>
      <c r="D54" s="1598">
        <v>2207938</v>
      </c>
      <c r="E54" s="1598">
        <v>2263462</v>
      </c>
      <c r="F54" s="1599">
        <v>5028803</v>
      </c>
    </row>
    <row r="55" spans="1:6" ht="15.75" x14ac:dyDescent="0.25">
      <c r="A55" s="665"/>
      <c r="B55" s="675" t="s">
        <v>1442</v>
      </c>
      <c r="C55" s="1598">
        <v>8617884</v>
      </c>
      <c r="D55" s="1598">
        <v>4261346</v>
      </c>
      <c r="E55" s="1598">
        <v>2043990</v>
      </c>
      <c r="F55" s="1599">
        <v>14923220</v>
      </c>
    </row>
    <row r="56" spans="1:6" ht="15.75" x14ac:dyDescent="0.25">
      <c r="A56" s="665"/>
      <c r="B56" s="675" t="s">
        <v>1443</v>
      </c>
      <c r="C56" s="1598">
        <v>44834521</v>
      </c>
      <c r="D56" s="1598">
        <v>15669033</v>
      </c>
      <c r="E56" s="1598">
        <v>10137265</v>
      </c>
      <c r="F56" s="1599">
        <v>70640819</v>
      </c>
    </row>
    <row r="57" spans="1:6" ht="15.75" x14ac:dyDescent="0.25">
      <c r="A57" s="665"/>
      <c r="B57" s="675" t="s">
        <v>1444</v>
      </c>
      <c r="C57" s="1598">
        <v>6877398</v>
      </c>
      <c r="D57" s="1598">
        <v>4383933</v>
      </c>
      <c r="E57" s="1598">
        <v>11000</v>
      </c>
      <c r="F57" s="1599">
        <v>11272331</v>
      </c>
    </row>
    <row r="58" spans="1:6" ht="15.75" x14ac:dyDescent="0.25">
      <c r="A58" s="665"/>
      <c r="B58" s="675" t="s">
        <v>1445</v>
      </c>
      <c r="C58" s="1598">
        <v>22518064</v>
      </c>
      <c r="D58" s="1598">
        <v>12117514</v>
      </c>
      <c r="E58" s="1598">
        <v>2536723</v>
      </c>
      <c r="F58" s="1599">
        <v>37172301</v>
      </c>
    </row>
    <row r="59" spans="1:6" ht="15.75" x14ac:dyDescent="0.25">
      <c r="A59" s="665"/>
      <c r="B59" s="675" t="s">
        <v>1446</v>
      </c>
      <c r="C59" s="1598">
        <v>6529742</v>
      </c>
      <c r="D59" s="1598">
        <v>4894905</v>
      </c>
      <c r="E59" s="1598">
        <v>222106</v>
      </c>
      <c r="F59" s="1599">
        <v>11646753</v>
      </c>
    </row>
    <row r="60" spans="1:6" ht="15.75" x14ac:dyDescent="0.25">
      <c r="A60" s="665"/>
      <c r="B60" s="675" t="s">
        <v>1447</v>
      </c>
      <c r="C60" s="1598">
        <v>2698585</v>
      </c>
      <c r="D60" s="1598">
        <v>1608676</v>
      </c>
      <c r="E60" s="1598">
        <v>396538</v>
      </c>
      <c r="F60" s="1599">
        <v>4703799</v>
      </c>
    </row>
    <row r="61" spans="1:6" ht="15.75" x14ac:dyDescent="0.25">
      <c r="A61" s="665"/>
      <c r="B61" s="675" t="s">
        <v>1448</v>
      </c>
      <c r="C61" s="1598">
        <v>1387395</v>
      </c>
      <c r="D61" s="1598">
        <v>1012333</v>
      </c>
      <c r="E61" s="1598">
        <v>4490</v>
      </c>
      <c r="F61" s="1599">
        <v>2404218</v>
      </c>
    </row>
    <row r="62" spans="1:6" ht="15.75" x14ac:dyDescent="0.25">
      <c r="A62" s="665"/>
      <c r="B62" s="675" t="s">
        <v>1449</v>
      </c>
      <c r="C62" s="1598">
        <v>0</v>
      </c>
      <c r="D62" s="1598">
        <v>0</v>
      </c>
      <c r="E62" s="1598">
        <v>0</v>
      </c>
      <c r="F62" s="1599">
        <v>0</v>
      </c>
    </row>
    <row r="63" spans="1:6" ht="15.75" x14ac:dyDescent="0.25">
      <c r="A63" s="665"/>
      <c r="B63" s="675" t="s">
        <v>1450</v>
      </c>
      <c r="C63" s="1598">
        <v>191668</v>
      </c>
      <c r="D63" s="1598">
        <v>1359972</v>
      </c>
      <c r="E63" s="1598">
        <v>0</v>
      </c>
      <c r="F63" s="1599">
        <v>1551640</v>
      </c>
    </row>
    <row r="64" spans="1:6" ht="15.75" x14ac:dyDescent="0.25">
      <c r="A64" s="665"/>
      <c r="B64" s="675" t="s">
        <v>1451</v>
      </c>
      <c r="C64" s="1598">
        <v>381488</v>
      </c>
      <c r="D64" s="1598">
        <v>19842242</v>
      </c>
      <c r="E64" s="1598">
        <v>235538</v>
      </c>
      <c r="F64" s="1599">
        <v>20459268</v>
      </c>
    </row>
    <row r="65" spans="1:6" ht="15.75" x14ac:dyDescent="0.25">
      <c r="A65" s="665"/>
      <c r="B65" s="675" t="s">
        <v>1452</v>
      </c>
      <c r="C65" s="1598">
        <v>4379949</v>
      </c>
      <c r="D65" s="1598">
        <v>5774563</v>
      </c>
      <c r="E65" s="1598">
        <v>2256387</v>
      </c>
      <c r="F65" s="1599">
        <v>12410899</v>
      </c>
    </row>
    <row r="66" spans="1:6" ht="15.75" x14ac:dyDescent="0.25">
      <c r="A66" s="665"/>
      <c r="B66" s="675" t="s">
        <v>1453</v>
      </c>
      <c r="C66" s="1598">
        <v>0</v>
      </c>
      <c r="D66" s="1598">
        <v>0</v>
      </c>
      <c r="E66" s="1598">
        <v>0</v>
      </c>
      <c r="F66" s="1599">
        <v>0</v>
      </c>
    </row>
    <row r="67" spans="1:6" ht="15.75" x14ac:dyDescent="0.25">
      <c r="A67" s="665"/>
      <c r="B67" s="675" t="s">
        <v>1454</v>
      </c>
      <c r="C67" s="1598">
        <v>0</v>
      </c>
      <c r="D67" s="1598">
        <v>962016</v>
      </c>
      <c r="E67" s="1598">
        <v>1045140</v>
      </c>
      <c r="F67" s="1599">
        <v>2007156</v>
      </c>
    </row>
    <row r="68" spans="1:6" ht="15.75" x14ac:dyDescent="0.25">
      <c r="A68" s="665"/>
      <c r="B68" s="675" t="s">
        <v>1455</v>
      </c>
      <c r="C68" s="1598">
        <v>0</v>
      </c>
      <c r="D68" s="1598">
        <v>0</v>
      </c>
      <c r="E68" s="1598">
        <v>0</v>
      </c>
      <c r="F68" s="1599">
        <v>0</v>
      </c>
    </row>
    <row r="69" spans="1:6" ht="15.75" x14ac:dyDescent="0.25">
      <c r="A69" s="665"/>
      <c r="B69" s="675" t="s">
        <v>275</v>
      </c>
      <c r="C69" s="1598">
        <v>546254</v>
      </c>
      <c r="D69" s="1598">
        <v>23852</v>
      </c>
      <c r="E69" s="1598">
        <v>0</v>
      </c>
      <c r="F69" s="1599">
        <v>570106</v>
      </c>
    </row>
    <row r="70" spans="1:6" ht="15.75" x14ac:dyDescent="0.25">
      <c r="A70" s="665"/>
      <c r="B70" s="675" t="s">
        <v>1456</v>
      </c>
      <c r="C70" s="1598">
        <v>0</v>
      </c>
      <c r="D70" s="1598">
        <v>0</v>
      </c>
      <c r="E70" s="1598">
        <v>0</v>
      </c>
      <c r="F70" s="1599">
        <v>0</v>
      </c>
    </row>
    <row r="71" spans="1:6" ht="15.75" x14ac:dyDescent="0.25">
      <c r="A71" s="665"/>
      <c r="B71" s="675" t="s">
        <v>1457</v>
      </c>
      <c r="C71" s="1598">
        <v>9114799</v>
      </c>
      <c r="D71" s="1598">
        <v>7440065</v>
      </c>
      <c r="E71" s="1598">
        <v>2325062</v>
      </c>
      <c r="F71" s="1599">
        <v>18879926</v>
      </c>
    </row>
    <row r="72" spans="1:6" ht="15.75" x14ac:dyDescent="0.25">
      <c r="A72" s="665"/>
      <c r="B72" s="674" t="s">
        <v>1458</v>
      </c>
      <c r="C72" s="1594">
        <v>108635150</v>
      </c>
      <c r="D72" s="1594">
        <v>81558388</v>
      </c>
      <c r="E72" s="1594">
        <v>23477701</v>
      </c>
      <c r="F72" s="1599">
        <v>213671239</v>
      </c>
    </row>
    <row r="73" spans="1:6" ht="28.5" x14ac:dyDescent="0.25">
      <c r="A73" s="665"/>
      <c r="B73" s="676" t="s">
        <v>1459</v>
      </c>
      <c r="C73" s="1598">
        <v>0</v>
      </c>
      <c r="D73" s="1598">
        <v>0</v>
      </c>
      <c r="E73" s="1598">
        <v>0</v>
      </c>
      <c r="F73" s="1598">
        <v>0</v>
      </c>
    </row>
    <row r="74" spans="1:6" ht="18" x14ac:dyDescent="0.25">
      <c r="A74" s="665"/>
      <c r="B74" s="677"/>
      <c r="C74" s="1595"/>
      <c r="D74" s="1595"/>
      <c r="E74" s="1595"/>
      <c r="F74" s="1600"/>
    </row>
    <row r="75" spans="1:6" ht="15.75" x14ac:dyDescent="0.25">
      <c r="A75" s="665"/>
      <c r="B75" s="674" t="s">
        <v>279</v>
      </c>
      <c r="C75" s="1594">
        <v>286064517</v>
      </c>
      <c r="D75" s="1594">
        <v>281490295</v>
      </c>
      <c r="E75" s="1594">
        <v>75694101</v>
      </c>
      <c r="F75" s="1594">
        <v>580095400</v>
      </c>
    </row>
    <row r="76" spans="1:6" ht="18" x14ac:dyDescent="0.25">
      <c r="A76" s="665"/>
      <c r="B76" s="668"/>
      <c r="C76" s="1595"/>
      <c r="D76" s="1595"/>
      <c r="E76" s="1595"/>
      <c r="F76" s="1603"/>
    </row>
    <row r="77" spans="1:6" ht="15.75" x14ac:dyDescent="0.25">
      <c r="A77" s="665"/>
      <c r="B77" s="675" t="s">
        <v>1460</v>
      </c>
      <c r="C77" s="1598">
        <v>1680250</v>
      </c>
      <c r="D77" s="1598">
        <v>15537462</v>
      </c>
      <c r="E77" s="1598">
        <v>16086362</v>
      </c>
      <c r="F77" s="1599">
        <v>4597545</v>
      </c>
    </row>
    <row r="78" spans="1:6" ht="15.75" x14ac:dyDescent="0.25">
      <c r="A78" s="665"/>
      <c r="B78" s="675" t="s">
        <v>1461</v>
      </c>
      <c r="C78" s="1598">
        <v>0</v>
      </c>
      <c r="D78" s="1598">
        <v>0</v>
      </c>
      <c r="E78" s="1598">
        <v>364722</v>
      </c>
      <c r="F78" s="1599">
        <v>77432</v>
      </c>
    </row>
    <row r="79" spans="1:6" ht="15.75" x14ac:dyDescent="0.25">
      <c r="A79" s="665"/>
      <c r="B79" s="675" t="s">
        <v>1454</v>
      </c>
      <c r="C79" s="1598">
        <v>4375308</v>
      </c>
      <c r="D79" s="1598">
        <v>11136403</v>
      </c>
      <c r="E79" s="1598">
        <v>1351093</v>
      </c>
      <c r="F79" s="1599">
        <v>14160531</v>
      </c>
    </row>
    <row r="80" spans="1:6" ht="15.75" x14ac:dyDescent="0.25">
      <c r="A80" s="665"/>
      <c r="B80" s="675" t="s">
        <v>1444</v>
      </c>
      <c r="C80" s="1598">
        <v>0</v>
      </c>
      <c r="D80" s="1598">
        <v>0</v>
      </c>
      <c r="E80" s="1598">
        <v>0</v>
      </c>
      <c r="F80" s="1599">
        <v>0</v>
      </c>
    </row>
    <row r="81" spans="1:6" ht="15.75" x14ac:dyDescent="0.25">
      <c r="A81" s="665"/>
      <c r="B81" s="675" t="s">
        <v>1445</v>
      </c>
      <c r="C81" s="1598">
        <v>247490115</v>
      </c>
      <c r="D81" s="1598">
        <v>253532451</v>
      </c>
      <c r="E81" s="1598">
        <v>57002122</v>
      </c>
      <c r="F81" s="1599">
        <v>543076432</v>
      </c>
    </row>
    <row r="82" spans="1:6" ht="15.75" x14ac:dyDescent="0.25">
      <c r="A82" s="665"/>
      <c r="B82" s="675" t="s">
        <v>1446</v>
      </c>
      <c r="C82" s="1598">
        <v>9107</v>
      </c>
      <c r="D82" s="1598">
        <v>104055</v>
      </c>
      <c r="E82" s="1598">
        <v>0</v>
      </c>
      <c r="F82" s="1599">
        <v>109172</v>
      </c>
    </row>
    <row r="83" spans="1:6" ht="15.75" x14ac:dyDescent="0.25">
      <c r="A83" s="665"/>
      <c r="B83" s="675" t="s">
        <v>1447</v>
      </c>
      <c r="C83" s="1598">
        <v>0</v>
      </c>
      <c r="D83" s="1598">
        <v>486460</v>
      </c>
      <c r="E83" s="1598">
        <v>0</v>
      </c>
      <c r="F83" s="1599">
        <v>414283</v>
      </c>
    </row>
    <row r="84" spans="1:6" ht="15.75" x14ac:dyDescent="0.25">
      <c r="A84" s="665"/>
      <c r="B84" s="675" t="s">
        <v>1448</v>
      </c>
      <c r="C84" s="1598">
        <v>0</v>
      </c>
      <c r="D84" s="1598">
        <v>108510</v>
      </c>
      <c r="E84" s="1598">
        <v>0</v>
      </c>
      <c r="F84" s="1599">
        <v>207271</v>
      </c>
    </row>
    <row r="85" spans="1:6" ht="15.75" x14ac:dyDescent="0.25">
      <c r="A85" s="665"/>
      <c r="B85" s="675" t="s">
        <v>1450</v>
      </c>
      <c r="C85" s="1598">
        <v>50458</v>
      </c>
      <c r="D85" s="1598">
        <v>350727</v>
      </c>
      <c r="E85" s="1598">
        <v>0</v>
      </c>
      <c r="F85" s="1599">
        <v>423059</v>
      </c>
    </row>
    <row r="86" spans="1:6" ht="15.75" x14ac:dyDescent="0.25">
      <c r="A86" s="665"/>
      <c r="B86" s="675" t="s">
        <v>1449</v>
      </c>
      <c r="C86" s="1598">
        <v>32353602</v>
      </c>
      <c r="D86" s="1598">
        <v>0</v>
      </c>
      <c r="E86" s="1598">
        <v>0</v>
      </c>
      <c r="F86" s="1599">
        <v>15710497</v>
      </c>
    </row>
    <row r="87" spans="1:6" ht="15.75" x14ac:dyDescent="0.25">
      <c r="A87" s="665"/>
      <c r="B87" s="675" t="s">
        <v>1455</v>
      </c>
      <c r="C87" s="1598">
        <v>0</v>
      </c>
      <c r="D87" s="1598">
        <v>0</v>
      </c>
      <c r="E87" s="1598">
        <v>0</v>
      </c>
      <c r="F87" s="1599">
        <v>0</v>
      </c>
    </row>
    <row r="88" spans="1:6" ht="15.75" x14ac:dyDescent="0.25">
      <c r="A88" s="665"/>
      <c r="B88" s="675" t="s">
        <v>1462</v>
      </c>
      <c r="C88" s="1598">
        <v>0</v>
      </c>
      <c r="D88" s="1598">
        <v>0</v>
      </c>
      <c r="E88" s="1598">
        <v>789802</v>
      </c>
      <c r="F88" s="1599">
        <v>873173</v>
      </c>
    </row>
    <row r="89" spans="1:6" ht="15.75" x14ac:dyDescent="0.25">
      <c r="A89" s="665"/>
      <c r="B89" s="675" t="s">
        <v>278</v>
      </c>
      <c r="C89" s="1598">
        <v>105677</v>
      </c>
      <c r="D89" s="1598">
        <v>234227</v>
      </c>
      <c r="E89" s="1598">
        <v>100000</v>
      </c>
      <c r="F89" s="1599">
        <v>446005</v>
      </c>
    </row>
    <row r="90" spans="1:6" ht="15.75" x14ac:dyDescent="0.25">
      <c r="A90" s="665"/>
      <c r="B90" s="679"/>
      <c r="C90" s="1604"/>
      <c r="D90" s="1604"/>
      <c r="E90" s="1604"/>
      <c r="F90" s="1605"/>
    </row>
    <row r="91" spans="1:6" ht="15.75" x14ac:dyDescent="0.25">
      <c r="A91" s="665"/>
      <c r="B91" s="674" t="s">
        <v>2486</v>
      </c>
      <c r="C91" s="1606">
        <v>345535331</v>
      </c>
      <c r="D91" s="1606">
        <v>269964298</v>
      </c>
      <c r="E91" s="1606">
        <v>18195276</v>
      </c>
      <c r="F91" s="1606">
        <v>633694905</v>
      </c>
    </row>
    <row r="92" spans="1:6" ht="15.75" x14ac:dyDescent="0.25">
      <c r="A92" s="665"/>
      <c r="B92" s="680"/>
      <c r="C92" s="1607"/>
      <c r="D92" s="1607"/>
      <c r="E92" s="1607"/>
      <c r="F92" s="1608"/>
    </row>
    <row r="93" spans="1:6" ht="15.75" x14ac:dyDescent="0.25">
      <c r="A93" s="665"/>
      <c r="B93" s="675" t="s">
        <v>1463</v>
      </c>
      <c r="C93" s="1609">
        <v>281890475</v>
      </c>
      <c r="D93" s="1609">
        <v>200156667</v>
      </c>
      <c r="E93" s="1609">
        <v>-1772000</v>
      </c>
      <c r="F93" s="1610">
        <v>480275142</v>
      </c>
    </row>
    <row r="94" spans="1:6" ht="15.75" x14ac:dyDescent="0.25">
      <c r="A94" s="665"/>
      <c r="B94" s="675" t="s">
        <v>1464</v>
      </c>
      <c r="C94" s="1609">
        <v>8406270</v>
      </c>
      <c r="D94" s="1609">
        <v>7494798</v>
      </c>
      <c r="E94" s="1609">
        <v>1776220</v>
      </c>
      <c r="F94" s="1610">
        <v>17677288</v>
      </c>
    </row>
    <row r="95" spans="1:6" ht="15.75" x14ac:dyDescent="0.25">
      <c r="A95" s="665"/>
      <c r="B95" s="675" t="s">
        <v>1465</v>
      </c>
      <c r="C95" s="1609">
        <v>35298513</v>
      </c>
      <c r="D95" s="1609">
        <v>38390840</v>
      </c>
      <c r="E95" s="1609">
        <v>17515456</v>
      </c>
      <c r="F95" s="1610">
        <v>91204809</v>
      </c>
    </row>
    <row r="96" spans="1:6" ht="15.75" x14ac:dyDescent="0.25">
      <c r="A96" s="665"/>
      <c r="B96" s="675" t="s">
        <v>1466</v>
      </c>
      <c r="C96" s="1609">
        <v>0</v>
      </c>
      <c r="D96" s="1609">
        <v>0</v>
      </c>
      <c r="E96" s="1609">
        <v>0</v>
      </c>
      <c r="F96" s="1610">
        <v>0</v>
      </c>
    </row>
    <row r="97" spans="1:6" ht="15.75" x14ac:dyDescent="0.25">
      <c r="A97" s="665"/>
      <c r="B97" s="675" t="s">
        <v>1467</v>
      </c>
      <c r="C97" s="1609">
        <v>-25925685</v>
      </c>
      <c r="D97" s="1609">
        <v>0</v>
      </c>
      <c r="E97" s="1609">
        <v>143710</v>
      </c>
      <c r="F97" s="1610">
        <v>-25781975</v>
      </c>
    </row>
    <row r="98" spans="1:6" ht="15.75" x14ac:dyDescent="0.25">
      <c r="A98" s="665"/>
      <c r="B98" s="675" t="s">
        <v>1468</v>
      </c>
      <c r="C98" s="1609">
        <v>45865758</v>
      </c>
      <c r="D98" s="1609">
        <v>23921993</v>
      </c>
      <c r="E98" s="1609">
        <v>531890</v>
      </c>
      <c r="F98" s="1610">
        <v>70319641</v>
      </c>
    </row>
    <row r="99" spans="1:6" ht="18" x14ac:dyDescent="0.25">
      <c r="A99" s="665"/>
      <c r="B99" s="677"/>
      <c r="C99" s="1611"/>
      <c r="D99" s="1611"/>
      <c r="E99" s="1611"/>
      <c r="F99" s="1611"/>
    </row>
    <row r="100" spans="1:6" ht="15.75" x14ac:dyDescent="0.25">
      <c r="A100" s="665"/>
      <c r="B100" s="674" t="s">
        <v>1469</v>
      </c>
      <c r="C100" s="1606">
        <v>740234998</v>
      </c>
      <c r="D100" s="1606">
        <v>633012981</v>
      </c>
      <c r="E100" s="1606">
        <v>117367078</v>
      </c>
      <c r="F100" s="1606">
        <v>1490615057</v>
      </c>
    </row>
    <row r="101" spans="1:6" ht="15.75" x14ac:dyDescent="0.25">
      <c r="A101" s="665"/>
      <c r="B101" s="1655" t="s">
        <v>1470</v>
      </c>
      <c r="C101" s="681"/>
      <c r="D101" s="681"/>
      <c r="E101" s="681"/>
      <c r="F101" s="681"/>
    </row>
    <row r="102" spans="1:6" ht="15.75" x14ac:dyDescent="0.25">
      <c r="A102" s="665"/>
      <c r="C102" s="665"/>
      <c r="D102" s="665"/>
      <c r="E102" s="665"/>
      <c r="F102" s="665"/>
    </row>
    <row r="103" spans="1:6" ht="15.75" x14ac:dyDescent="0.25">
      <c r="A103" s="665"/>
      <c r="B103" s="683"/>
      <c r="C103" s="684"/>
      <c r="D103" s="684"/>
      <c r="E103" s="665"/>
      <c r="F103" s="665"/>
    </row>
    <row r="104" spans="1:6" ht="15.75" x14ac:dyDescent="0.25">
      <c r="A104" s="665"/>
      <c r="B104" s="683"/>
      <c r="C104" s="682"/>
      <c r="D104" s="682"/>
      <c r="E104" s="682"/>
      <c r="F104" s="682"/>
    </row>
    <row r="105" spans="1:6" ht="15.75" x14ac:dyDescent="0.25">
      <c r="A105" s="665"/>
      <c r="B105" s="665"/>
      <c r="C105" s="665"/>
      <c r="D105" s="665"/>
      <c r="E105" s="665"/>
      <c r="F105" s="665"/>
    </row>
    <row r="106" spans="1:6" ht="15.75" x14ac:dyDescent="0.25">
      <c r="A106" s="665"/>
      <c r="B106" s="665"/>
      <c r="C106" s="665"/>
      <c r="D106" s="665"/>
      <c r="E106" s="665"/>
      <c r="F106" s="665"/>
    </row>
    <row r="107" spans="1:6" ht="15.75" x14ac:dyDescent="0.25">
      <c r="A107" s="665"/>
      <c r="B107" s="665"/>
      <c r="C107" s="665"/>
      <c r="D107" s="665"/>
      <c r="E107" s="665"/>
      <c r="F107" s="665"/>
    </row>
    <row r="108" spans="1:6" ht="15.75" x14ac:dyDescent="0.25">
      <c r="A108" s="665"/>
      <c r="B108" s="665"/>
      <c r="C108" s="665"/>
      <c r="D108" s="665"/>
      <c r="E108" s="665"/>
      <c r="F108" s="665"/>
    </row>
    <row r="109" spans="1:6" ht="15.75" x14ac:dyDescent="0.25">
      <c r="A109" s="665"/>
      <c r="B109" s="665"/>
      <c r="C109" s="665"/>
      <c r="D109" s="665"/>
      <c r="E109" s="665"/>
      <c r="F109" s="665"/>
    </row>
    <row r="110" spans="1:6" ht="15.75" x14ac:dyDescent="0.25">
      <c r="A110" s="665"/>
      <c r="B110" s="665"/>
      <c r="C110" s="665"/>
      <c r="D110" s="665"/>
      <c r="E110" s="665"/>
      <c r="F110" s="665"/>
    </row>
    <row r="111" spans="1:6" ht="15.75" x14ac:dyDescent="0.25">
      <c r="A111" s="665"/>
      <c r="B111" s="665"/>
      <c r="C111" s="665"/>
      <c r="D111" s="665"/>
      <c r="E111" s="665"/>
      <c r="F111" s="665"/>
    </row>
    <row r="112" spans="1:6" ht="15.75" x14ac:dyDescent="0.25">
      <c r="A112" s="665"/>
      <c r="B112" s="665"/>
      <c r="C112" s="665"/>
      <c r="D112" s="665"/>
      <c r="E112" s="665"/>
      <c r="F112" s="665"/>
    </row>
    <row r="113" spans="1:6" ht="15.75" x14ac:dyDescent="0.25">
      <c r="A113" s="665"/>
      <c r="B113" s="665"/>
      <c r="C113" s="665"/>
      <c r="D113" s="665"/>
      <c r="E113" s="665"/>
      <c r="F113" s="665"/>
    </row>
    <row r="114" spans="1:6" ht="15.75" x14ac:dyDescent="0.25">
      <c r="A114" s="665"/>
      <c r="B114" s="665"/>
      <c r="C114" s="665"/>
      <c r="D114" s="665"/>
      <c r="E114" s="665"/>
      <c r="F114" s="665"/>
    </row>
    <row r="115" spans="1:6" ht="15.75" x14ac:dyDescent="0.25">
      <c r="A115" s="665"/>
      <c r="B115" s="665"/>
      <c r="C115" s="665"/>
      <c r="D115" s="665"/>
      <c r="E115" s="665"/>
      <c r="F115" s="665"/>
    </row>
    <row r="116" spans="1:6" ht="15.75" x14ac:dyDescent="0.25">
      <c r="A116" s="665"/>
      <c r="B116" s="665"/>
      <c r="C116" s="665"/>
      <c r="D116" s="665"/>
      <c r="E116" s="665"/>
      <c r="F116" s="665"/>
    </row>
  </sheetData>
  <mergeCells count="4">
    <mergeCell ref="B2:F2"/>
    <mergeCell ref="B3:F3"/>
    <mergeCell ref="B4:F4"/>
    <mergeCell ref="B5:F5"/>
  </mergeCells>
  <hyperlinks>
    <hyperlink ref="G2" location="'Indice Total'!A189" display="Volver"/>
  </hyperlink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H38"/>
  <sheetViews>
    <sheetView showGridLines="0" zoomScale="90" zoomScaleNormal="90" workbookViewId="0"/>
  </sheetViews>
  <sheetFormatPr baseColWidth="10" defaultColWidth="11.42578125" defaultRowHeight="12.75" x14ac:dyDescent="0.2"/>
  <cols>
    <col min="1" max="1" width="23.7109375" style="241" customWidth="1"/>
    <col min="2" max="2" width="52" style="241" customWidth="1"/>
    <col min="3" max="7" width="13.7109375" style="241" customWidth="1"/>
    <col min="8" max="16384" width="11.42578125" style="241"/>
  </cols>
  <sheetData>
    <row r="1" spans="2:8" ht="42.95" customHeight="1" x14ac:dyDescent="0.2"/>
    <row r="2" spans="2:8" ht="22.5" customHeight="1" x14ac:dyDescent="0.2">
      <c r="B2" s="1778" t="s">
        <v>1617</v>
      </c>
      <c r="C2" s="1779"/>
      <c r="D2" s="1779"/>
      <c r="E2" s="1779"/>
      <c r="F2" s="1816"/>
      <c r="G2" s="1816"/>
      <c r="H2" s="3" t="s">
        <v>1</v>
      </c>
    </row>
    <row r="3" spans="2:8" ht="36" customHeight="1" x14ac:dyDescent="0.2">
      <c r="B3" s="1820" t="s">
        <v>1618</v>
      </c>
      <c r="C3" s="1829"/>
      <c r="D3" s="1829"/>
      <c r="E3" s="1830"/>
      <c r="F3" s="1830"/>
      <c r="G3" s="1830"/>
    </row>
    <row r="4" spans="2:8" ht="19.149999999999999" customHeight="1" thickBot="1" x14ac:dyDescent="0.25">
      <c r="B4" s="1799" t="s">
        <v>1522</v>
      </c>
      <c r="C4" s="1831"/>
      <c r="D4" s="1831"/>
      <c r="E4" s="1831"/>
      <c r="F4" s="1831"/>
      <c r="G4" s="1831"/>
    </row>
    <row r="5" spans="2:8" ht="20.25" customHeight="1" x14ac:dyDescent="0.2">
      <c r="B5" s="244"/>
      <c r="C5" s="244"/>
      <c r="D5" s="244"/>
      <c r="E5" s="244"/>
      <c r="F5" s="244"/>
      <c r="G5" s="244"/>
    </row>
    <row r="6" spans="2:8" ht="25.5" customHeight="1" x14ac:dyDescent="0.2">
      <c r="B6" s="710" t="s">
        <v>1523</v>
      </c>
      <c r="C6" s="548">
        <v>2015</v>
      </c>
      <c r="D6" s="548">
        <v>2016</v>
      </c>
      <c r="E6" s="548">
        <v>2017</v>
      </c>
      <c r="F6" s="548">
        <v>2018</v>
      </c>
      <c r="G6" s="548">
        <v>2019</v>
      </c>
      <c r="H6" s="877"/>
    </row>
    <row r="7" spans="2:8" ht="18" customHeight="1" x14ac:dyDescent="0.25">
      <c r="B7" s="265" t="s">
        <v>1536</v>
      </c>
      <c r="C7" s="878"/>
      <c r="D7" s="878"/>
      <c r="E7" s="878"/>
      <c r="F7" s="878"/>
      <c r="G7" s="878"/>
      <c r="H7" s="879"/>
    </row>
    <row r="8" spans="2:8" ht="18" customHeight="1" x14ac:dyDescent="0.2">
      <c r="B8" s="837" t="s">
        <v>1606</v>
      </c>
      <c r="C8" s="880">
        <v>2341531.6666666665</v>
      </c>
      <c r="D8" s="880">
        <v>2362816.8333333</v>
      </c>
      <c r="E8" s="797">
        <v>2347540.9166666665</v>
      </c>
      <c r="F8" s="797">
        <v>2448012.8333333335</v>
      </c>
      <c r="G8" s="797">
        <v>2643565.3333333335</v>
      </c>
      <c r="H8" s="848"/>
    </row>
    <row r="9" spans="2:8" ht="18" customHeight="1" x14ac:dyDescent="0.2">
      <c r="B9" s="837" t="s">
        <v>1526</v>
      </c>
      <c r="C9" s="880">
        <v>1922414.75</v>
      </c>
      <c r="D9" s="880">
        <v>1993273</v>
      </c>
      <c r="E9" s="797">
        <v>2019350.0833333333</v>
      </c>
      <c r="F9" s="797">
        <v>2077649.3333333333</v>
      </c>
      <c r="G9" s="797">
        <v>2128071.8333333335</v>
      </c>
      <c r="H9" s="848"/>
    </row>
    <row r="10" spans="2:8" ht="18" customHeight="1" x14ac:dyDescent="0.2">
      <c r="B10" s="837" t="s">
        <v>956</v>
      </c>
      <c r="C10" s="880">
        <v>557007.33333333337</v>
      </c>
      <c r="D10" s="880">
        <v>568196.75</v>
      </c>
      <c r="E10" s="797">
        <v>588394.58333333337</v>
      </c>
      <c r="F10" s="797">
        <v>593894.16666666663</v>
      </c>
      <c r="G10" s="797">
        <v>600407.16666666663</v>
      </c>
      <c r="H10" s="848"/>
    </row>
    <row r="11" spans="2:8" ht="18" customHeight="1" x14ac:dyDescent="0.25">
      <c r="B11" s="265" t="s">
        <v>1619</v>
      </c>
      <c r="C11" s="719">
        <v>4820953.7499999991</v>
      </c>
      <c r="D11" s="719">
        <v>4924286.5833333004</v>
      </c>
      <c r="E11" s="719">
        <v>4955285.583333333</v>
      </c>
      <c r="F11" s="719">
        <v>5119556.333333334</v>
      </c>
      <c r="G11" s="719">
        <v>5372044.333333334</v>
      </c>
      <c r="H11" s="879"/>
    </row>
    <row r="12" spans="2:8" ht="18" customHeight="1" x14ac:dyDescent="0.25">
      <c r="B12" s="881" t="s">
        <v>1620</v>
      </c>
      <c r="C12" s="882">
        <v>791220.08333333326</v>
      </c>
      <c r="D12" s="882">
        <v>765619.16666666674</v>
      </c>
      <c r="E12" s="882">
        <v>737417.08333333326</v>
      </c>
      <c r="F12" s="882">
        <v>850184.58333333302</v>
      </c>
      <c r="G12" s="883">
        <v>1183237.0833333333</v>
      </c>
      <c r="H12" s="884"/>
    </row>
    <row r="13" spans="2:8" ht="18" customHeight="1" x14ac:dyDescent="0.2">
      <c r="B13" s="885" t="s">
        <v>1621</v>
      </c>
      <c r="C13" s="880">
        <v>6246.75</v>
      </c>
      <c r="D13" s="880">
        <v>6122.5</v>
      </c>
      <c r="E13" s="880">
        <v>5666.083333333333</v>
      </c>
      <c r="F13" s="880">
        <v>5636.5</v>
      </c>
      <c r="G13" s="880">
        <v>5235.8333333333303</v>
      </c>
      <c r="H13" s="886"/>
    </row>
    <row r="14" spans="2:8" ht="18" customHeight="1" x14ac:dyDescent="0.2">
      <c r="B14" s="567" t="s">
        <v>1622</v>
      </c>
      <c r="C14" s="880">
        <v>1401.3333333333333</v>
      </c>
      <c r="D14" s="880">
        <v>1497.3333333333333</v>
      </c>
      <c r="E14" s="880">
        <v>1660.4166666666667</v>
      </c>
      <c r="F14" s="880">
        <v>1660.6666666666667</v>
      </c>
      <c r="G14" s="880">
        <v>1538.1666666666667</v>
      </c>
      <c r="H14" s="886"/>
    </row>
    <row r="15" spans="2:8" ht="18" customHeight="1" x14ac:dyDescent="0.2">
      <c r="B15" s="567" t="s">
        <v>1623</v>
      </c>
      <c r="C15" s="880">
        <v>1656.5</v>
      </c>
      <c r="D15" s="880">
        <v>1682.8333333333333</v>
      </c>
      <c r="E15" s="880">
        <v>1679.25</v>
      </c>
      <c r="F15" s="880">
        <v>1712.0833333333333</v>
      </c>
      <c r="G15" s="880">
        <v>1619.6666666666667</v>
      </c>
      <c r="H15" s="808"/>
    </row>
    <row r="16" spans="2:8" ht="18" customHeight="1" x14ac:dyDescent="0.2">
      <c r="B16" s="567" t="s">
        <v>1624</v>
      </c>
      <c r="C16" s="880">
        <v>4783.25</v>
      </c>
      <c r="D16" s="880">
        <v>4535.333333333333</v>
      </c>
      <c r="E16" s="880">
        <v>4515.833333333333</v>
      </c>
      <c r="F16" s="880">
        <v>4381.666666666667</v>
      </c>
      <c r="G16" s="880">
        <v>4154.583333333333</v>
      </c>
      <c r="H16" s="808"/>
    </row>
    <row r="17" spans="2:8" ht="18" customHeight="1" x14ac:dyDescent="0.2">
      <c r="B17" s="567" t="s">
        <v>1625</v>
      </c>
      <c r="C17" s="880">
        <v>10185.5</v>
      </c>
      <c r="D17" s="880">
        <v>10613.416666666666</v>
      </c>
      <c r="E17" s="880">
        <v>10560.25</v>
      </c>
      <c r="F17" s="880">
        <v>9458.0833333333339</v>
      </c>
      <c r="G17" s="880">
        <v>9167.9166666666661</v>
      </c>
    </row>
    <row r="18" spans="2:8" ht="18" customHeight="1" x14ac:dyDescent="0.25">
      <c r="B18" s="881" t="s">
        <v>1626</v>
      </c>
      <c r="C18" s="882">
        <v>24273.333333333332</v>
      </c>
      <c r="D18" s="882">
        <v>24451.416666666664</v>
      </c>
      <c r="E18" s="882">
        <v>24081.833333333332</v>
      </c>
      <c r="F18" s="882">
        <v>22849</v>
      </c>
      <c r="G18" s="882">
        <v>21716.166666666664</v>
      </c>
      <c r="H18" s="776"/>
    </row>
    <row r="19" spans="2:8" ht="18" customHeight="1" x14ac:dyDescent="0.2">
      <c r="B19" s="887" t="s">
        <v>160</v>
      </c>
      <c r="C19" s="719">
        <v>5636447.1666666651</v>
      </c>
      <c r="D19" s="719">
        <v>5714357.1666666344</v>
      </c>
      <c r="E19" s="719">
        <v>5716784.4999999991</v>
      </c>
      <c r="F19" s="719">
        <v>5992589.916666667</v>
      </c>
      <c r="G19" s="719">
        <v>6576997.583333334</v>
      </c>
    </row>
    <row r="20" spans="2:8" ht="49.5" customHeight="1" x14ac:dyDescent="0.2">
      <c r="B20" s="1832" t="s">
        <v>1627</v>
      </c>
      <c r="C20" s="1832"/>
      <c r="D20" s="1832"/>
      <c r="E20" s="1832"/>
      <c r="F20" s="1832"/>
      <c r="G20" s="1832"/>
    </row>
    <row r="21" spans="2:8" x14ac:dyDescent="0.2">
      <c r="B21" s="800"/>
      <c r="C21" s="779"/>
      <c r="D21" s="779"/>
      <c r="E21" s="779"/>
      <c r="F21" s="779"/>
      <c r="G21" s="779"/>
    </row>
    <row r="22" spans="2:8" x14ac:dyDescent="0.2">
      <c r="B22" s="755"/>
      <c r="C22" s="779"/>
      <c r="D22" s="779"/>
      <c r="E22" s="779"/>
      <c r="F22" s="779"/>
      <c r="G22" s="808"/>
    </row>
    <row r="23" spans="2:8" x14ac:dyDescent="0.2">
      <c r="C23" s="779"/>
      <c r="D23" s="779"/>
      <c r="E23" s="779"/>
      <c r="F23" s="779"/>
      <c r="G23" s="779"/>
    </row>
    <row r="24" spans="2:8" x14ac:dyDescent="0.2">
      <c r="C24" s="779"/>
      <c r="D24" s="779"/>
      <c r="E24" s="779"/>
      <c r="F24" s="779"/>
      <c r="G24" s="779"/>
    </row>
    <row r="25" spans="2:8" x14ac:dyDescent="0.2">
      <c r="C25" s="779"/>
      <c r="D25" s="779"/>
      <c r="E25" s="779"/>
      <c r="F25" s="779"/>
      <c r="G25" s="779"/>
    </row>
    <row r="26" spans="2:8" x14ac:dyDescent="0.2">
      <c r="C26" s="779"/>
      <c r="D26" s="779"/>
      <c r="E26" s="779"/>
      <c r="F26" s="779"/>
      <c r="G26" s="779"/>
    </row>
    <row r="27" spans="2:8" x14ac:dyDescent="0.2">
      <c r="B27" s="779"/>
      <c r="C27" s="779"/>
      <c r="D27" s="779"/>
      <c r="E27" s="779"/>
      <c r="F27" s="779"/>
      <c r="G27" s="779"/>
      <c r="H27" s="779"/>
    </row>
    <row r="28" spans="2:8" x14ac:dyDescent="0.2">
      <c r="B28" s="779"/>
      <c r="C28" s="779"/>
      <c r="D28" s="779"/>
      <c r="E28" s="779"/>
      <c r="F28" s="779"/>
      <c r="G28" s="779"/>
    </row>
    <row r="29" spans="2:8" x14ac:dyDescent="0.2">
      <c r="B29" s="779"/>
      <c r="C29" s="779"/>
      <c r="D29" s="779"/>
      <c r="E29" s="779"/>
      <c r="F29" s="779"/>
      <c r="G29" s="779"/>
    </row>
    <row r="30" spans="2:8" x14ac:dyDescent="0.2">
      <c r="B30" s="779"/>
      <c r="C30" s="779"/>
      <c r="D30" s="779"/>
      <c r="E30" s="779"/>
      <c r="F30" s="779"/>
      <c r="G30" s="779"/>
    </row>
    <row r="31" spans="2:8" x14ac:dyDescent="0.2">
      <c r="B31" s="779"/>
      <c r="C31" s="779"/>
      <c r="D31" s="779"/>
      <c r="E31" s="779"/>
      <c r="F31" s="779"/>
      <c r="G31" s="779"/>
    </row>
    <row r="32" spans="2:8" x14ac:dyDescent="0.2">
      <c r="B32" s="779"/>
      <c r="C32" s="779"/>
      <c r="D32" s="779"/>
      <c r="E32" s="779"/>
      <c r="F32" s="779"/>
      <c r="G32" s="779"/>
    </row>
    <row r="33" spans="2:7" x14ac:dyDescent="0.2">
      <c r="B33" s="779"/>
      <c r="C33" s="779"/>
      <c r="D33" s="779"/>
      <c r="E33" s="779"/>
      <c r="F33" s="779"/>
      <c r="G33" s="779"/>
    </row>
    <row r="34" spans="2:7" x14ac:dyDescent="0.2">
      <c r="B34" s="779"/>
      <c r="C34" s="779"/>
      <c r="D34" s="779"/>
      <c r="E34" s="779"/>
      <c r="F34" s="779"/>
      <c r="G34" s="779"/>
    </row>
    <row r="35" spans="2:7" x14ac:dyDescent="0.2">
      <c r="B35" s="779"/>
      <c r="C35" s="779"/>
      <c r="D35" s="779"/>
      <c r="E35" s="779"/>
      <c r="F35" s="779"/>
    </row>
    <row r="36" spans="2:7" x14ac:dyDescent="0.2">
      <c r="B36" s="779"/>
      <c r="C36" s="779"/>
      <c r="D36" s="779"/>
      <c r="E36" s="779"/>
      <c r="F36" s="779"/>
    </row>
    <row r="37" spans="2:7" x14ac:dyDescent="0.2">
      <c r="B37" s="779"/>
      <c r="C37" s="779"/>
      <c r="D37" s="779"/>
      <c r="E37" s="779"/>
      <c r="F37" s="779"/>
    </row>
    <row r="38" spans="2:7" x14ac:dyDescent="0.2">
      <c r="B38" s="779"/>
      <c r="C38" s="779"/>
      <c r="D38" s="779"/>
      <c r="E38" s="779"/>
      <c r="F38" s="779"/>
    </row>
  </sheetData>
  <mergeCells count="4">
    <mergeCell ref="B2:G2"/>
    <mergeCell ref="B3:G3"/>
    <mergeCell ref="B4:G4"/>
    <mergeCell ref="B20:G20"/>
  </mergeCells>
  <hyperlinks>
    <hyperlink ref="H2" location="'Indice Total'!A6"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G57"/>
  <sheetViews>
    <sheetView showGridLines="0" zoomScale="90" zoomScaleNormal="90" workbookViewId="0"/>
  </sheetViews>
  <sheetFormatPr baseColWidth="10" defaultRowHeight="15" x14ac:dyDescent="0.25"/>
  <cols>
    <col min="1" max="1" width="25.42578125" customWidth="1"/>
    <col min="2" max="2" width="75.28515625" bestFit="1" customWidth="1"/>
    <col min="3" max="4" width="13.7109375" bestFit="1" customWidth="1"/>
    <col min="5" max="5" width="12.5703125" bestFit="1" customWidth="1"/>
    <col min="6" max="6" width="13.7109375" bestFit="1" customWidth="1"/>
  </cols>
  <sheetData>
    <row r="1" spans="1:7" ht="42.75" customHeight="1" x14ac:dyDescent="0.25">
      <c r="A1" s="665"/>
      <c r="B1" s="665"/>
      <c r="C1" s="665"/>
      <c r="D1" s="665"/>
      <c r="E1" s="665"/>
      <c r="F1" s="665"/>
    </row>
    <row r="2" spans="1:7" ht="18" x14ac:dyDescent="0.25">
      <c r="A2" s="665"/>
      <c r="B2" s="1953" t="s">
        <v>246</v>
      </c>
      <c r="C2" s="1953"/>
      <c r="D2" s="1953"/>
      <c r="E2" s="1953"/>
      <c r="F2" s="1953"/>
      <c r="G2" s="239" t="s">
        <v>1</v>
      </c>
    </row>
    <row r="3" spans="1:7" ht="15.75" x14ac:dyDescent="0.25">
      <c r="A3" s="665"/>
      <c r="B3" s="1960" t="s">
        <v>1471</v>
      </c>
      <c r="C3" s="1960"/>
      <c r="D3" s="1960"/>
      <c r="E3" s="1960"/>
      <c r="F3" s="1960"/>
    </row>
    <row r="4" spans="1:7" ht="19.5" customHeight="1" x14ac:dyDescent="0.25">
      <c r="A4" s="665"/>
      <c r="B4" s="1960" t="s">
        <v>2487</v>
      </c>
      <c r="C4" s="1960"/>
      <c r="D4" s="1960"/>
      <c r="E4" s="1960"/>
      <c r="F4" s="1960"/>
    </row>
    <row r="5" spans="1:7" ht="16.5" thickBot="1" x14ac:dyDescent="0.3">
      <c r="A5" s="665"/>
      <c r="B5" s="2130" t="s">
        <v>249</v>
      </c>
      <c r="C5" s="2130"/>
      <c r="D5" s="2130"/>
      <c r="E5" s="2130"/>
      <c r="F5" s="2130"/>
    </row>
    <row r="6" spans="1:7" ht="15.75" customHeight="1" x14ac:dyDescent="0.25">
      <c r="A6" s="665"/>
    </row>
    <row r="7" spans="1:7" ht="15.75" x14ac:dyDescent="0.25">
      <c r="A7" s="665"/>
      <c r="B7" s="685" t="s">
        <v>287</v>
      </c>
      <c r="C7" s="1612" t="s">
        <v>832</v>
      </c>
      <c r="D7" s="1612" t="s">
        <v>2488</v>
      </c>
      <c r="E7" s="1612" t="s">
        <v>836</v>
      </c>
      <c r="F7" s="1612" t="s">
        <v>117</v>
      </c>
    </row>
    <row r="8" spans="1:7" ht="15.75" x14ac:dyDescent="0.25">
      <c r="A8" s="665"/>
      <c r="B8" s="686"/>
      <c r="C8" s="1613"/>
      <c r="D8" s="1613"/>
      <c r="E8" s="1613"/>
      <c r="F8" s="1614"/>
    </row>
    <row r="9" spans="1:7" ht="15.75" x14ac:dyDescent="0.25">
      <c r="A9" s="665"/>
      <c r="B9" s="687" t="s">
        <v>1472</v>
      </c>
      <c r="C9" s="1615">
        <v>432573644</v>
      </c>
      <c r="D9" s="1615">
        <v>378947498</v>
      </c>
      <c r="E9" s="1615">
        <v>94616211</v>
      </c>
      <c r="F9" s="1615">
        <v>906137353</v>
      </c>
    </row>
    <row r="10" spans="1:7" ht="18" x14ac:dyDescent="0.25">
      <c r="A10" s="665"/>
      <c r="B10" s="688"/>
      <c r="C10" s="1616"/>
      <c r="D10" s="1616"/>
      <c r="E10" s="1616"/>
      <c r="F10" s="1616"/>
    </row>
    <row r="11" spans="1:7" ht="15.75" x14ac:dyDescent="0.25">
      <c r="A11" s="665"/>
      <c r="B11" s="689" t="s">
        <v>1473</v>
      </c>
      <c r="C11" s="1617">
        <v>237485691</v>
      </c>
      <c r="D11" s="1617">
        <v>184494992</v>
      </c>
      <c r="E11" s="1617">
        <v>49296422</v>
      </c>
      <c r="F11" s="1615">
        <v>471277105</v>
      </c>
    </row>
    <row r="12" spans="1:7" ht="15.75" x14ac:dyDescent="0.25">
      <c r="A12" s="665"/>
      <c r="B12" s="689" t="s">
        <v>1474</v>
      </c>
      <c r="C12" s="1617">
        <v>138744899</v>
      </c>
      <c r="D12" s="1617">
        <v>133295777</v>
      </c>
      <c r="E12" s="1617">
        <v>32074570</v>
      </c>
      <c r="F12" s="1615">
        <v>304115246</v>
      </c>
    </row>
    <row r="13" spans="1:7" ht="15.75" x14ac:dyDescent="0.25">
      <c r="A13" s="665"/>
      <c r="B13" s="689" t="s">
        <v>1475</v>
      </c>
      <c r="C13" s="1617">
        <v>2778324</v>
      </c>
      <c r="D13" s="1617">
        <v>1655443</v>
      </c>
      <c r="E13" s="1617">
        <v>564648</v>
      </c>
      <c r="F13" s="1615">
        <v>4998415</v>
      </c>
    </row>
    <row r="14" spans="1:7" ht="15.75" x14ac:dyDescent="0.25">
      <c r="A14" s="665"/>
      <c r="B14" s="689" t="s">
        <v>1476</v>
      </c>
      <c r="C14" s="1617">
        <v>5095399</v>
      </c>
      <c r="D14" s="1617">
        <v>4282786</v>
      </c>
      <c r="E14" s="1617">
        <v>814794</v>
      </c>
      <c r="F14" s="1615">
        <v>10192979</v>
      </c>
    </row>
    <row r="15" spans="1:7" ht="15.75" x14ac:dyDescent="0.25">
      <c r="A15" s="665"/>
      <c r="B15" s="689" t="s">
        <v>1477</v>
      </c>
      <c r="C15" s="1617">
        <v>5057107</v>
      </c>
      <c r="D15" s="1617">
        <v>5874174</v>
      </c>
      <c r="E15" s="1617">
        <v>1375454</v>
      </c>
      <c r="F15" s="1615">
        <v>12306735</v>
      </c>
    </row>
    <row r="16" spans="1:7" ht="15.75" x14ac:dyDescent="0.25">
      <c r="A16" s="665"/>
      <c r="B16" s="689" t="s">
        <v>1478</v>
      </c>
      <c r="C16" s="1617">
        <v>40084783</v>
      </c>
      <c r="D16" s="1617">
        <v>45937388</v>
      </c>
      <c r="E16" s="1617">
        <v>9337223</v>
      </c>
      <c r="F16" s="1615">
        <v>95359394</v>
      </c>
    </row>
    <row r="17" spans="1:6" ht="15.75" x14ac:dyDescent="0.25">
      <c r="A17" s="665"/>
      <c r="B17" s="689" t="s">
        <v>1479</v>
      </c>
      <c r="C17" s="1617">
        <v>3327441</v>
      </c>
      <c r="D17" s="1617">
        <v>3406938</v>
      </c>
      <c r="E17" s="1617">
        <v>1153100</v>
      </c>
      <c r="F17" s="1615">
        <v>7887479</v>
      </c>
    </row>
    <row r="18" spans="1:6" ht="15.75" x14ac:dyDescent="0.25">
      <c r="A18" s="665"/>
      <c r="B18" s="686"/>
      <c r="C18" s="1618"/>
      <c r="D18" s="1618"/>
      <c r="E18" s="1618"/>
      <c r="F18" s="1619"/>
    </row>
    <row r="19" spans="1:6" ht="15.75" x14ac:dyDescent="0.25">
      <c r="A19" s="665"/>
      <c r="B19" s="687" t="s">
        <v>1480</v>
      </c>
      <c r="C19" s="1615">
        <v>-410085460</v>
      </c>
      <c r="D19" s="1615">
        <v>-372111407</v>
      </c>
      <c r="E19" s="1615">
        <v>-94647780</v>
      </c>
      <c r="F19" s="1615">
        <v>-876844647</v>
      </c>
    </row>
    <row r="20" spans="1:6" ht="18" x14ac:dyDescent="0.25">
      <c r="A20" s="665"/>
      <c r="B20" s="688"/>
      <c r="C20" s="1616"/>
      <c r="D20" s="1616"/>
      <c r="E20" s="1616"/>
      <c r="F20" s="1616"/>
    </row>
    <row r="21" spans="1:6" ht="15.75" x14ac:dyDescent="0.25">
      <c r="A21" s="665"/>
      <c r="B21" s="689" t="s">
        <v>1481</v>
      </c>
      <c r="C21" s="1617">
        <v>-44028340</v>
      </c>
      <c r="D21" s="1617">
        <v>-49321830</v>
      </c>
      <c r="E21" s="1617">
        <v>-11180341</v>
      </c>
      <c r="F21" s="1615">
        <v>-104530511</v>
      </c>
    </row>
    <row r="22" spans="1:6" ht="15.75" x14ac:dyDescent="0.25">
      <c r="A22" s="665"/>
      <c r="B22" s="689" t="s">
        <v>1331</v>
      </c>
      <c r="C22" s="1617">
        <v>-7407760</v>
      </c>
      <c r="D22" s="1617">
        <v>-7118698</v>
      </c>
      <c r="E22" s="1617">
        <v>-1091088</v>
      </c>
      <c r="F22" s="1615">
        <v>-15617546</v>
      </c>
    </row>
    <row r="23" spans="1:6" ht="15.75" x14ac:dyDescent="0.25">
      <c r="A23" s="665"/>
      <c r="B23" s="689" t="s">
        <v>1482</v>
      </c>
      <c r="C23" s="1617">
        <v>-24619590</v>
      </c>
      <c r="D23" s="1617">
        <v>-22937841</v>
      </c>
      <c r="E23" s="1617">
        <v>-6038079</v>
      </c>
      <c r="F23" s="1615">
        <v>-53595510</v>
      </c>
    </row>
    <row r="24" spans="1:6" ht="15.75" x14ac:dyDescent="0.25">
      <c r="A24" s="665"/>
      <c r="B24" s="689" t="s">
        <v>1483</v>
      </c>
      <c r="C24" s="1617">
        <v>-158218890</v>
      </c>
      <c r="D24" s="1617">
        <v>-140973125</v>
      </c>
      <c r="E24" s="1617">
        <v>-45056313</v>
      </c>
      <c r="F24" s="1615">
        <v>-344248328</v>
      </c>
    </row>
    <row r="25" spans="1:6" ht="15.75" x14ac:dyDescent="0.25">
      <c r="A25" s="665"/>
      <c r="B25" s="689" t="s">
        <v>1484</v>
      </c>
      <c r="C25" s="1617">
        <v>-72376257</v>
      </c>
      <c r="D25" s="1617">
        <v>-62999193</v>
      </c>
      <c r="E25" s="1617">
        <v>-16250572</v>
      </c>
      <c r="F25" s="1615">
        <v>-151626022</v>
      </c>
    </row>
    <row r="26" spans="1:6" ht="15.75" x14ac:dyDescent="0.25">
      <c r="A26" s="665"/>
      <c r="B26" s="689" t="s">
        <v>1485</v>
      </c>
      <c r="C26" s="1617">
        <v>-4610520</v>
      </c>
      <c r="D26" s="1617">
        <v>-6061322</v>
      </c>
      <c r="E26" s="1617">
        <v>-487140</v>
      </c>
      <c r="F26" s="1615">
        <v>-11158982</v>
      </c>
    </row>
    <row r="27" spans="1:6" ht="15.75" x14ac:dyDescent="0.25">
      <c r="A27" s="665"/>
      <c r="B27" s="689" t="s">
        <v>1486</v>
      </c>
      <c r="C27" s="1617">
        <v>-7777039</v>
      </c>
      <c r="D27" s="1617">
        <v>-15196004</v>
      </c>
      <c r="E27" s="1617">
        <v>-1796750</v>
      </c>
      <c r="F27" s="1615">
        <v>-24769793</v>
      </c>
    </row>
    <row r="28" spans="1:6" ht="15.75" x14ac:dyDescent="0.25">
      <c r="A28" s="665"/>
      <c r="B28" s="689" t="s">
        <v>1487</v>
      </c>
      <c r="C28" s="1617">
        <v>-378167</v>
      </c>
      <c r="D28" s="1617">
        <v>-219802</v>
      </c>
      <c r="E28" s="1617">
        <v>-8386</v>
      </c>
      <c r="F28" s="1615">
        <v>-606355</v>
      </c>
    </row>
    <row r="29" spans="1:6" ht="15.75" x14ac:dyDescent="0.25">
      <c r="A29" s="665"/>
      <c r="B29" s="689" t="s">
        <v>1488</v>
      </c>
      <c r="C29" s="1617">
        <v>-644330</v>
      </c>
      <c r="D29" s="1617">
        <v>422569</v>
      </c>
      <c r="E29" s="1617">
        <v>-14973</v>
      </c>
      <c r="F29" s="1615">
        <v>-236734</v>
      </c>
    </row>
    <row r="30" spans="1:6" ht="15.75" x14ac:dyDescent="0.25">
      <c r="A30" s="665"/>
      <c r="B30" s="689" t="s">
        <v>1489</v>
      </c>
      <c r="C30" s="1617">
        <v>86138</v>
      </c>
      <c r="D30" s="1617">
        <v>53168</v>
      </c>
      <c r="E30" s="1617">
        <v>-170</v>
      </c>
      <c r="F30" s="1615">
        <v>139136</v>
      </c>
    </row>
    <row r="31" spans="1:6" ht="15.75" x14ac:dyDescent="0.25">
      <c r="A31" s="665"/>
      <c r="B31" s="689" t="s">
        <v>1490</v>
      </c>
      <c r="C31" s="1617">
        <v>124231</v>
      </c>
      <c r="D31" s="1617">
        <v>-142967</v>
      </c>
      <c r="E31" s="1617">
        <v>0</v>
      </c>
      <c r="F31" s="1615">
        <v>-18736</v>
      </c>
    </row>
    <row r="32" spans="1:6" ht="15.75" x14ac:dyDescent="0.25">
      <c r="A32" s="665"/>
      <c r="B32" s="689" t="s">
        <v>1491</v>
      </c>
      <c r="C32" s="1617">
        <v>-16643105</v>
      </c>
      <c r="D32" s="1617">
        <v>0</v>
      </c>
      <c r="E32" s="1617">
        <v>0</v>
      </c>
      <c r="F32" s="1615">
        <v>-16643105</v>
      </c>
    </row>
    <row r="33" spans="1:6" ht="15.75" x14ac:dyDescent="0.25">
      <c r="A33" s="665"/>
      <c r="B33" s="689" t="s">
        <v>1492</v>
      </c>
      <c r="C33" s="1617">
        <v>-40084783</v>
      </c>
      <c r="D33" s="1617">
        <v>-45937388</v>
      </c>
      <c r="E33" s="1617">
        <v>-4703986</v>
      </c>
      <c r="F33" s="1615">
        <v>-90726157</v>
      </c>
    </row>
    <row r="34" spans="1:6" ht="15.75" x14ac:dyDescent="0.25">
      <c r="A34" s="665"/>
      <c r="B34" s="689" t="s">
        <v>1493</v>
      </c>
      <c r="C34" s="1617">
        <v>-93960</v>
      </c>
      <c r="D34" s="1617">
        <v>-1820</v>
      </c>
      <c r="E34" s="1617">
        <v>-138783</v>
      </c>
      <c r="F34" s="1615">
        <v>-234563</v>
      </c>
    </row>
    <row r="35" spans="1:6" ht="15.75" x14ac:dyDescent="0.25">
      <c r="A35" s="665"/>
      <c r="B35" s="689" t="s">
        <v>293</v>
      </c>
      <c r="C35" s="1617">
        <v>-25495692</v>
      </c>
      <c r="D35" s="1617">
        <v>-20289582</v>
      </c>
      <c r="E35" s="1617">
        <v>-6083004</v>
      </c>
      <c r="F35" s="1615">
        <v>-51868278</v>
      </c>
    </row>
    <row r="36" spans="1:6" ht="15.75" x14ac:dyDescent="0.25">
      <c r="A36" s="665"/>
      <c r="B36" s="689" t="s">
        <v>1494</v>
      </c>
      <c r="C36" s="1617">
        <v>-4792966</v>
      </c>
      <c r="D36" s="1617">
        <v>-797901</v>
      </c>
      <c r="E36" s="1617">
        <v>-1693338</v>
      </c>
      <c r="F36" s="1615">
        <v>-7284205</v>
      </c>
    </row>
    <row r="37" spans="1:6" ht="15.75" x14ac:dyDescent="0.25">
      <c r="A37" s="665"/>
      <c r="B37" s="689" t="s">
        <v>1495</v>
      </c>
      <c r="C37" s="1617">
        <v>-3124430</v>
      </c>
      <c r="D37" s="1617">
        <v>-589671</v>
      </c>
      <c r="E37" s="1617">
        <v>-104857</v>
      </c>
      <c r="F37" s="1615">
        <v>-3818958</v>
      </c>
    </row>
    <row r="38" spans="1:6" ht="15.75" x14ac:dyDescent="0.25">
      <c r="A38" s="691"/>
      <c r="B38" s="690"/>
      <c r="C38" s="1620"/>
      <c r="D38" s="1620"/>
      <c r="E38" s="1620"/>
      <c r="F38" s="1621"/>
    </row>
    <row r="39" spans="1:6" ht="15.75" x14ac:dyDescent="0.25">
      <c r="A39" s="665"/>
      <c r="B39" s="687" t="s">
        <v>1496</v>
      </c>
      <c r="C39" s="1615">
        <v>22488184</v>
      </c>
      <c r="D39" s="1615">
        <v>6836091</v>
      </c>
      <c r="E39" s="1615">
        <v>-31569</v>
      </c>
      <c r="F39" s="1615">
        <v>29292706</v>
      </c>
    </row>
    <row r="40" spans="1:6" ht="18" x14ac:dyDescent="0.25">
      <c r="A40" s="665"/>
      <c r="B40" s="688"/>
      <c r="C40" s="1616"/>
      <c r="D40" s="1616"/>
      <c r="E40" s="1616"/>
      <c r="F40" s="1616"/>
    </row>
    <row r="41" spans="1:6" ht="15.75" x14ac:dyDescent="0.25">
      <c r="A41" s="665"/>
      <c r="B41" s="689" t="s">
        <v>1497</v>
      </c>
      <c r="C41" s="1617">
        <v>0</v>
      </c>
      <c r="D41" s="1617">
        <v>305165</v>
      </c>
      <c r="E41" s="1617">
        <v>40347</v>
      </c>
      <c r="F41" s="1615">
        <v>345512</v>
      </c>
    </row>
    <row r="42" spans="1:6" ht="15.75" x14ac:dyDescent="0.25">
      <c r="A42" s="665"/>
      <c r="B42" s="689" t="s">
        <v>1498</v>
      </c>
      <c r="C42" s="1617">
        <v>9245996</v>
      </c>
      <c r="D42" s="1617">
        <v>13159045</v>
      </c>
      <c r="E42" s="1617">
        <v>56126</v>
      </c>
      <c r="F42" s="1615">
        <v>22461167</v>
      </c>
    </row>
    <row r="43" spans="1:6" ht="15.75" x14ac:dyDescent="0.25">
      <c r="A43" s="665"/>
      <c r="B43" s="689" t="s">
        <v>1499</v>
      </c>
      <c r="C43" s="1617">
        <v>0</v>
      </c>
      <c r="D43" s="1617">
        <v>0</v>
      </c>
      <c r="E43" s="1617">
        <v>0</v>
      </c>
      <c r="F43" s="1615">
        <v>0</v>
      </c>
    </row>
    <row r="44" spans="1:6" ht="15.75" x14ac:dyDescent="0.25">
      <c r="A44" s="665"/>
      <c r="B44" s="689" t="s">
        <v>1500</v>
      </c>
      <c r="C44" s="1617">
        <v>-1026235</v>
      </c>
      <c r="D44" s="1617">
        <v>-7421403</v>
      </c>
      <c r="E44" s="1617">
        <v>-1181</v>
      </c>
      <c r="F44" s="1615">
        <v>-8448819</v>
      </c>
    </row>
    <row r="45" spans="1:6" ht="28.5" x14ac:dyDescent="0.25">
      <c r="A45" s="665"/>
      <c r="B45" s="692" t="s">
        <v>1501</v>
      </c>
      <c r="C45" s="1617">
        <v>4632290</v>
      </c>
      <c r="D45" s="1617">
        <v>2485184</v>
      </c>
      <c r="E45" s="1617">
        <v>0</v>
      </c>
      <c r="F45" s="1615">
        <v>7117474</v>
      </c>
    </row>
    <row r="46" spans="1:6" ht="15.75" x14ac:dyDescent="0.25">
      <c r="A46" s="665"/>
      <c r="B46" s="689" t="s">
        <v>1502</v>
      </c>
      <c r="C46" s="1617">
        <v>1750924</v>
      </c>
      <c r="D46" s="1617">
        <v>2318264</v>
      </c>
      <c r="E46" s="1617">
        <v>291911</v>
      </c>
      <c r="F46" s="1615">
        <v>4361099</v>
      </c>
    </row>
    <row r="47" spans="1:6" ht="15.75" x14ac:dyDescent="0.25">
      <c r="A47" s="665"/>
      <c r="B47" s="689" t="s">
        <v>1503</v>
      </c>
      <c r="C47" s="1617">
        <v>-440351</v>
      </c>
      <c r="D47" s="1617">
        <v>-1646981</v>
      </c>
      <c r="E47" s="1617">
        <v>-751241</v>
      </c>
      <c r="F47" s="1615">
        <v>-2838573</v>
      </c>
    </row>
    <row r="48" spans="1:6" ht="15.75" x14ac:dyDescent="0.25">
      <c r="A48" s="665"/>
      <c r="B48" s="689" t="s">
        <v>1504</v>
      </c>
      <c r="C48" s="1617">
        <v>69632</v>
      </c>
      <c r="D48" s="1617">
        <v>-90575</v>
      </c>
      <c r="E48" s="1617">
        <v>0</v>
      </c>
      <c r="F48" s="1615">
        <v>-20943</v>
      </c>
    </row>
    <row r="49" spans="1:6" ht="15.75" x14ac:dyDescent="0.25">
      <c r="A49" s="665"/>
      <c r="B49" s="689" t="s">
        <v>1505</v>
      </c>
      <c r="C49" s="1617">
        <v>9145318</v>
      </c>
      <c r="D49" s="1617">
        <v>7977203</v>
      </c>
      <c r="E49" s="1617">
        <v>855338</v>
      </c>
      <c r="F49" s="1615">
        <v>17977859</v>
      </c>
    </row>
    <row r="50" spans="1:6" ht="15.75" x14ac:dyDescent="0.25">
      <c r="A50" s="665"/>
      <c r="B50" s="693"/>
      <c r="C50" s="1622"/>
      <c r="D50" s="1622"/>
      <c r="E50" s="1622"/>
      <c r="F50" s="1621"/>
    </row>
    <row r="51" spans="1:6" ht="15.75" x14ac:dyDescent="0.25">
      <c r="A51" s="665"/>
      <c r="B51" s="687" t="s">
        <v>1506</v>
      </c>
      <c r="C51" s="1615">
        <v>45865758</v>
      </c>
      <c r="D51" s="1615">
        <v>23921993</v>
      </c>
      <c r="E51" s="1615">
        <v>459731</v>
      </c>
      <c r="F51" s="1615">
        <v>70247482</v>
      </c>
    </row>
    <row r="52" spans="1:6" ht="15.75" x14ac:dyDescent="0.25">
      <c r="A52" s="665"/>
      <c r="B52" s="690"/>
      <c r="C52" s="1622"/>
      <c r="D52" s="1622"/>
      <c r="E52" s="1622"/>
      <c r="F52" s="1621"/>
    </row>
    <row r="53" spans="1:6" ht="15.75" x14ac:dyDescent="0.25">
      <c r="A53" s="665"/>
      <c r="B53" s="689" t="s">
        <v>1507</v>
      </c>
      <c r="C53" s="1622">
        <v>0</v>
      </c>
      <c r="D53" s="1622">
        <v>0</v>
      </c>
      <c r="E53" s="1622">
        <v>72159</v>
      </c>
      <c r="F53" s="1615">
        <v>72159</v>
      </c>
    </row>
    <row r="54" spans="1:6" ht="15.75" x14ac:dyDescent="0.25">
      <c r="A54" s="665"/>
      <c r="B54" s="689"/>
      <c r="C54" s="1622"/>
      <c r="D54" s="1622"/>
      <c r="E54" s="1622"/>
      <c r="F54" s="1621"/>
    </row>
    <row r="55" spans="1:6" ht="15.75" x14ac:dyDescent="0.25">
      <c r="A55" s="665"/>
      <c r="B55" s="687" t="s">
        <v>309</v>
      </c>
      <c r="C55" s="1615">
        <v>45865758</v>
      </c>
      <c r="D55" s="1615">
        <v>23921993</v>
      </c>
      <c r="E55" s="1615">
        <v>531890</v>
      </c>
      <c r="F55" s="1615">
        <v>70319641</v>
      </c>
    </row>
    <row r="56" spans="1:6" ht="15.75" x14ac:dyDescent="0.25">
      <c r="A56" s="665"/>
      <c r="B56" s="1655" t="s">
        <v>1470</v>
      </c>
      <c r="C56" s="694"/>
      <c r="D56" s="694"/>
      <c r="E56" s="694"/>
      <c r="F56" s="665"/>
    </row>
    <row r="57" spans="1:6" ht="15.75" x14ac:dyDescent="0.25">
      <c r="A57" s="665"/>
      <c r="C57" s="665"/>
      <c r="D57" s="665"/>
      <c r="E57" s="665"/>
      <c r="F57" s="665"/>
    </row>
  </sheetData>
  <mergeCells count="4">
    <mergeCell ref="B4:F4"/>
    <mergeCell ref="B5:F5"/>
    <mergeCell ref="B2:F2"/>
    <mergeCell ref="B3:F3"/>
  </mergeCells>
  <hyperlinks>
    <hyperlink ref="G2" location="'Indice Total'!A189" display="Volver"/>
  </hyperlinks>
  <pageMargins left="0.7" right="0.7" top="0.75" bottom="0.75" header="0.3" footer="0.3"/>
  <drawing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1:L51"/>
  <sheetViews>
    <sheetView showGridLines="0" zoomScale="90" zoomScaleNormal="90" workbookViewId="0"/>
  </sheetViews>
  <sheetFormatPr baseColWidth="10" defaultRowHeight="15" x14ac:dyDescent="0.2"/>
  <cols>
    <col min="1" max="1" width="23.7109375" style="6" customWidth="1"/>
    <col min="2" max="2" width="61.42578125" style="6" customWidth="1"/>
    <col min="3" max="3" width="18.42578125" style="6" customWidth="1"/>
    <col min="4" max="4" width="18.140625" style="6" customWidth="1"/>
    <col min="5" max="5" width="17.85546875" style="6" customWidth="1"/>
    <col min="6" max="6" width="17.42578125" style="6" customWidth="1"/>
    <col min="7" max="7" width="17" style="6" customWidth="1"/>
    <col min="8" max="8" width="14" style="6" bestFit="1" customWidth="1"/>
    <col min="9" max="9" width="9.5703125" style="6" bestFit="1" customWidth="1"/>
    <col min="10" max="11" width="12.7109375" style="6" bestFit="1" customWidth="1"/>
    <col min="12" max="12" width="2.5703125" style="6" bestFit="1" customWidth="1"/>
    <col min="13" max="16384" width="11.42578125" style="6"/>
  </cols>
  <sheetData>
    <row r="1" spans="2:12" ht="42.95" customHeight="1" x14ac:dyDescent="0.2"/>
    <row r="2" spans="2:12" ht="18" x14ac:dyDescent="0.2">
      <c r="B2" s="1957" t="s">
        <v>2489</v>
      </c>
      <c r="C2" s="1957"/>
      <c r="D2" s="1957"/>
      <c r="E2" s="1957"/>
      <c r="F2" s="1957"/>
      <c r="G2" s="1957"/>
      <c r="H2" s="239" t="s">
        <v>1</v>
      </c>
    </row>
    <row r="3" spans="2:12" ht="16.5" customHeight="1" x14ac:dyDescent="0.25">
      <c r="B3" s="1960" t="s">
        <v>247</v>
      </c>
      <c r="C3" s="1960"/>
      <c r="D3" s="1960"/>
      <c r="E3" s="1960"/>
      <c r="F3" s="1960"/>
      <c r="G3" s="1960"/>
    </row>
    <row r="4" spans="2:12" ht="16.5" customHeight="1" x14ac:dyDescent="0.25">
      <c r="B4" s="1960" t="s">
        <v>248</v>
      </c>
      <c r="C4" s="1960"/>
      <c r="D4" s="1960"/>
      <c r="E4" s="1960"/>
      <c r="F4" s="1960"/>
      <c r="G4" s="1960"/>
    </row>
    <row r="5" spans="2:12" ht="22.5" customHeight="1" thickBot="1" x14ac:dyDescent="0.25">
      <c r="B5" s="2130" t="s">
        <v>249</v>
      </c>
      <c r="C5" s="2130"/>
      <c r="D5" s="2130"/>
      <c r="E5" s="2130"/>
      <c r="F5" s="2130"/>
      <c r="G5" s="2130"/>
    </row>
    <row r="6" spans="2:12" x14ac:dyDescent="0.2">
      <c r="B6" s="203"/>
      <c r="C6" s="203"/>
      <c r="D6" s="203"/>
      <c r="E6" s="203"/>
      <c r="F6" s="203"/>
      <c r="G6" s="203"/>
    </row>
    <row r="7" spans="2:12" ht="15.75" x14ac:dyDescent="0.25">
      <c r="B7" s="204"/>
      <c r="C7" s="205" t="s">
        <v>53</v>
      </c>
      <c r="D7" s="205" t="s">
        <v>54</v>
      </c>
      <c r="E7" s="205" t="s">
        <v>55</v>
      </c>
      <c r="F7" s="205" t="s">
        <v>250</v>
      </c>
      <c r="G7" s="205" t="s">
        <v>117</v>
      </c>
    </row>
    <row r="8" spans="2:12" ht="18" customHeight="1" x14ac:dyDescent="0.25">
      <c r="B8" s="206" t="s">
        <v>251</v>
      </c>
      <c r="C8" s="207"/>
      <c r="D8" s="208"/>
      <c r="E8" s="208"/>
      <c r="F8" s="208"/>
      <c r="G8" s="208"/>
    </row>
    <row r="9" spans="2:12" ht="18" customHeight="1" x14ac:dyDescent="0.2">
      <c r="B9" s="209" t="s">
        <v>252</v>
      </c>
      <c r="C9" s="210">
        <v>113994720</v>
      </c>
      <c r="D9" s="210">
        <v>48894475</v>
      </c>
      <c r="E9" s="211">
        <v>85706142</v>
      </c>
      <c r="F9" s="211">
        <v>4229398</v>
      </c>
      <c r="G9" s="212">
        <f>SUM(C9:F9)</f>
        <v>252824735</v>
      </c>
      <c r="H9" s="20"/>
      <c r="K9" s="20"/>
      <c r="L9" s="20"/>
    </row>
    <row r="10" spans="2:12" ht="18" customHeight="1" x14ac:dyDescent="0.2">
      <c r="B10" s="209" t="s">
        <v>253</v>
      </c>
      <c r="C10" s="210">
        <v>410859882</v>
      </c>
      <c r="D10" s="210">
        <v>115757570</v>
      </c>
      <c r="E10" s="210">
        <v>103666343</v>
      </c>
      <c r="F10" s="210">
        <v>38645820</v>
      </c>
      <c r="G10" s="212">
        <f t="shared" ref="G10:G14" si="0">SUM(C10:F10)</f>
        <v>668929615</v>
      </c>
      <c r="H10" s="20"/>
      <c r="K10" s="20"/>
      <c r="L10" s="20"/>
    </row>
    <row r="11" spans="2:12" ht="18" customHeight="1" x14ac:dyDescent="0.2">
      <c r="B11" s="209" t="s">
        <v>254</v>
      </c>
      <c r="C11" s="210">
        <v>22271905</v>
      </c>
      <c r="D11" s="210">
        <v>1777434</v>
      </c>
      <c r="E11" s="210">
        <v>1700514</v>
      </c>
      <c r="F11" s="210"/>
      <c r="G11" s="212">
        <f t="shared" si="0"/>
        <v>25749853</v>
      </c>
      <c r="L11" s="20"/>
    </row>
    <row r="12" spans="2:12" ht="18" customHeight="1" x14ac:dyDescent="0.2">
      <c r="B12" s="209" t="s">
        <v>255</v>
      </c>
      <c r="C12" s="210">
        <v>117278412</v>
      </c>
      <c r="D12" s="210">
        <v>20896371</v>
      </c>
      <c r="E12" s="210">
        <v>13914670</v>
      </c>
      <c r="F12" s="210">
        <v>4822743</v>
      </c>
      <c r="G12" s="212">
        <f t="shared" si="0"/>
        <v>156912196</v>
      </c>
      <c r="H12" s="20"/>
      <c r="K12" s="20"/>
      <c r="L12" s="20"/>
    </row>
    <row r="13" spans="2:12" ht="18" customHeight="1" x14ac:dyDescent="0.2">
      <c r="B13" s="209" t="s">
        <v>256</v>
      </c>
      <c r="C13" s="210">
        <v>118449381</v>
      </c>
      <c r="D13" s="210">
        <v>33099134</v>
      </c>
      <c r="E13" s="210">
        <v>21028466</v>
      </c>
      <c r="F13" s="210">
        <v>11780996</v>
      </c>
      <c r="G13" s="212">
        <f t="shared" si="0"/>
        <v>184357977</v>
      </c>
      <c r="H13" s="20"/>
      <c r="K13" s="20"/>
      <c r="L13" s="20"/>
    </row>
    <row r="14" spans="2:12" ht="18" customHeight="1" x14ac:dyDescent="0.2">
      <c r="B14" s="209" t="s">
        <v>257</v>
      </c>
      <c r="C14" s="210">
        <v>7706217</v>
      </c>
      <c r="D14" s="210">
        <v>14794409</v>
      </c>
      <c r="E14" s="210">
        <v>6860031</v>
      </c>
      <c r="F14" s="210">
        <v>1043970</v>
      </c>
      <c r="G14" s="212">
        <f t="shared" si="0"/>
        <v>30404627</v>
      </c>
      <c r="H14" s="20"/>
      <c r="I14" s="20"/>
      <c r="J14" s="20"/>
      <c r="K14" s="20"/>
      <c r="L14" s="20"/>
    </row>
    <row r="15" spans="2:12" ht="18" customHeight="1" x14ac:dyDescent="0.25">
      <c r="B15" s="213" t="s">
        <v>258</v>
      </c>
      <c r="C15" s="214">
        <f>SUM(C9:C14)</f>
        <v>790560517</v>
      </c>
      <c r="D15" s="214">
        <f t="shared" ref="D15:G15" si="1">SUM(D9:D14)</f>
        <v>235219393</v>
      </c>
      <c r="E15" s="214">
        <f t="shared" si="1"/>
        <v>232876166</v>
      </c>
      <c r="F15" s="214">
        <f t="shared" si="1"/>
        <v>60522927</v>
      </c>
      <c r="G15" s="214">
        <f t="shared" si="1"/>
        <v>1319179003</v>
      </c>
      <c r="K15" s="20"/>
    </row>
    <row r="16" spans="2:12" x14ac:dyDescent="0.2">
      <c r="B16" s="215"/>
      <c r="C16" s="216"/>
      <c r="D16" s="216"/>
      <c r="E16" s="216"/>
      <c r="F16" s="216"/>
      <c r="G16" s="216"/>
    </row>
    <row r="17" spans="2:11" ht="18" customHeight="1" x14ac:dyDescent="0.2">
      <c r="B17" s="209" t="s">
        <v>259</v>
      </c>
      <c r="C17" s="210">
        <v>1018762792</v>
      </c>
      <c r="D17" s="210">
        <v>200282194</v>
      </c>
      <c r="E17" s="210">
        <v>215113746</v>
      </c>
      <c r="F17" s="210">
        <v>87804276</v>
      </c>
      <c r="G17" s="212">
        <f>SUM(C17:F17)</f>
        <v>1521963008</v>
      </c>
      <c r="H17" s="20"/>
      <c r="I17" s="20"/>
    </row>
    <row r="18" spans="2:11" ht="18" customHeight="1" x14ac:dyDescent="0.2">
      <c r="B18" s="209" t="s">
        <v>260</v>
      </c>
      <c r="C18" s="210">
        <v>0</v>
      </c>
      <c r="D18" s="210">
        <v>0</v>
      </c>
      <c r="E18" s="210">
        <v>0</v>
      </c>
      <c r="F18" s="210">
        <v>0</v>
      </c>
      <c r="G18" s="212">
        <f t="shared" ref="G18:G25" si="2">SUM(C18:F18)</f>
        <v>0</v>
      </c>
      <c r="I18" s="20"/>
    </row>
    <row r="19" spans="2:11" ht="18" customHeight="1" x14ac:dyDescent="0.2">
      <c r="B19" s="209" t="s">
        <v>261</v>
      </c>
      <c r="C19" s="210">
        <v>15869255</v>
      </c>
      <c r="D19" s="210">
        <v>0</v>
      </c>
      <c r="E19" s="210">
        <v>271066</v>
      </c>
      <c r="F19" s="210">
        <v>0</v>
      </c>
      <c r="G19" s="212">
        <f t="shared" si="2"/>
        <v>16140321</v>
      </c>
      <c r="I19" s="20"/>
    </row>
    <row r="20" spans="2:11" ht="18" customHeight="1" x14ac:dyDescent="0.2">
      <c r="B20" s="209" t="s">
        <v>262</v>
      </c>
      <c r="C20" s="210">
        <v>343121</v>
      </c>
      <c r="D20" s="210">
        <v>0</v>
      </c>
      <c r="E20" s="210">
        <v>0</v>
      </c>
      <c r="F20" s="210">
        <v>0</v>
      </c>
      <c r="G20" s="212">
        <f t="shared" si="2"/>
        <v>343121</v>
      </c>
      <c r="I20" s="20"/>
    </row>
    <row r="21" spans="2:11" ht="18" customHeight="1" x14ac:dyDescent="0.2">
      <c r="B21" s="209" t="s">
        <v>263</v>
      </c>
      <c r="C21" s="210">
        <v>1443870</v>
      </c>
      <c r="D21" s="210">
        <v>5822784</v>
      </c>
      <c r="E21" s="210">
        <v>2797910</v>
      </c>
      <c r="F21" s="210">
        <v>0</v>
      </c>
      <c r="G21" s="212">
        <f t="shared" si="2"/>
        <v>10064564</v>
      </c>
      <c r="I21" s="20"/>
    </row>
    <row r="22" spans="2:11" ht="18" customHeight="1" x14ac:dyDescent="0.2">
      <c r="B22" s="209" t="s">
        <v>264</v>
      </c>
      <c r="C22" s="210">
        <v>26971869</v>
      </c>
      <c r="D22" s="210">
        <v>9750429</v>
      </c>
      <c r="E22" s="210">
        <v>240795</v>
      </c>
      <c r="F22" s="210">
        <v>217333</v>
      </c>
      <c r="G22" s="212">
        <f t="shared" si="2"/>
        <v>37180426</v>
      </c>
      <c r="H22" s="20"/>
      <c r="I22" s="20"/>
    </row>
    <row r="23" spans="2:11" ht="18" customHeight="1" x14ac:dyDescent="0.2">
      <c r="B23" s="209" t="s">
        <v>265</v>
      </c>
      <c r="C23" s="210">
        <v>167551533</v>
      </c>
      <c r="D23" s="210">
        <v>63924189</v>
      </c>
      <c r="E23" s="210">
        <v>46051669</v>
      </c>
      <c r="F23" s="210">
        <v>22897702</v>
      </c>
      <c r="G23" s="212">
        <f t="shared" si="2"/>
        <v>300425093</v>
      </c>
      <c r="H23" s="20"/>
      <c r="I23" s="20"/>
    </row>
    <row r="24" spans="2:11" ht="18" customHeight="1" x14ac:dyDescent="0.2">
      <c r="B24" s="209" t="s">
        <v>266</v>
      </c>
      <c r="C24" s="210">
        <v>0</v>
      </c>
      <c r="D24" s="210">
        <v>0</v>
      </c>
      <c r="E24" s="210">
        <v>0</v>
      </c>
      <c r="F24" s="210">
        <v>10609300</v>
      </c>
      <c r="G24" s="212">
        <f t="shared" si="2"/>
        <v>10609300</v>
      </c>
      <c r="H24" s="20"/>
      <c r="I24" s="20"/>
    </row>
    <row r="25" spans="2:11" ht="18" customHeight="1" x14ac:dyDescent="0.2">
      <c r="B25" s="209" t="s">
        <v>267</v>
      </c>
      <c r="C25" s="210">
        <v>490239</v>
      </c>
      <c r="D25" s="210">
        <v>977432</v>
      </c>
      <c r="E25" s="210">
        <v>3782378</v>
      </c>
      <c r="F25" s="210">
        <v>721379</v>
      </c>
      <c r="G25" s="212">
        <f t="shared" si="2"/>
        <v>5971428</v>
      </c>
      <c r="H25" s="20"/>
      <c r="I25" s="20"/>
    </row>
    <row r="26" spans="2:11" ht="15.75" x14ac:dyDescent="0.25">
      <c r="B26" s="213" t="s">
        <v>268</v>
      </c>
      <c r="C26" s="214">
        <f>SUM(C17:C25)</f>
        <v>1231432679</v>
      </c>
      <c r="D26" s="214">
        <f t="shared" ref="D26:G26" si="3">SUM(D17:D25)</f>
        <v>280757028</v>
      </c>
      <c r="E26" s="214">
        <f t="shared" si="3"/>
        <v>268257564</v>
      </c>
      <c r="F26" s="214">
        <f t="shared" si="3"/>
        <v>122249990</v>
      </c>
      <c r="G26" s="214">
        <f t="shared" si="3"/>
        <v>1902697261</v>
      </c>
      <c r="H26" s="20"/>
      <c r="I26" s="20"/>
    </row>
    <row r="27" spans="2:11" ht="18" x14ac:dyDescent="0.25">
      <c r="B27" s="217"/>
      <c r="C27" s="218"/>
      <c r="D27" s="218"/>
      <c r="E27" s="218"/>
      <c r="F27" s="218"/>
      <c r="G27" s="219"/>
      <c r="I27" s="20"/>
    </row>
    <row r="28" spans="2:11" ht="15.75" x14ac:dyDescent="0.25">
      <c r="B28" s="220" t="s">
        <v>269</v>
      </c>
      <c r="C28" s="221">
        <f>C15+C26</f>
        <v>2021993196</v>
      </c>
      <c r="D28" s="221">
        <f>D15+D26</f>
        <v>515976421</v>
      </c>
      <c r="E28" s="221">
        <f>E15+E26</f>
        <v>501133730</v>
      </c>
      <c r="F28" s="221">
        <f>F15+F26</f>
        <v>182772917</v>
      </c>
      <c r="G28" s="221">
        <f>G15+G26</f>
        <v>3221876264</v>
      </c>
      <c r="H28" s="20"/>
      <c r="I28" s="20"/>
    </row>
    <row r="29" spans="2:11" ht="15.75" x14ac:dyDescent="0.25">
      <c r="B29" s="203"/>
      <c r="C29" s="222"/>
      <c r="D29" s="222"/>
      <c r="E29" s="222"/>
      <c r="F29" s="222"/>
      <c r="G29" s="223"/>
    </row>
    <row r="30" spans="2:11" ht="18" customHeight="1" x14ac:dyDescent="0.25">
      <c r="B30" s="203"/>
      <c r="C30" s="222"/>
      <c r="D30" s="222"/>
      <c r="E30" s="222"/>
      <c r="F30" s="222"/>
      <c r="G30" s="223"/>
    </row>
    <row r="31" spans="2:11" ht="18" customHeight="1" x14ac:dyDescent="0.25">
      <c r="B31" s="206" t="s">
        <v>270</v>
      </c>
      <c r="C31" s="208"/>
      <c r="D31" s="208"/>
      <c r="E31" s="208"/>
      <c r="F31" s="208"/>
      <c r="G31" s="208"/>
    </row>
    <row r="32" spans="2:11" ht="18" customHeight="1" x14ac:dyDescent="0.2">
      <c r="B32" s="209" t="s">
        <v>271</v>
      </c>
      <c r="C32" s="210">
        <v>334130381</v>
      </c>
      <c r="D32" s="210">
        <v>10704508</v>
      </c>
      <c r="E32" s="210">
        <v>118175562</v>
      </c>
      <c r="F32" s="210">
        <v>4905788</v>
      </c>
      <c r="G32" s="212">
        <f>SUM(C32:F32)</f>
        <v>467916239</v>
      </c>
      <c r="H32" s="20"/>
      <c r="J32" s="20"/>
      <c r="K32" s="20"/>
    </row>
    <row r="33" spans="2:11" ht="18" customHeight="1" x14ac:dyDescent="0.2">
      <c r="B33" s="209" t="s">
        <v>272</v>
      </c>
      <c r="C33" s="210">
        <v>57959368</v>
      </c>
      <c r="D33" s="210">
        <v>25000682</v>
      </c>
      <c r="E33" s="210">
        <v>53247986</v>
      </c>
      <c r="F33" s="210">
        <v>6678843</v>
      </c>
      <c r="G33" s="212">
        <f t="shared" ref="G33:G36" si="4">SUM(C33:F33)</f>
        <v>142886879</v>
      </c>
      <c r="H33" s="20"/>
      <c r="J33" s="20"/>
      <c r="K33" s="20"/>
    </row>
    <row r="34" spans="2:11" ht="18" customHeight="1" x14ac:dyDescent="0.2">
      <c r="B34" s="209" t="s">
        <v>273</v>
      </c>
      <c r="C34" s="210">
        <v>574881</v>
      </c>
      <c r="D34" s="210">
        <v>2250128</v>
      </c>
      <c r="E34" s="210">
        <v>253867</v>
      </c>
      <c r="F34" s="210">
        <v>0</v>
      </c>
      <c r="G34" s="212">
        <f t="shared" si="4"/>
        <v>3078876</v>
      </c>
      <c r="K34" s="20"/>
    </row>
    <row r="35" spans="2:11" ht="18" customHeight="1" x14ac:dyDescent="0.2">
      <c r="B35" s="209" t="s">
        <v>274</v>
      </c>
      <c r="C35" s="210">
        <v>9259062</v>
      </c>
      <c r="D35" s="210">
        <v>4232992</v>
      </c>
      <c r="E35" s="210">
        <v>3940041</v>
      </c>
      <c r="F35" s="210">
        <v>1461790</v>
      </c>
      <c r="G35" s="212">
        <f t="shared" si="4"/>
        <v>18893885</v>
      </c>
      <c r="H35" s="20"/>
      <c r="J35" s="20"/>
      <c r="K35" s="20"/>
    </row>
    <row r="36" spans="2:11" ht="18" customHeight="1" x14ac:dyDescent="0.2">
      <c r="B36" s="209" t="s">
        <v>275</v>
      </c>
      <c r="C36" s="210">
        <v>1927304</v>
      </c>
      <c r="D36" s="210">
        <v>2941912</v>
      </c>
      <c r="E36" s="210">
        <v>5801352</v>
      </c>
      <c r="F36" s="210">
        <v>489669</v>
      </c>
      <c r="G36" s="212">
        <f t="shared" si="4"/>
        <v>11160237</v>
      </c>
      <c r="H36" s="20"/>
      <c r="I36" s="20"/>
      <c r="J36" s="20"/>
      <c r="K36" s="20"/>
    </row>
    <row r="37" spans="2:11" ht="15.75" x14ac:dyDescent="0.25">
      <c r="B37" s="213" t="s">
        <v>276</v>
      </c>
      <c r="C37" s="214">
        <f>SUM(C32:C36)</f>
        <v>403850996</v>
      </c>
      <c r="D37" s="214">
        <f t="shared" ref="D37:G37" si="5">SUM(D32:D36)</f>
        <v>45130222</v>
      </c>
      <c r="E37" s="214">
        <f t="shared" si="5"/>
        <v>181418808</v>
      </c>
      <c r="F37" s="214">
        <f t="shared" si="5"/>
        <v>13536090</v>
      </c>
      <c r="G37" s="214">
        <f t="shared" si="5"/>
        <v>643936116</v>
      </c>
      <c r="J37" s="20"/>
      <c r="K37" s="20"/>
    </row>
    <row r="38" spans="2:11" ht="18" customHeight="1" x14ac:dyDescent="0.25">
      <c r="B38" s="215"/>
      <c r="C38" s="216"/>
      <c r="D38" s="216"/>
      <c r="E38" s="216"/>
      <c r="F38" s="216"/>
      <c r="G38" s="224"/>
    </row>
    <row r="39" spans="2:11" ht="18" customHeight="1" x14ac:dyDescent="0.2">
      <c r="B39" s="209" t="s">
        <v>277</v>
      </c>
      <c r="C39" s="210">
        <v>820197457</v>
      </c>
      <c r="D39" s="210">
        <v>351073243</v>
      </c>
      <c r="E39" s="210">
        <v>112066052</v>
      </c>
      <c r="F39" s="210">
        <v>106645413</v>
      </c>
      <c r="G39" s="212">
        <f>SUM(C39:F39)</f>
        <v>1389982165</v>
      </c>
      <c r="H39" s="20"/>
      <c r="J39" s="20"/>
    </row>
    <row r="40" spans="2:11" ht="18" customHeight="1" x14ac:dyDescent="0.2">
      <c r="B40" s="209" t="s">
        <v>278</v>
      </c>
      <c r="C40" s="210">
        <v>393270</v>
      </c>
      <c r="D40" s="210">
        <v>4850794</v>
      </c>
      <c r="E40" s="210">
        <v>10491214</v>
      </c>
      <c r="F40" s="210">
        <v>39907</v>
      </c>
      <c r="G40" s="212">
        <f>SUM(C40:F40)</f>
        <v>15775185</v>
      </c>
      <c r="H40" s="20"/>
      <c r="J40" s="20"/>
    </row>
    <row r="41" spans="2:11" ht="15.75" x14ac:dyDescent="0.25">
      <c r="B41" s="213" t="s">
        <v>279</v>
      </c>
      <c r="C41" s="214">
        <f>SUM(C39:C40)</f>
        <v>820590727</v>
      </c>
      <c r="D41" s="214">
        <f t="shared" ref="D41:G41" si="6">SUM(D39:D40)</f>
        <v>355924037</v>
      </c>
      <c r="E41" s="214">
        <f t="shared" si="6"/>
        <v>122557266</v>
      </c>
      <c r="F41" s="214">
        <f t="shared" si="6"/>
        <v>106685320</v>
      </c>
      <c r="G41" s="214">
        <f t="shared" si="6"/>
        <v>1405757350</v>
      </c>
      <c r="H41" s="20"/>
      <c r="J41" s="20"/>
    </row>
    <row r="42" spans="2:11" ht="18" customHeight="1" x14ac:dyDescent="0.25">
      <c r="B42" s="215"/>
      <c r="C42" s="216"/>
      <c r="D42" s="216"/>
      <c r="E42" s="216"/>
      <c r="F42" s="216"/>
      <c r="G42" s="224"/>
    </row>
    <row r="43" spans="2:11" ht="18" customHeight="1" x14ac:dyDescent="0.2">
      <c r="B43" s="209" t="s">
        <v>280</v>
      </c>
      <c r="C43" s="210">
        <v>752522243</v>
      </c>
      <c r="D43" s="210">
        <v>91753671</v>
      </c>
      <c r="E43" s="210">
        <v>170111254</v>
      </c>
      <c r="F43" s="210">
        <v>44368565</v>
      </c>
      <c r="G43" s="212">
        <f>SUM(C43:F43)</f>
        <v>1058755733</v>
      </c>
      <c r="H43" s="20"/>
      <c r="J43" s="20"/>
    </row>
    <row r="44" spans="2:11" ht="18" customHeight="1" x14ac:dyDescent="0.2">
      <c r="B44" s="209" t="s">
        <v>281</v>
      </c>
      <c r="C44" s="210"/>
      <c r="D44" s="210">
        <v>11367856</v>
      </c>
      <c r="E44" s="210">
        <v>14992072</v>
      </c>
      <c r="F44" s="210">
        <v>10276140</v>
      </c>
      <c r="G44" s="212">
        <f>SUM(C44:F44)</f>
        <v>36636068</v>
      </c>
      <c r="H44" s="20"/>
      <c r="J44" s="20"/>
    </row>
    <row r="45" spans="2:11" x14ac:dyDescent="0.2">
      <c r="B45" s="209" t="s">
        <v>282</v>
      </c>
      <c r="C45" s="210">
        <v>45029230</v>
      </c>
      <c r="D45" s="210">
        <v>11800635</v>
      </c>
      <c r="E45" s="210">
        <v>12054330</v>
      </c>
      <c r="F45" s="210">
        <v>7906802</v>
      </c>
      <c r="G45" s="212">
        <f>SUM(C45:F45)</f>
        <v>76790997</v>
      </c>
      <c r="H45" s="20"/>
      <c r="J45" s="20"/>
    </row>
    <row r="46" spans="2:11" ht="18" customHeight="1" x14ac:dyDescent="0.25">
      <c r="B46" s="213" t="s">
        <v>283</v>
      </c>
      <c r="C46" s="214">
        <f>SUM(C43:C45)</f>
        <v>797551473</v>
      </c>
      <c r="D46" s="214">
        <f t="shared" ref="D46:G46" si="7">SUM(D43:D45)</f>
        <v>114922162</v>
      </c>
      <c r="E46" s="214">
        <f t="shared" si="7"/>
        <v>197157656</v>
      </c>
      <c r="F46" s="214">
        <f t="shared" si="7"/>
        <v>62551507</v>
      </c>
      <c r="G46" s="214">
        <f t="shared" si="7"/>
        <v>1172182798</v>
      </c>
      <c r="H46" s="20"/>
      <c r="J46" s="20"/>
    </row>
    <row r="47" spans="2:11" ht="6" customHeight="1" x14ac:dyDescent="0.25">
      <c r="B47" s="225"/>
      <c r="C47" s="226"/>
      <c r="D47" s="226"/>
      <c r="E47" s="226"/>
      <c r="F47" s="226"/>
      <c r="G47" s="226"/>
    </row>
    <row r="48" spans="2:11" ht="17.25" customHeight="1" x14ac:dyDescent="0.25">
      <c r="B48" s="220" t="s">
        <v>284</v>
      </c>
      <c r="C48" s="221">
        <f>C37+C41+C46</f>
        <v>2021993196</v>
      </c>
      <c r="D48" s="221">
        <f>D37+D41+D46</f>
        <v>515976421</v>
      </c>
      <c r="E48" s="221">
        <f>E37+E41+E46</f>
        <v>501133730</v>
      </c>
      <c r="F48" s="221">
        <f>F37+F41+F46</f>
        <v>182772917</v>
      </c>
      <c r="G48" s="221">
        <f>G37+G41+G46</f>
        <v>3221876264</v>
      </c>
      <c r="H48" s="20"/>
      <c r="J48" s="20"/>
    </row>
    <row r="49" spans="2:7" ht="21" customHeight="1" x14ac:dyDescent="0.2">
      <c r="B49" s="228" t="s">
        <v>285</v>
      </c>
      <c r="C49" s="227"/>
      <c r="D49" s="227"/>
      <c r="E49" s="227"/>
      <c r="F49" s="227"/>
      <c r="G49" s="227"/>
    </row>
    <row r="50" spans="2:7" x14ac:dyDescent="0.2">
      <c r="C50" s="203"/>
      <c r="D50" s="203"/>
      <c r="E50" s="203"/>
      <c r="F50" s="203"/>
      <c r="G50" s="203"/>
    </row>
    <row r="51" spans="2:7" x14ac:dyDescent="0.2">
      <c r="B51" s="2131"/>
      <c r="C51" s="2131"/>
      <c r="D51" s="2131"/>
      <c r="E51" s="2131"/>
      <c r="F51" s="2131"/>
      <c r="G51" s="2131"/>
    </row>
  </sheetData>
  <mergeCells count="5">
    <mergeCell ref="B2:G2"/>
    <mergeCell ref="B3:G3"/>
    <mergeCell ref="B4:G4"/>
    <mergeCell ref="B5:G5"/>
    <mergeCell ref="B51:G51"/>
  </mergeCells>
  <hyperlinks>
    <hyperlink ref="H2" location="'Indice Total'!A189" display="Volver"/>
  </hyperlinks>
  <pageMargins left="0.70866141732283472" right="0.70866141732283472" top="0.74803149606299213" bottom="0.74803149606299213" header="0.31496062992125984" footer="0.31496062992125984"/>
  <pageSetup paperSize="14" scale="87" fitToHeight="0" orientation="landscape" r:id="rId1"/>
  <drawing r:id="rId2"/>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1:Q35"/>
  <sheetViews>
    <sheetView showGridLines="0" zoomScale="90" zoomScaleNormal="90" workbookViewId="0"/>
  </sheetViews>
  <sheetFormatPr baseColWidth="10" defaultRowHeight="15" x14ac:dyDescent="0.2"/>
  <cols>
    <col min="1" max="1" width="23.7109375" style="6" customWidth="1"/>
    <col min="2" max="2" width="45.85546875" style="6" customWidth="1"/>
    <col min="3" max="3" width="17" style="6" customWidth="1"/>
    <col min="4" max="7" width="18.7109375" style="6" customWidth="1"/>
    <col min="8" max="8" width="14.140625" style="6" bestFit="1" customWidth="1"/>
    <col min="9" max="9" width="12.7109375" style="6" bestFit="1" customWidth="1"/>
    <col min="10" max="11" width="11.42578125" style="6"/>
    <col min="12" max="12" width="11.85546875" style="6" bestFit="1" customWidth="1"/>
    <col min="13" max="13" width="9.42578125" style="6" bestFit="1" customWidth="1"/>
    <col min="14" max="14" width="10.7109375" style="6" bestFit="1" customWidth="1"/>
    <col min="15" max="15" width="11.85546875" style="6" bestFit="1" customWidth="1"/>
    <col min="16" max="16" width="12.7109375" style="6" bestFit="1" customWidth="1"/>
    <col min="17" max="17" width="22.42578125" style="6" bestFit="1" customWidth="1"/>
    <col min="18" max="16384" width="11.42578125" style="6"/>
  </cols>
  <sheetData>
    <row r="1" spans="2:10" ht="42.95" customHeight="1" x14ac:dyDescent="0.2"/>
    <row r="2" spans="2:10" ht="18" x14ac:dyDescent="0.2">
      <c r="B2" s="1957" t="s">
        <v>2490</v>
      </c>
      <c r="C2" s="1957"/>
      <c r="D2" s="1957"/>
      <c r="E2" s="1957"/>
      <c r="F2" s="1957"/>
      <c r="G2" s="1957"/>
      <c r="H2" s="239" t="s">
        <v>1</v>
      </c>
    </row>
    <row r="3" spans="2:10" ht="15.75" x14ac:dyDescent="0.25">
      <c r="B3" s="1960" t="s">
        <v>247</v>
      </c>
      <c r="C3" s="1960"/>
      <c r="D3" s="1960"/>
      <c r="E3" s="1960"/>
      <c r="F3" s="1960"/>
      <c r="G3" s="1960"/>
    </row>
    <row r="4" spans="2:10" ht="15.75" x14ac:dyDescent="0.25">
      <c r="B4" s="1960" t="s">
        <v>286</v>
      </c>
      <c r="C4" s="1960"/>
      <c r="D4" s="1960"/>
      <c r="E4" s="1960"/>
      <c r="F4" s="1960"/>
      <c r="G4" s="1960"/>
    </row>
    <row r="5" spans="2:10" ht="32.25" customHeight="1" thickBot="1" x14ac:dyDescent="0.25">
      <c r="B5" s="2130" t="s">
        <v>249</v>
      </c>
      <c r="C5" s="2130"/>
      <c r="D5" s="2130"/>
      <c r="E5" s="2130"/>
      <c r="F5" s="2130"/>
      <c r="G5" s="2130"/>
    </row>
    <row r="6" spans="2:10" ht="24.75" customHeight="1" x14ac:dyDescent="0.2">
      <c r="B6" s="203"/>
      <c r="C6" s="203"/>
      <c r="D6" s="203"/>
      <c r="E6" s="203"/>
      <c r="F6" s="203"/>
      <c r="G6" s="203"/>
    </row>
    <row r="7" spans="2:10" ht="15.75" x14ac:dyDescent="0.25">
      <c r="B7" s="229" t="s">
        <v>287</v>
      </c>
      <c r="C7" s="230" t="s">
        <v>53</v>
      </c>
      <c r="D7" s="230" t="s">
        <v>54</v>
      </c>
      <c r="E7" s="230" t="s">
        <v>55</v>
      </c>
      <c r="F7" s="230" t="s">
        <v>250</v>
      </c>
      <c r="G7" s="231" t="s">
        <v>117</v>
      </c>
    </row>
    <row r="8" spans="2:10" ht="18" customHeight="1" x14ac:dyDescent="0.25">
      <c r="B8" s="232" t="s">
        <v>288</v>
      </c>
      <c r="C8" s="233"/>
      <c r="D8" s="233"/>
      <c r="E8" s="233"/>
      <c r="F8" s="233"/>
      <c r="G8" s="234"/>
    </row>
    <row r="9" spans="2:10" ht="18" customHeight="1" x14ac:dyDescent="0.25">
      <c r="B9" s="235" t="s">
        <v>289</v>
      </c>
      <c r="C9" s="1623">
        <v>344632328</v>
      </c>
      <c r="D9" s="1623">
        <v>84079761</v>
      </c>
      <c r="E9" s="1623">
        <v>71588209</v>
      </c>
      <c r="F9" s="1623">
        <v>32427489</v>
      </c>
      <c r="G9" s="1624">
        <f>SUM(C9:F9)</f>
        <v>532727787</v>
      </c>
      <c r="H9" s="20"/>
      <c r="I9" s="20"/>
    </row>
    <row r="10" spans="2:10" ht="18" customHeight="1" x14ac:dyDescent="0.25">
      <c r="B10" s="235" t="s">
        <v>290</v>
      </c>
      <c r="C10" s="1623">
        <v>-49250615</v>
      </c>
      <c r="D10" s="1623">
        <v>-25142758</v>
      </c>
      <c r="E10" s="1623">
        <v>-13182459</v>
      </c>
      <c r="F10" s="1623">
        <v>-5982389</v>
      </c>
      <c r="G10" s="1624">
        <f t="shared" ref="G10:G19" si="0">SUM(C10:F10)</f>
        <v>-93558221</v>
      </c>
      <c r="H10" s="20"/>
      <c r="I10" s="20"/>
    </row>
    <row r="11" spans="2:10" ht="18" customHeight="1" x14ac:dyDescent="0.25">
      <c r="B11" s="235" t="s">
        <v>291</v>
      </c>
      <c r="C11" s="1623">
        <v>-96692342</v>
      </c>
      <c r="D11" s="1623">
        <v>-2925636</v>
      </c>
      <c r="E11" s="1623">
        <v>-4013337</v>
      </c>
      <c r="F11" s="1623">
        <v>-2648027</v>
      </c>
      <c r="G11" s="1624">
        <f t="shared" si="0"/>
        <v>-106279342</v>
      </c>
      <c r="H11" s="20"/>
      <c r="I11" s="20"/>
      <c r="J11" s="20"/>
    </row>
    <row r="12" spans="2:10" ht="18" customHeight="1" x14ac:dyDescent="0.25">
      <c r="B12" s="235" t="s">
        <v>292</v>
      </c>
      <c r="C12" s="1623">
        <v>-87223244</v>
      </c>
      <c r="D12" s="1623">
        <v>-26435472</v>
      </c>
      <c r="E12" s="1623">
        <v>-37326982</v>
      </c>
      <c r="F12" s="1623">
        <v>-14004054</v>
      </c>
      <c r="G12" s="1624">
        <f t="shared" si="0"/>
        <v>-164989752</v>
      </c>
      <c r="H12" s="20"/>
      <c r="I12" s="20"/>
    </row>
    <row r="13" spans="2:10" ht="18" customHeight="1" x14ac:dyDescent="0.25">
      <c r="B13" s="235" t="s">
        <v>293</v>
      </c>
      <c r="C13" s="1623">
        <v>-70751740</v>
      </c>
      <c r="D13" s="1623">
        <v>-14636722</v>
      </c>
      <c r="E13" s="1623">
        <v>-42483296</v>
      </c>
      <c r="F13" s="1623">
        <v>-8291646</v>
      </c>
      <c r="G13" s="1624">
        <f t="shared" si="0"/>
        <v>-136163404</v>
      </c>
      <c r="H13" s="20"/>
      <c r="I13" s="20"/>
    </row>
    <row r="14" spans="2:10" ht="18" customHeight="1" x14ac:dyDescent="0.25">
      <c r="B14" s="235" t="s">
        <v>294</v>
      </c>
      <c r="C14" s="1623">
        <v>-17805602</v>
      </c>
      <c r="D14" s="1623">
        <v>-6991771</v>
      </c>
      <c r="E14" s="1623">
        <v>-8169725</v>
      </c>
      <c r="F14" s="1623">
        <v>-1287204</v>
      </c>
      <c r="G14" s="1624">
        <f t="shared" si="0"/>
        <v>-34254302</v>
      </c>
      <c r="H14" s="20"/>
      <c r="I14" s="20"/>
    </row>
    <row r="15" spans="2:10" ht="18" customHeight="1" x14ac:dyDescent="0.25">
      <c r="B15" s="235" t="s">
        <v>295</v>
      </c>
      <c r="C15" s="1623">
        <v>19481939</v>
      </c>
      <c r="D15" s="1623">
        <v>10058102</v>
      </c>
      <c r="E15" s="1623">
        <v>5751765</v>
      </c>
      <c r="F15" s="1623">
        <v>3867411</v>
      </c>
      <c r="G15" s="1624">
        <f t="shared" si="0"/>
        <v>39159217</v>
      </c>
      <c r="H15" s="20"/>
      <c r="I15" s="20"/>
    </row>
    <row r="16" spans="2:10" ht="18" customHeight="1" x14ac:dyDescent="0.25">
      <c r="B16" s="235" t="s">
        <v>296</v>
      </c>
      <c r="C16" s="1623">
        <v>-237349</v>
      </c>
      <c r="D16" s="1623"/>
      <c r="E16" s="1623"/>
      <c r="F16" s="1623">
        <v>-93320</v>
      </c>
      <c r="G16" s="1624">
        <f t="shared" si="0"/>
        <v>-330669</v>
      </c>
      <c r="H16" s="20"/>
      <c r="I16" s="20"/>
    </row>
    <row r="17" spans="2:17" ht="18" customHeight="1" x14ac:dyDescent="0.25">
      <c r="B17" s="235" t="s">
        <v>297</v>
      </c>
      <c r="C17" s="1623">
        <v>1790299</v>
      </c>
      <c r="D17" s="1623">
        <v>117988</v>
      </c>
      <c r="E17" s="1623">
        <v>142710</v>
      </c>
      <c r="F17" s="1623">
        <v>0</v>
      </c>
      <c r="G17" s="1624">
        <f t="shared" si="0"/>
        <v>2050997</v>
      </c>
      <c r="I17" s="20"/>
    </row>
    <row r="18" spans="2:17" ht="18" customHeight="1" x14ac:dyDescent="0.25">
      <c r="B18" s="235" t="s">
        <v>298</v>
      </c>
      <c r="C18" s="1623"/>
      <c r="D18" s="1623"/>
      <c r="E18" s="1623">
        <v>-1848</v>
      </c>
      <c r="F18" s="1623">
        <v>0</v>
      </c>
      <c r="G18" s="1624">
        <f t="shared" si="0"/>
        <v>-1848</v>
      </c>
      <c r="I18" s="20"/>
    </row>
    <row r="19" spans="2:17" ht="18" customHeight="1" x14ac:dyDescent="0.25">
      <c r="B19" s="235" t="s">
        <v>299</v>
      </c>
      <c r="C19" s="1623">
        <v>24368395</v>
      </c>
      <c r="D19" s="1623">
        <v>384412</v>
      </c>
      <c r="E19" s="1623">
        <v>47925545</v>
      </c>
      <c r="F19" s="1623">
        <v>4387074</v>
      </c>
      <c r="G19" s="1624">
        <f t="shared" si="0"/>
        <v>77065426</v>
      </c>
      <c r="H19" s="20"/>
      <c r="I19" s="20"/>
      <c r="K19" s="20"/>
      <c r="L19" s="20"/>
      <c r="M19" s="20"/>
      <c r="N19" s="20"/>
      <c r="O19" s="20"/>
      <c r="P19" s="20"/>
      <c r="Q19" s="20"/>
    </row>
    <row r="20" spans="2:17" ht="18" customHeight="1" x14ac:dyDescent="0.25">
      <c r="B20" s="232" t="s">
        <v>300</v>
      </c>
      <c r="C20" s="1625">
        <f>SUM(C9:C19)</f>
        <v>68312069</v>
      </c>
      <c r="D20" s="1625">
        <f t="shared" ref="D20:G20" si="1">SUM(D9:D19)</f>
        <v>18507904</v>
      </c>
      <c r="E20" s="1625">
        <f t="shared" si="1"/>
        <v>20230582</v>
      </c>
      <c r="F20" s="1625">
        <f t="shared" si="1"/>
        <v>8375334</v>
      </c>
      <c r="G20" s="1625">
        <f t="shared" si="1"/>
        <v>115425889</v>
      </c>
      <c r="H20" s="20"/>
      <c r="I20" s="20"/>
    </row>
    <row r="21" spans="2:17" ht="18" x14ac:dyDescent="0.25">
      <c r="B21" s="236"/>
      <c r="C21" s="1626"/>
      <c r="D21" s="1626"/>
      <c r="E21" s="1626"/>
      <c r="F21" s="1626"/>
      <c r="G21" s="1627"/>
      <c r="I21" s="20"/>
    </row>
    <row r="22" spans="2:17" ht="18" customHeight="1" x14ac:dyDescent="0.25">
      <c r="B22" s="235" t="s">
        <v>301</v>
      </c>
      <c r="C22" s="1623">
        <v>6471046</v>
      </c>
      <c r="D22" s="1623">
        <v>404171</v>
      </c>
      <c r="E22" s="1623">
        <v>23191</v>
      </c>
      <c r="F22" s="1623">
        <v>193965</v>
      </c>
      <c r="G22" s="1624">
        <f>SUM(C22:F22)</f>
        <v>7092373</v>
      </c>
      <c r="H22" s="20"/>
      <c r="I22" s="20"/>
    </row>
    <row r="23" spans="2:17" ht="18" customHeight="1" x14ac:dyDescent="0.25">
      <c r="B23" s="235" t="s">
        <v>302</v>
      </c>
      <c r="C23" s="1623">
        <v>-29817436</v>
      </c>
      <c r="D23" s="1623">
        <v>-7257234</v>
      </c>
      <c r="E23" s="1623">
        <v>-8808699</v>
      </c>
      <c r="F23" s="1623">
        <v>-2069684</v>
      </c>
      <c r="G23" s="1624">
        <f t="shared" ref="G23:G26" si="2">SUM(C23:F23)</f>
        <v>-47953053</v>
      </c>
      <c r="H23" s="20"/>
      <c r="I23" s="20"/>
    </row>
    <row r="24" spans="2:17" ht="18" customHeight="1" x14ac:dyDescent="0.25">
      <c r="B24" s="235" t="s">
        <v>303</v>
      </c>
      <c r="C24" s="1623">
        <v>529991</v>
      </c>
      <c r="D24" s="1623">
        <v>145794</v>
      </c>
      <c r="E24" s="1623">
        <v>341047</v>
      </c>
      <c r="F24" s="1623">
        <v>7131</v>
      </c>
      <c r="G24" s="1624">
        <f t="shared" si="2"/>
        <v>1023963</v>
      </c>
      <c r="H24" s="20"/>
      <c r="I24" s="20"/>
    </row>
    <row r="25" spans="2:17" ht="18" customHeight="1" x14ac:dyDescent="0.25">
      <c r="B25" s="235" t="s">
        <v>304</v>
      </c>
      <c r="C25" s="1623"/>
      <c r="D25" s="1623"/>
      <c r="E25" s="1623"/>
      <c r="F25" s="1623"/>
      <c r="G25" s="1624">
        <f t="shared" si="2"/>
        <v>0</v>
      </c>
      <c r="I25" s="20"/>
    </row>
    <row r="26" spans="2:17" ht="18" customHeight="1" x14ac:dyDescent="0.25">
      <c r="B26" s="235" t="s">
        <v>305</v>
      </c>
      <c r="C26" s="1623">
        <v>0</v>
      </c>
      <c r="D26" s="1623">
        <v>0</v>
      </c>
      <c r="E26" s="1623">
        <v>303180</v>
      </c>
      <c r="F26" s="1623">
        <v>-4134</v>
      </c>
      <c r="G26" s="1624">
        <f t="shared" si="2"/>
        <v>299046</v>
      </c>
      <c r="H26" s="20"/>
      <c r="I26" s="20"/>
    </row>
    <row r="27" spans="2:17" ht="18" customHeight="1" x14ac:dyDescent="0.25">
      <c r="B27" s="232" t="s">
        <v>306</v>
      </c>
      <c r="C27" s="1625">
        <f>SUM(C22:C26)</f>
        <v>-22816399</v>
      </c>
      <c r="D27" s="1625">
        <f t="shared" ref="D27:G27" si="3">SUM(D22:D26)</f>
        <v>-6707269</v>
      </c>
      <c r="E27" s="1625">
        <f t="shared" si="3"/>
        <v>-8141281</v>
      </c>
      <c r="F27" s="1625">
        <f t="shared" si="3"/>
        <v>-1872722</v>
      </c>
      <c r="G27" s="1625">
        <f t="shared" si="3"/>
        <v>-39537671</v>
      </c>
      <c r="H27" s="20"/>
      <c r="I27" s="20"/>
    </row>
    <row r="28" spans="2:17" x14ac:dyDescent="0.2">
      <c r="B28" s="235"/>
      <c r="C28" s="1623"/>
      <c r="D28" s="1623"/>
      <c r="E28" s="1623"/>
      <c r="F28" s="1623"/>
      <c r="G28" s="1628"/>
      <c r="I28" s="20"/>
    </row>
    <row r="29" spans="2:17" ht="18" customHeight="1" x14ac:dyDescent="0.25">
      <c r="B29" s="235" t="s">
        <v>307</v>
      </c>
      <c r="C29" s="1623">
        <f>C20+C27</f>
        <v>45495670</v>
      </c>
      <c r="D29" s="1623">
        <f t="shared" ref="D29:F29" si="4">D20+D27</f>
        <v>11800635</v>
      </c>
      <c r="E29" s="1623">
        <f t="shared" si="4"/>
        <v>12089301</v>
      </c>
      <c r="F29" s="1623">
        <f t="shared" si="4"/>
        <v>6502612</v>
      </c>
      <c r="G29" s="1624">
        <f>SUM(C29:F29)</f>
        <v>75888218</v>
      </c>
      <c r="I29" s="20"/>
    </row>
    <row r="30" spans="2:17" ht="18" customHeight="1" x14ac:dyDescent="0.25">
      <c r="B30" s="235" t="s">
        <v>308</v>
      </c>
      <c r="C30" s="1623">
        <v>-466440</v>
      </c>
      <c r="D30" s="1623"/>
      <c r="E30" s="1623">
        <v>-34971</v>
      </c>
      <c r="F30" s="1623"/>
      <c r="G30" s="1624">
        <f>SUM(C30:F30)</f>
        <v>-501411</v>
      </c>
      <c r="I30" s="20"/>
    </row>
    <row r="31" spans="2:17" ht="18" x14ac:dyDescent="0.25">
      <c r="B31" s="236"/>
      <c r="C31" s="1626"/>
      <c r="D31" s="1626"/>
      <c r="E31" s="1626"/>
      <c r="F31" s="1626"/>
      <c r="G31" s="1627"/>
      <c r="I31" s="20"/>
    </row>
    <row r="32" spans="2:17" ht="18" customHeight="1" x14ac:dyDescent="0.25">
      <c r="B32" s="237" t="s">
        <v>309</v>
      </c>
      <c r="C32" s="1629">
        <f>C29+C30</f>
        <v>45029230</v>
      </c>
      <c r="D32" s="1629">
        <f t="shared" ref="D32:G32" si="5">D29+D30</f>
        <v>11800635</v>
      </c>
      <c r="E32" s="1629">
        <f t="shared" si="5"/>
        <v>12054330</v>
      </c>
      <c r="F32" s="1629">
        <f>F29+F30</f>
        <v>6502612</v>
      </c>
      <c r="G32" s="1629">
        <f t="shared" si="5"/>
        <v>75386807</v>
      </c>
      <c r="I32" s="20"/>
    </row>
    <row r="33" spans="2:7" ht="19.5" customHeight="1" x14ac:dyDescent="0.2">
      <c r="B33" s="228" t="s">
        <v>310</v>
      </c>
      <c r="C33" s="203"/>
      <c r="D33" s="203"/>
      <c r="E33" s="203"/>
      <c r="F33" s="203"/>
      <c r="G33" s="238"/>
    </row>
    <row r="34" spans="2:7" ht="29.25" customHeight="1" x14ac:dyDescent="0.2">
      <c r="B34" s="2131"/>
      <c r="C34" s="2131"/>
      <c r="D34" s="2131"/>
      <c r="E34" s="2131"/>
      <c r="F34" s="2131"/>
      <c r="G34" s="2131"/>
    </row>
    <row r="35" spans="2:7" x14ac:dyDescent="0.2">
      <c r="E35" s="54"/>
    </row>
  </sheetData>
  <mergeCells count="5">
    <mergeCell ref="B2:G2"/>
    <mergeCell ref="B3:G3"/>
    <mergeCell ref="B4:G4"/>
    <mergeCell ref="B5:G5"/>
    <mergeCell ref="B34:G34"/>
  </mergeCells>
  <hyperlinks>
    <hyperlink ref="H2" location="'Indice Total'!A189" display="Volver"/>
  </hyperlinks>
  <pageMargins left="0.7" right="0.7" top="0.75" bottom="0.75" header="0.3" footer="0.3"/>
  <pageSetup paperSize="14" scale="93" orientation="landscape" r:id="rId1"/>
  <drawing r:id="rId2"/>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D6"/>
  <sheetViews>
    <sheetView showGridLines="0" zoomScale="90" zoomScaleNormal="90" workbookViewId="0"/>
  </sheetViews>
  <sheetFormatPr baseColWidth="10" defaultRowHeight="15" x14ac:dyDescent="0.25"/>
  <cols>
    <col min="1" max="1" width="23.7109375" customWidth="1"/>
    <col min="2" max="2" width="11.42578125" customWidth="1"/>
    <col min="3" max="3" width="161" customWidth="1"/>
  </cols>
  <sheetData>
    <row r="1" spans="2:4" ht="42.95" customHeight="1" x14ac:dyDescent="0.35">
      <c r="C1" s="1533" t="s">
        <v>243</v>
      </c>
      <c r="D1" s="200"/>
    </row>
    <row r="2" spans="2:4" ht="29.25" customHeight="1" x14ac:dyDescent="0.35">
      <c r="C2" s="2"/>
      <c r="D2" s="239" t="s">
        <v>1</v>
      </c>
    </row>
    <row r="3" spans="2:4" ht="21" x14ac:dyDescent="0.25">
      <c r="B3" s="1"/>
      <c r="C3" s="1534" t="s">
        <v>311</v>
      </c>
    </row>
    <row r="4" spans="2:4" ht="21" x14ac:dyDescent="0.35">
      <c r="B4" s="201" t="s">
        <v>3</v>
      </c>
      <c r="C4" s="202"/>
    </row>
    <row r="5" spans="2:4" x14ac:dyDescent="0.25">
      <c r="B5" s="4">
        <v>162</v>
      </c>
      <c r="C5" s="240" t="str">
        <f>CONCATENATE('162'!B3," ",'162'!B4)</f>
        <v>NÚMERO DE AFILIADOS A LOS SERVICIOS DE BIENESTAR FISCALIZADOS POR LA SUPERINTENDENCIA DE SEGURIDAD SOCIAL, SEGÚN INSTITUCIÓN Y TIPO DE AFILIADO Y NÚMERO DE CARGAS FAMILIARES  DICIEMBRE DE 2019</v>
      </c>
    </row>
    <row r="6" spans="2:4" x14ac:dyDescent="0.25">
      <c r="B6" s="4">
        <v>163</v>
      </c>
      <c r="C6" s="240" t="str">
        <f>CONCATENATE('163'!B3," ",'163'!B5)</f>
        <v>ESTADO DE INGRESOS Y GASTOS DE LOS SERVICIOS DE BIENESTAR FISCALIZADOS POR LA SUPERINTENDENCIA DE SEGURIDAD SOCIAL, POR INSTITUCIÓN 2019</v>
      </c>
    </row>
  </sheetData>
  <hyperlinks>
    <hyperlink ref="B5" location="'162'!A1" display="'162'!A1"/>
    <hyperlink ref="B6" location="'163'!A1" display="'163'!A1"/>
    <hyperlink ref="D2" location="'Indice Total'!A196" display="Volver"/>
  </hyperlinks>
  <pageMargins left="0.7" right="0.7" top="0.75" bottom="0.75" header="0.3" footer="0.3"/>
  <drawing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1:L166"/>
  <sheetViews>
    <sheetView showGridLines="0" zoomScale="90" zoomScaleNormal="90" workbookViewId="0"/>
  </sheetViews>
  <sheetFormatPr baseColWidth="10" defaultRowHeight="12.75" x14ac:dyDescent="0.2"/>
  <cols>
    <col min="1" max="1" width="23.7109375" style="241" customWidth="1"/>
    <col min="2" max="2" width="85.140625" style="241" customWidth="1"/>
    <col min="3" max="3" width="18.42578125" style="241" customWidth="1"/>
    <col min="4" max="4" width="15.7109375" style="241" customWidth="1"/>
    <col min="5" max="5" width="15" style="241" customWidth="1"/>
    <col min="6" max="6" width="20.28515625" style="242" customWidth="1"/>
    <col min="7" max="16384" width="11.42578125" style="241"/>
  </cols>
  <sheetData>
    <row r="1" spans="2:12" ht="42.95" customHeight="1" x14ac:dyDescent="0.2"/>
    <row r="2" spans="2:12" ht="18" x14ac:dyDescent="0.25">
      <c r="B2" s="1825" t="s">
        <v>1508</v>
      </c>
      <c r="C2" s="1825"/>
      <c r="D2" s="1825"/>
      <c r="E2" s="1825"/>
      <c r="F2" s="1825"/>
      <c r="G2" s="239" t="s">
        <v>1</v>
      </c>
    </row>
    <row r="3" spans="2:12" ht="39" customHeight="1" x14ac:dyDescent="0.25">
      <c r="B3" s="2094" t="s">
        <v>312</v>
      </c>
      <c r="C3" s="2094"/>
      <c r="D3" s="2094"/>
      <c r="E3" s="2094"/>
      <c r="F3" s="2094"/>
    </row>
    <row r="4" spans="2:12" ht="24.75" customHeight="1" thickBot="1" x14ac:dyDescent="0.3">
      <c r="B4" s="2132" t="s">
        <v>313</v>
      </c>
      <c r="C4" s="2132"/>
      <c r="D4" s="2132"/>
      <c r="E4" s="2132"/>
      <c r="F4" s="2132"/>
    </row>
    <row r="5" spans="2:12" x14ac:dyDescent="0.2">
      <c r="B5" s="244"/>
      <c r="C5" s="244"/>
      <c r="D5" s="244"/>
      <c r="E5" s="244"/>
      <c r="F5" s="245"/>
    </row>
    <row r="6" spans="2:12" ht="44.25" customHeight="1" x14ac:dyDescent="0.25">
      <c r="B6" s="246" t="s">
        <v>314</v>
      </c>
      <c r="C6" s="247" t="s">
        <v>119</v>
      </c>
      <c r="D6" s="247" t="s">
        <v>315</v>
      </c>
      <c r="E6" s="247" t="s">
        <v>316</v>
      </c>
      <c r="F6" s="248" t="s">
        <v>317</v>
      </c>
      <c r="I6"/>
      <c r="J6"/>
      <c r="K6"/>
      <c r="L6"/>
    </row>
    <row r="7" spans="2:12" ht="18" customHeight="1" x14ac:dyDescent="0.2">
      <c r="B7" s="249" t="s">
        <v>318</v>
      </c>
      <c r="C7" s="250">
        <v>268</v>
      </c>
      <c r="D7" s="250">
        <v>1</v>
      </c>
      <c r="E7" s="250">
        <v>269</v>
      </c>
      <c r="F7" s="250">
        <v>260</v>
      </c>
    </row>
    <row r="8" spans="2:12" ht="18" customHeight="1" x14ac:dyDescent="0.2">
      <c r="B8" s="249" t="s">
        <v>319</v>
      </c>
      <c r="C8" s="250">
        <v>0</v>
      </c>
      <c r="D8" s="250">
        <v>0</v>
      </c>
      <c r="E8" s="250">
        <v>0</v>
      </c>
      <c r="F8" s="250">
        <v>0</v>
      </c>
    </row>
    <row r="9" spans="2:12" ht="18" customHeight="1" x14ac:dyDescent="0.2">
      <c r="B9" s="249" t="s">
        <v>320</v>
      </c>
      <c r="C9" s="250">
        <v>124</v>
      </c>
      <c r="D9" s="250">
        <v>12</v>
      </c>
      <c r="E9" s="250">
        <v>136</v>
      </c>
      <c r="F9" s="250">
        <v>123</v>
      </c>
    </row>
    <row r="10" spans="2:12" ht="18" customHeight="1" x14ac:dyDescent="0.2">
      <c r="B10" s="249" t="s">
        <v>321</v>
      </c>
      <c r="C10" s="250">
        <v>2728</v>
      </c>
      <c r="D10" s="250">
        <v>98</v>
      </c>
      <c r="E10" s="250">
        <v>2826</v>
      </c>
      <c r="F10" s="250">
        <v>3039</v>
      </c>
    </row>
    <row r="11" spans="2:12" ht="18" customHeight="1" x14ac:dyDescent="0.2">
      <c r="B11" s="249" t="s">
        <v>322</v>
      </c>
      <c r="C11" s="250">
        <v>967</v>
      </c>
      <c r="D11" s="250">
        <v>144</v>
      </c>
      <c r="E11" s="250">
        <v>1111</v>
      </c>
      <c r="F11" s="250">
        <v>715</v>
      </c>
    </row>
    <row r="12" spans="2:12" ht="18" customHeight="1" x14ac:dyDescent="0.2">
      <c r="B12" s="249" t="s">
        <v>323</v>
      </c>
      <c r="C12" s="250">
        <v>0</v>
      </c>
      <c r="D12" s="250">
        <v>0</v>
      </c>
      <c r="E12" s="250">
        <v>0</v>
      </c>
      <c r="F12" s="250">
        <v>0</v>
      </c>
    </row>
    <row r="13" spans="2:12" ht="18" customHeight="1" x14ac:dyDescent="0.2">
      <c r="B13" s="249" t="s">
        <v>324</v>
      </c>
      <c r="C13" s="250">
        <v>130</v>
      </c>
      <c r="D13" s="250">
        <v>11</v>
      </c>
      <c r="E13" s="250">
        <v>141</v>
      </c>
      <c r="F13" s="250">
        <v>155</v>
      </c>
    </row>
    <row r="14" spans="2:12" ht="18" customHeight="1" x14ac:dyDescent="0.2">
      <c r="B14" s="249" t="s">
        <v>325</v>
      </c>
      <c r="C14" s="250">
        <v>158</v>
      </c>
      <c r="D14" s="250">
        <v>4</v>
      </c>
      <c r="E14" s="250">
        <v>162</v>
      </c>
      <c r="F14" s="250">
        <v>117</v>
      </c>
    </row>
    <row r="15" spans="2:12" ht="18" customHeight="1" x14ac:dyDescent="0.2">
      <c r="B15" s="249" t="s">
        <v>326</v>
      </c>
      <c r="C15" s="250">
        <v>278</v>
      </c>
      <c r="D15" s="250">
        <v>87</v>
      </c>
      <c r="E15" s="250">
        <v>365</v>
      </c>
      <c r="F15" s="250">
        <v>236</v>
      </c>
    </row>
    <row r="16" spans="2:12" ht="18" customHeight="1" x14ac:dyDescent="0.2">
      <c r="B16" s="249" t="s">
        <v>327</v>
      </c>
      <c r="C16" s="250">
        <v>75</v>
      </c>
      <c r="D16" s="250">
        <v>19</v>
      </c>
      <c r="E16" s="250">
        <v>94</v>
      </c>
      <c r="F16" s="250">
        <v>85</v>
      </c>
    </row>
    <row r="17" spans="2:6" ht="18" customHeight="1" x14ac:dyDescent="0.2">
      <c r="B17" s="249" t="s">
        <v>328</v>
      </c>
      <c r="C17" s="250">
        <v>174</v>
      </c>
      <c r="D17" s="250">
        <v>9</v>
      </c>
      <c r="E17" s="250">
        <v>183</v>
      </c>
      <c r="F17" s="250">
        <v>153</v>
      </c>
    </row>
    <row r="18" spans="2:6" ht="18" customHeight="1" x14ac:dyDescent="0.2">
      <c r="B18" s="249" t="s">
        <v>329</v>
      </c>
      <c r="C18" s="250">
        <v>106</v>
      </c>
      <c r="D18" s="250">
        <v>7</v>
      </c>
      <c r="E18" s="250">
        <v>113</v>
      </c>
      <c r="F18" s="250">
        <v>121</v>
      </c>
    </row>
    <row r="19" spans="2:6" ht="18" customHeight="1" x14ac:dyDescent="0.2">
      <c r="B19" s="249" t="s">
        <v>330</v>
      </c>
      <c r="C19" s="250">
        <v>486</v>
      </c>
      <c r="D19" s="250">
        <v>28</v>
      </c>
      <c r="E19" s="250">
        <v>514</v>
      </c>
      <c r="F19" s="250">
        <v>489</v>
      </c>
    </row>
    <row r="20" spans="2:6" ht="18" customHeight="1" x14ac:dyDescent="0.2">
      <c r="B20" s="249" t="s">
        <v>331</v>
      </c>
      <c r="C20" s="250">
        <v>34</v>
      </c>
      <c r="D20" s="250">
        <v>0</v>
      </c>
      <c r="E20" s="250">
        <v>34</v>
      </c>
      <c r="F20" s="250">
        <v>24</v>
      </c>
    </row>
    <row r="21" spans="2:6" ht="18" customHeight="1" x14ac:dyDescent="0.2">
      <c r="B21" s="251" t="s">
        <v>332</v>
      </c>
      <c r="C21" s="250">
        <v>632</v>
      </c>
      <c r="D21" s="250">
        <v>5</v>
      </c>
      <c r="E21" s="250">
        <v>637</v>
      </c>
      <c r="F21" s="250">
        <v>425</v>
      </c>
    </row>
    <row r="22" spans="2:6" ht="18" customHeight="1" x14ac:dyDescent="0.2">
      <c r="B22" s="249" t="s">
        <v>333</v>
      </c>
      <c r="C22" s="250">
        <v>74</v>
      </c>
      <c r="D22" s="250">
        <v>1</v>
      </c>
      <c r="E22" s="250">
        <v>75</v>
      </c>
      <c r="F22" s="250">
        <v>77</v>
      </c>
    </row>
    <row r="23" spans="2:6" ht="18" customHeight="1" x14ac:dyDescent="0.2">
      <c r="B23" s="249" t="s">
        <v>334</v>
      </c>
      <c r="C23" s="250">
        <v>0</v>
      </c>
      <c r="D23" s="250">
        <v>0</v>
      </c>
      <c r="E23" s="250">
        <v>0</v>
      </c>
      <c r="F23" s="250">
        <v>0</v>
      </c>
    </row>
    <row r="24" spans="2:6" ht="18" customHeight="1" x14ac:dyDescent="0.2">
      <c r="B24" s="249" t="s">
        <v>335</v>
      </c>
      <c r="C24" s="250">
        <v>248</v>
      </c>
      <c r="D24" s="250">
        <v>0</v>
      </c>
      <c r="E24" s="250">
        <v>248</v>
      </c>
      <c r="F24" s="250">
        <v>239</v>
      </c>
    </row>
    <row r="25" spans="2:6" ht="18" customHeight="1" x14ac:dyDescent="0.2">
      <c r="B25" s="249" t="s">
        <v>336</v>
      </c>
      <c r="C25" s="250">
        <v>466</v>
      </c>
      <c r="D25" s="250">
        <v>10</v>
      </c>
      <c r="E25" s="250">
        <v>476</v>
      </c>
      <c r="F25" s="250">
        <v>402</v>
      </c>
    </row>
    <row r="26" spans="2:6" ht="18" customHeight="1" x14ac:dyDescent="0.2">
      <c r="B26" s="249" t="s">
        <v>337</v>
      </c>
      <c r="C26" s="250">
        <v>565</v>
      </c>
      <c r="D26" s="250">
        <v>29</v>
      </c>
      <c r="E26" s="250">
        <v>594</v>
      </c>
      <c r="F26" s="250">
        <v>575</v>
      </c>
    </row>
    <row r="27" spans="2:6" ht="18" customHeight="1" x14ac:dyDescent="0.2">
      <c r="B27" s="249" t="s">
        <v>338</v>
      </c>
      <c r="C27" s="250">
        <v>89</v>
      </c>
      <c r="D27" s="250">
        <v>0</v>
      </c>
      <c r="E27" s="250">
        <v>89</v>
      </c>
      <c r="F27" s="250">
        <v>89</v>
      </c>
    </row>
    <row r="28" spans="2:6" ht="18" customHeight="1" x14ac:dyDescent="0.2">
      <c r="B28" s="249" t="s">
        <v>339</v>
      </c>
      <c r="C28" s="250">
        <v>376</v>
      </c>
      <c r="D28" s="250">
        <v>0</v>
      </c>
      <c r="E28" s="250">
        <v>376</v>
      </c>
      <c r="F28" s="250">
        <v>407</v>
      </c>
    </row>
    <row r="29" spans="2:6" ht="18" customHeight="1" x14ac:dyDescent="0.2">
      <c r="B29" s="249" t="s">
        <v>340</v>
      </c>
      <c r="C29" s="250">
        <v>663</v>
      </c>
      <c r="D29" s="250">
        <v>2</v>
      </c>
      <c r="E29" s="250">
        <v>665</v>
      </c>
      <c r="F29" s="250">
        <v>724</v>
      </c>
    </row>
    <row r="30" spans="2:6" ht="18" customHeight="1" x14ac:dyDescent="0.2">
      <c r="B30" s="249" t="s">
        <v>341</v>
      </c>
      <c r="C30" s="250">
        <v>904</v>
      </c>
      <c r="D30" s="250">
        <v>20</v>
      </c>
      <c r="E30" s="250">
        <v>924</v>
      </c>
      <c r="F30" s="250">
        <v>720</v>
      </c>
    </row>
    <row r="31" spans="2:6" ht="18" customHeight="1" x14ac:dyDescent="0.2">
      <c r="B31" s="249" t="s">
        <v>342</v>
      </c>
      <c r="C31" s="250">
        <v>101</v>
      </c>
      <c r="D31" s="250">
        <v>0</v>
      </c>
      <c r="E31" s="250">
        <v>101</v>
      </c>
      <c r="F31" s="250">
        <v>110</v>
      </c>
    </row>
    <row r="32" spans="2:6" ht="18" customHeight="1" x14ac:dyDescent="0.2">
      <c r="B32" s="249" t="s">
        <v>343</v>
      </c>
      <c r="C32" s="250">
        <v>0</v>
      </c>
      <c r="D32" s="250">
        <v>0</v>
      </c>
      <c r="E32" s="250">
        <v>0</v>
      </c>
      <c r="F32" s="250">
        <v>0</v>
      </c>
    </row>
    <row r="33" spans="2:6" ht="18" customHeight="1" x14ac:dyDescent="0.2">
      <c r="B33" s="249" t="s">
        <v>344</v>
      </c>
      <c r="C33" s="250">
        <v>1916</v>
      </c>
      <c r="D33" s="250">
        <v>181</v>
      </c>
      <c r="E33" s="250">
        <v>2097</v>
      </c>
      <c r="F33" s="250">
        <v>1710</v>
      </c>
    </row>
    <row r="34" spans="2:6" ht="18" customHeight="1" x14ac:dyDescent="0.2">
      <c r="B34" s="249" t="s">
        <v>345</v>
      </c>
      <c r="C34" s="250">
        <v>224</v>
      </c>
      <c r="D34" s="250">
        <v>5</v>
      </c>
      <c r="E34" s="250">
        <v>229</v>
      </c>
      <c r="F34" s="250">
        <v>242</v>
      </c>
    </row>
    <row r="35" spans="2:6" ht="18" customHeight="1" x14ac:dyDescent="0.2">
      <c r="B35" s="249" t="s">
        <v>346</v>
      </c>
      <c r="C35" s="250">
        <v>67</v>
      </c>
      <c r="D35" s="250">
        <v>0</v>
      </c>
      <c r="E35" s="250">
        <v>67</v>
      </c>
      <c r="F35" s="250">
        <v>78</v>
      </c>
    </row>
    <row r="36" spans="2:6" ht="18" customHeight="1" x14ac:dyDescent="0.2">
      <c r="B36" s="249" t="s">
        <v>347</v>
      </c>
      <c r="C36" s="250">
        <v>358</v>
      </c>
      <c r="D36" s="250">
        <v>35</v>
      </c>
      <c r="E36" s="250">
        <v>393</v>
      </c>
      <c r="F36" s="250">
        <v>238</v>
      </c>
    </row>
    <row r="37" spans="2:6" ht="18" customHeight="1" x14ac:dyDescent="0.2">
      <c r="B37" s="249" t="s">
        <v>348</v>
      </c>
      <c r="C37" s="250">
        <v>132</v>
      </c>
      <c r="D37" s="250">
        <v>0</v>
      </c>
      <c r="E37" s="250">
        <v>132</v>
      </c>
      <c r="F37" s="250">
        <v>127</v>
      </c>
    </row>
    <row r="38" spans="2:6" ht="18" customHeight="1" x14ac:dyDescent="0.2">
      <c r="B38" s="249" t="s">
        <v>349</v>
      </c>
      <c r="C38" s="250">
        <v>4850</v>
      </c>
      <c r="D38" s="250">
        <v>458</v>
      </c>
      <c r="E38" s="250">
        <v>5308</v>
      </c>
      <c r="F38" s="250">
        <v>3427</v>
      </c>
    </row>
    <row r="39" spans="2:6" ht="18" customHeight="1" x14ac:dyDescent="0.2">
      <c r="B39" s="249" t="s">
        <v>350</v>
      </c>
      <c r="C39" s="250">
        <v>264</v>
      </c>
      <c r="D39" s="250">
        <v>16</v>
      </c>
      <c r="E39" s="250">
        <v>280</v>
      </c>
      <c r="F39" s="250">
        <v>0</v>
      </c>
    </row>
    <row r="40" spans="2:6" ht="18" customHeight="1" x14ac:dyDescent="0.2">
      <c r="B40" s="249" t="s">
        <v>351</v>
      </c>
      <c r="C40" s="250">
        <v>395</v>
      </c>
      <c r="D40" s="250">
        <v>0</v>
      </c>
      <c r="E40" s="250">
        <v>395</v>
      </c>
      <c r="F40" s="250">
        <v>483</v>
      </c>
    </row>
    <row r="41" spans="2:6" ht="18" customHeight="1" x14ac:dyDescent="0.2">
      <c r="B41" s="249" t="s">
        <v>352</v>
      </c>
      <c r="C41" s="250">
        <v>0</v>
      </c>
      <c r="D41" s="250">
        <v>0</v>
      </c>
      <c r="E41" s="250">
        <v>0</v>
      </c>
      <c r="F41" s="250">
        <v>0</v>
      </c>
    </row>
    <row r="42" spans="2:6" ht="18" customHeight="1" x14ac:dyDescent="0.2">
      <c r="B42" s="249" t="s">
        <v>353</v>
      </c>
      <c r="C42" s="250">
        <v>560</v>
      </c>
      <c r="D42" s="250">
        <v>8</v>
      </c>
      <c r="E42" s="250">
        <v>568</v>
      </c>
      <c r="F42" s="250">
        <v>546</v>
      </c>
    </row>
    <row r="43" spans="2:6" ht="18" customHeight="1" x14ac:dyDescent="0.2">
      <c r="B43" s="249" t="s">
        <v>354</v>
      </c>
      <c r="C43" s="250">
        <v>901</v>
      </c>
      <c r="D43" s="250">
        <v>112</v>
      </c>
      <c r="E43" s="250">
        <v>1013</v>
      </c>
      <c r="F43" s="250">
        <v>1002</v>
      </c>
    </row>
    <row r="44" spans="2:6" ht="18" customHeight="1" x14ac:dyDescent="0.2">
      <c r="B44" s="249" t="s">
        <v>355</v>
      </c>
      <c r="C44" s="250">
        <v>19709</v>
      </c>
      <c r="D44" s="250">
        <v>1566</v>
      </c>
      <c r="E44" s="250">
        <v>21275</v>
      </c>
      <c r="F44" s="250">
        <v>17616</v>
      </c>
    </row>
    <row r="45" spans="2:6" ht="18" customHeight="1" x14ac:dyDescent="0.2">
      <c r="B45" s="249" t="s">
        <v>356</v>
      </c>
      <c r="C45" s="250">
        <v>82</v>
      </c>
      <c r="D45" s="250">
        <v>1</v>
      </c>
      <c r="E45" s="250">
        <v>83</v>
      </c>
      <c r="F45" s="250">
        <v>65</v>
      </c>
    </row>
    <row r="46" spans="2:6" ht="18" customHeight="1" x14ac:dyDescent="0.2">
      <c r="B46" s="249" t="s">
        <v>357</v>
      </c>
      <c r="C46" s="250">
        <v>73</v>
      </c>
      <c r="D46" s="250">
        <v>4</v>
      </c>
      <c r="E46" s="250">
        <v>77</v>
      </c>
      <c r="F46" s="250">
        <v>49</v>
      </c>
    </row>
    <row r="47" spans="2:6" ht="18" customHeight="1" x14ac:dyDescent="0.2">
      <c r="B47" s="249" t="s">
        <v>358</v>
      </c>
      <c r="C47" s="250">
        <v>117</v>
      </c>
      <c r="D47" s="250">
        <v>3</v>
      </c>
      <c r="E47" s="250">
        <v>120</v>
      </c>
      <c r="F47" s="250">
        <v>126</v>
      </c>
    </row>
    <row r="48" spans="2:6" ht="18" customHeight="1" x14ac:dyDescent="0.2">
      <c r="B48" s="249" t="s">
        <v>359</v>
      </c>
      <c r="C48" s="250">
        <v>88</v>
      </c>
      <c r="D48" s="250">
        <v>4</v>
      </c>
      <c r="E48" s="250">
        <v>92</v>
      </c>
      <c r="F48" s="250">
        <v>107</v>
      </c>
    </row>
    <row r="49" spans="2:6" ht="18" customHeight="1" x14ac:dyDescent="0.2">
      <c r="B49" s="249" t="s">
        <v>360</v>
      </c>
      <c r="C49" s="250">
        <v>63</v>
      </c>
      <c r="D49" s="250">
        <v>1</v>
      </c>
      <c r="E49" s="250">
        <v>64</v>
      </c>
      <c r="F49" s="250">
        <v>68</v>
      </c>
    </row>
    <row r="50" spans="2:6" ht="18" customHeight="1" x14ac:dyDescent="0.2">
      <c r="B50" s="249" t="s">
        <v>361</v>
      </c>
      <c r="C50" s="250">
        <v>88</v>
      </c>
      <c r="D50" s="250">
        <v>0</v>
      </c>
      <c r="E50" s="250">
        <v>88</v>
      </c>
      <c r="F50" s="250">
        <v>0</v>
      </c>
    </row>
    <row r="51" spans="2:6" ht="18" customHeight="1" x14ac:dyDescent="0.2">
      <c r="B51" s="249" t="s">
        <v>362</v>
      </c>
      <c r="C51" s="250">
        <v>94</v>
      </c>
      <c r="D51" s="250">
        <v>4</v>
      </c>
      <c r="E51" s="250">
        <v>98</v>
      </c>
      <c r="F51" s="250">
        <v>69</v>
      </c>
    </row>
    <row r="52" spans="2:6" ht="18" customHeight="1" x14ac:dyDescent="0.2">
      <c r="B52" s="249" t="s">
        <v>363</v>
      </c>
      <c r="C52" s="250">
        <v>0</v>
      </c>
      <c r="D52" s="250">
        <v>0</v>
      </c>
      <c r="E52" s="250">
        <v>0</v>
      </c>
      <c r="F52" s="250">
        <v>0</v>
      </c>
    </row>
    <row r="53" spans="2:6" ht="18" customHeight="1" x14ac:dyDescent="0.2">
      <c r="B53" s="249" t="s">
        <v>364</v>
      </c>
      <c r="C53" s="250">
        <v>0</v>
      </c>
      <c r="D53" s="250">
        <v>0</v>
      </c>
      <c r="E53" s="250">
        <v>0</v>
      </c>
      <c r="F53" s="250">
        <v>0</v>
      </c>
    </row>
    <row r="54" spans="2:6" ht="18" customHeight="1" x14ac:dyDescent="0.2">
      <c r="B54" s="249" t="s">
        <v>365</v>
      </c>
      <c r="C54" s="250">
        <v>79</v>
      </c>
      <c r="D54" s="250">
        <v>1</v>
      </c>
      <c r="E54" s="250">
        <v>80</v>
      </c>
      <c r="F54" s="250">
        <v>96</v>
      </c>
    </row>
    <row r="55" spans="2:6" ht="18" customHeight="1" x14ac:dyDescent="0.2">
      <c r="B55" s="249" t="s">
        <v>366</v>
      </c>
      <c r="C55" s="250">
        <v>1052</v>
      </c>
      <c r="D55" s="250">
        <v>6</v>
      </c>
      <c r="E55" s="250">
        <v>1058</v>
      </c>
      <c r="F55" s="250">
        <v>765</v>
      </c>
    </row>
    <row r="56" spans="2:6" ht="18" customHeight="1" x14ac:dyDescent="0.2">
      <c r="B56" s="249" t="s">
        <v>367</v>
      </c>
      <c r="C56" s="250">
        <v>1522</v>
      </c>
      <c r="D56" s="250">
        <v>451</v>
      </c>
      <c r="E56" s="250">
        <v>1973</v>
      </c>
      <c r="F56" s="250">
        <v>1663</v>
      </c>
    </row>
    <row r="57" spans="2:6" ht="18" customHeight="1" x14ac:dyDescent="0.2">
      <c r="B57" s="249" t="s">
        <v>368</v>
      </c>
      <c r="C57" s="250">
        <v>0</v>
      </c>
      <c r="D57" s="250">
        <v>0</v>
      </c>
      <c r="E57" s="250">
        <v>0</v>
      </c>
      <c r="F57" s="250">
        <v>0</v>
      </c>
    </row>
    <row r="58" spans="2:6" ht="18" customHeight="1" x14ac:dyDescent="0.2">
      <c r="B58" s="249" t="s">
        <v>369</v>
      </c>
      <c r="C58" s="250">
        <v>710</v>
      </c>
      <c r="D58" s="250">
        <v>68</v>
      </c>
      <c r="E58" s="250">
        <v>778</v>
      </c>
      <c r="F58" s="250">
        <v>440</v>
      </c>
    </row>
    <row r="59" spans="2:6" ht="18" customHeight="1" x14ac:dyDescent="0.2">
      <c r="B59" s="249" t="s">
        <v>370</v>
      </c>
      <c r="C59" s="250">
        <v>369</v>
      </c>
      <c r="D59" s="250">
        <v>71</v>
      </c>
      <c r="E59" s="250">
        <v>440</v>
      </c>
      <c r="F59" s="250">
        <v>322</v>
      </c>
    </row>
    <row r="60" spans="2:6" ht="18" customHeight="1" x14ac:dyDescent="0.2">
      <c r="B60" s="249" t="s">
        <v>371</v>
      </c>
      <c r="C60" s="250">
        <v>679</v>
      </c>
      <c r="D60" s="250">
        <v>29</v>
      </c>
      <c r="E60" s="250">
        <v>708</v>
      </c>
      <c r="F60" s="250">
        <v>657</v>
      </c>
    </row>
    <row r="61" spans="2:6" ht="18" customHeight="1" x14ac:dyDescent="0.2">
      <c r="B61" s="249" t="s">
        <v>372</v>
      </c>
      <c r="C61" s="250">
        <v>79</v>
      </c>
      <c r="D61" s="250">
        <v>0</v>
      </c>
      <c r="E61" s="250">
        <v>79</v>
      </c>
      <c r="F61" s="250">
        <v>50</v>
      </c>
    </row>
    <row r="62" spans="2:6" ht="18" customHeight="1" x14ac:dyDescent="0.2">
      <c r="B62" s="249" t="s">
        <v>373</v>
      </c>
      <c r="C62" s="250">
        <v>1169</v>
      </c>
      <c r="D62" s="250">
        <v>80</v>
      </c>
      <c r="E62" s="250">
        <v>1249</v>
      </c>
      <c r="F62" s="250">
        <v>879</v>
      </c>
    </row>
    <row r="63" spans="2:6" ht="18" customHeight="1" x14ac:dyDescent="0.2">
      <c r="B63" s="249" t="s">
        <v>374</v>
      </c>
      <c r="C63" s="250">
        <v>98</v>
      </c>
      <c r="D63" s="250">
        <v>2</v>
      </c>
      <c r="E63" s="250">
        <v>100</v>
      </c>
      <c r="F63" s="250">
        <v>59</v>
      </c>
    </row>
    <row r="64" spans="2:6" ht="18" customHeight="1" x14ac:dyDescent="0.2">
      <c r="B64" s="249" t="s">
        <v>375</v>
      </c>
      <c r="C64" s="250">
        <v>444</v>
      </c>
      <c r="D64" s="250">
        <v>115</v>
      </c>
      <c r="E64" s="250">
        <v>559</v>
      </c>
      <c r="F64" s="250">
        <v>416</v>
      </c>
    </row>
    <row r="65" spans="2:6" ht="18" customHeight="1" x14ac:dyDescent="0.2">
      <c r="B65" s="249" t="s">
        <v>376</v>
      </c>
      <c r="C65" s="250">
        <v>15913</v>
      </c>
      <c r="D65" s="250">
        <v>910</v>
      </c>
      <c r="E65" s="250">
        <v>16823</v>
      </c>
      <c r="F65" s="250">
        <v>16713</v>
      </c>
    </row>
    <row r="66" spans="2:6" ht="18" customHeight="1" x14ac:dyDescent="0.2">
      <c r="B66" s="249" t="s">
        <v>377</v>
      </c>
      <c r="C66" s="250">
        <v>387</v>
      </c>
      <c r="D66" s="250">
        <v>70</v>
      </c>
      <c r="E66" s="250">
        <v>457</v>
      </c>
      <c r="F66" s="250">
        <v>305</v>
      </c>
    </row>
    <row r="67" spans="2:6" ht="18" customHeight="1" x14ac:dyDescent="0.2">
      <c r="B67" s="249" t="s">
        <v>378</v>
      </c>
      <c r="C67" s="250">
        <v>383</v>
      </c>
      <c r="D67" s="250">
        <v>57</v>
      </c>
      <c r="E67" s="250">
        <v>440</v>
      </c>
      <c r="F67" s="250">
        <v>422</v>
      </c>
    </row>
    <row r="68" spans="2:6" ht="18" customHeight="1" x14ac:dyDescent="0.2">
      <c r="B68" s="249" t="s">
        <v>379</v>
      </c>
      <c r="C68" s="250">
        <v>2381</v>
      </c>
      <c r="D68" s="250">
        <v>526</v>
      </c>
      <c r="E68" s="250">
        <v>2907</v>
      </c>
      <c r="F68" s="250">
        <v>2154</v>
      </c>
    </row>
    <row r="69" spans="2:6" ht="18" customHeight="1" x14ac:dyDescent="0.2">
      <c r="B69" s="249" t="s">
        <v>380</v>
      </c>
      <c r="C69" s="250">
        <v>0</v>
      </c>
      <c r="D69" s="250">
        <v>0</v>
      </c>
      <c r="E69" s="250">
        <v>0</v>
      </c>
      <c r="F69" s="250">
        <v>0</v>
      </c>
    </row>
    <row r="70" spans="2:6" ht="18" customHeight="1" x14ac:dyDescent="0.2">
      <c r="B70" s="249" t="s">
        <v>381</v>
      </c>
      <c r="C70" s="250">
        <v>82</v>
      </c>
      <c r="D70" s="250">
        <v>8</v>
      </c>
      <c r="E70" s="250">
        <v>90</v>
      </c>
      <c r="F70" s="250">
        <v>68</v>
      </c>
    </row>
    <row r="71" spans="2:6" ht="18" customHeight="1" x14ac:dyDescent="0.2">
      <c r="B71" s="249" t="s">
        <v>382</v>
      </c>
      <c r="C71" s="250">
        <v>7478</v>
      </c>
      <c r="D71" s="250">
        <v>958</v>
      </c>
      <c r="E71" s="250">
        <v>8436</v>
      </c>
      <c r="F71" s="250">
        <v>8161</v>
      </c>
    </row>
    <row r="72" spans="2:6" ht="18" customHeight="1" x14ac:dyDescent="0.2">
      <c r="B72" s="249" t="s">
        <v>383</v>
      </c>
      <c r="C72" s="250">
        <v>731</v>
      </c>
      <c r="D72" s="250">
        <v>72</v>
      </c>
      <c r="E72" s="250">
        <v>803</v>
      </c>
      <c r="F72" s="250">
        <v>623</v>
      </c>
    </row>
    <row r="73" spans="2:6" ht="18" customHeight="1" x14ac:dyDescent="0.2">
      <c r="B73" s="249" t="s">
        <v>384</v>
      </c>
      <c r="C73" s="250">
        <v>1014</v>
      </c>
      <c r="D73" s="250">
        <v>251</v>
      </c>
      <c r="E73" s="250">
        <v>1265</v>
      </c>
      <c r="F73" s="250">
        <v>1296</v>
      </c>
    </row>
    <row r="74" spans="2:6" ht="18" customHeight="1" x14ac:dyDescent="0.2">
      <c r="B74" s="249" t="s">
        <v>385</v>
      </c>
      <c r="C74" s="250">
        <v>3339</v>
      </c>
      <c r="D74" s="250">
        <v>150</v>
      </c>
      <c r="E74" s="250">
        <v>3489</v>
      </c>
      <c r="F74" s="250">
        <v>2804</v>
      </c>
    </row>
    <row r="75" spans="2:6" ht="18" customHeight="1" x14ac:dyDescent="0.2">
      <c r="B75" s="249" t="s">
        <v>386</v>
      </c>
      <c r="C75" s="250">
        <v>739</v>
      </c>
      <c r="D75" s="250">
        <v>69</v>
      </c>
      <c r="E75" s="250">
        <v>808</v>
      </c>
      <c r="F75" s="250">
        <v>537</v>
      </c>
    </row>
    <row r="76" spans="2:6" ht="18" customHeight="1" x14ac:dyDescent="0.2">
      <c r="B76" s="249" t="s">
        <v>387</v>
      </c>
      <c r="C76" s="250">
        <v>4424</v>
      </c>
      <c r="D76" s="250">
        <v>913</v>
      </c>
      <c r="E76" s="250">
        <v>5337</v>
      </c>
      <c r="F76" s="250">
        <v>4268</v>
      </c>
    </row>
    <row r="77" spans="2:6" ht="18" customHeight="1" x14ac:dyDescent="0.2">
      <c r="B77" s="249" t="s">
        <v>388</v>
      </c>
      <c r="C77" s="250">
        <v>1850</v>
      </c>
      <c r="D77" s="250">
        <v>131</v>
      </c>
      <c r="E77" s="250">
        <v>1981</v>
      </c>
      <c r="F77" s="250">
        <v>1715</v>
      </c>
    </row>
    <row r="78" spans="2:6" ht="18" customHeight="1" x14ac:dyDescent="0.2">
      <c r="B78" s="249" t="s">
        <v>389</v>
      </c>
      <c r="C78" s="250">
        <v>343</v>
      </c>
      <c r="D78" s="250">
        <v>8</v>
      </c>
      <c r="E78" s="250">
        <v>351</v>
      </c>
      <c r="F78" s="250">
        <v>321</v>
      </c>
    </row>
    <row r="79" spans="2:6" ht="18" customHeight="1" x14ac:dyDescent="0.2">
      <c r="B79" s="249" t="s">
        <v>390</v>
      </c>
      <c r="C79" s="250">
        <v>247</v>
      </c>
      <c r="D79" s="250">
        <v>50</v>
      </c>
      <c r="E79" s="250">
        <v>297</v>
      </c>
      <c r="F79" s="250">
        <v>212</v>
      </c>
    </row>
    <row r="80" spans="2:6" ht="18" customHeight="1" x14ac:dyDescent="0.2">
      <c r="B80" s="249" t="s">
        <v>391</v>
      </c>
      <c r="C80" s="250">
        <v>320</v>
      </c>
      <c r="D80" s="250">
        <v>76</v>
      </c>
      <c r="E80" s="250">
        <v>396</v>
      </c>
      <c r="F80" s="250">
        <v>381</v>
      </c>
    </row>
    <row r="81" spans="2:6" ht="18" customHeight="1" x14ac:dyDescent="0.2">
      <c r="B81" s="249" t="s">
        <v>392</v>
      </c>
      <c r="C81" s="250">
        <v>8606</v>
      </c>
      <c r="D81" s="250">
        <v>822</v>
      </c>
      <c r="E81" s="250">
        <v>9428</v>
      </c>
      <c r="F81" s="250">
        <v>8538</v>
      </c>
    </row>
    <row r="82" spans="2:6" ht="18" customHeight="1" x14ac:dyDescent="0.2">
      <c r="B82" s="249" t="s">
        <v>393</v>
      </c>
      <c r="C82" s="250">
        <v>413</v>
      </c>
      <c r="D82" s="250">
        <v>43</v>
      </c>
      <c r="E82" s="250">
        <v>456</v>
      </c>
      <c r="F82" s="250">
        <v>446</v>
      </c>
    </row>
    <row r="83" spans="2:6" ht="18" customHeight="1" x14ac:dyDescent="0.2">
      <c r="B83" s="249" t="s">
        <v>394</v>
      </c>
      <c r="C83" s="250">
        <v>191</v>
      </c>
      <c r="D83" s="250">
        <v>21</v>
      </c>
      <c r="E83" s="250">
        <v>212</v>
      </c>
      <c r="F83" s="250">
        <v>173</v>
      </c>
    </row>
    <row r="84" spans="2:6" ht="18" customHeight="1" x14ac:dyDescent="0.2">
      <c r="B84" s="249" t="s">
        <v>395</v>
      </c>
      <c r="C84" s="250">
        <v>0</v>
      </c>
      <c r="D84" s="250">
        <v>0</v>
      </c>
      <c r="E84" s="250">
        <v>0</v>
      </c>
      <c r="F84" s="250">
        <v>0</v>
      </c>
    </row>
    <row r="85" spans="2:6" ht="18" customHeight="1" x14ac:dyDescent="0.2">
      <c r="B85" s="249" t="s">
        <v>396</v>
      </c>
      <c r="C85" s="250">
        <v>83</v>
      </c>
      <c r="D85" s="250">
        <v>1</v>
      </c>
      <c r="E85" s="250">
        <v>84</v>
      </c>
      <c r="F85" s="250">
        <v>0</v>
      </c>
    </row>
    <row r="86" spans="2:6" ht="18" customHeight="1" x14ac:dyDescent="0.2">
      <c r="B86" s="249" t="s">
        <v>397</v>
      </c>
      <c r="C86" s="250">
        <v>91</v>
      </c>
      <c r="D86" s="250">
        <v>0</v>
      </c>
      <c r="E86" s="250">
        <v>91</v>
      </c>
      <c r="F86" s="250">
        <v>65</v>
      </c>
    </row>
    <row r="87" spans="2:6" ht="18" customHeight="1" x14ac:dyDescent="0.2">
      <c r="B87" s="249" t="s">
        <v>398</v>
      </c>
      <c r="C87" s="250">
        <v>90</v>
      </c>
      <c r="D87" s="250">
        <v>9</v>
      </c>
      <c r="E87" s="250">
        <v>99</v>
      </c>
      <c r="F87" s="250">
        <v>78</v>
      </c>
    </row>
    <row r="88" spans="2:6" ht="18" customHeight="1" x14ac:dyDescent="0.2">
      <c r="B88" s="249" t="s">
        <v>399</v>
      </c>
      <c r="C88" s="250">
        <v>3007</v>
      </c>
      <c r="D88" s="250">
        <v>405</v>
      </c>
      <c r="E88" s="250">
        <v>3412</v>
      </c>
      <c r="F88" s="250">
        <v>2322</v>
      </c>
    </row>
    <row r="89" spans="2:6" ht="18" customHeight="1" x14ac:dyDescent="0.2">
      <c r="B89" s="249" t="s">
        <v>400</v>
      </c>
      <c r="C89" s="250">
        <v>255</v>
      </c>
      <c r="D89" s="250">
        <v>6</v>
      </c>
      <c r="E89" s="250">
        <v>261</v>
      </c>
      <c r="F89" s="250">
        <v>251</v>
      </c>
    </row>
    <row r="90" spans="2:6" ht="18" customHeight="1" x14ac:dyDescent="0.2">
      <c r="B90" s="249" t="s">
        <v>401</v>
      </c>
      <c r="C90" s="250">
        <v>68</v>
      </c>
      <c r="D90" s="250">
        <v>1</v>
      </c>
      <c r="E90" s="250">
        <v>69</v>
      </c>
      <c r="F90" s="250">
        <v>68</v>
      </c>
    </row>
    <row r="91" spans="2:6" ht="18" customHeight="1" x14ac:dyDescent="0.2">
      <c r="B91" s="249" t="s">
        <v>402</v>
      </c>
      <c r="C91" s="250">
        <v>4313</v>
      </c>
      <c r="D91" s="250">
        <v>240</v>
      </c>
      <c r="E91" s="250">
        <v>4553</v>
      </c>
      <c r="F91" s="250">
        <v>4589</v>
      </c>
    </row>
    <row r="92" spans="2:6" ht="18" customHeight="1" x14ac:dyDescent="0.2">
      <c r="B92" s="249" t="s">
        <v>403</v>
      </c>
      <c r="C92" s="250">
        <v>2951</v>
      </c>
      <c r="D92" s="250">
        <v>382</v>
      </c>
      <c r="E92" s="250">
        <v>3333</v>
      </c>
      <c r="F92" s="250">
        <v>1860</v>
      </c>
    </row>
    <row r="93" spans="2:6" ht="18" customHeight="1" x14ac:dyDescent="0.2">
      <c r="B93" s="249" t="s">
        <v>404</v>
      </c>
      <c r="C93" s="250">
        <v>2015</v>
      </c>
      <c r="D93" s="250">
        <v>193</v>
      </c>
      <c r="E93" s="250">
        <v>2208</v>
      </c>
      <c r="F93" s="250">
        <v>1827</v>
      </c>
    </row>
    <row r="94" spans="2:6" ht="18" customHeight="1" x14ac:dyDescent="0.2">
      <c r="B94" s="249" t="s">
        <v>405</v>
      </c>
      <c r="C94" s="250">
        <v>3330</v>
      </c>
      <c r="D94" s="250">
        <v>231</v>
      </c>
      <c r="E94" s="250">
        <v>3561</v>
      </c>
      <c r="F94" s="250">
        <v>479</v>
      </c>
    </row>
    <row r="95" spans="2:6" ht="18" customHeight="1" x14ac:dyDescent="0.2">
      <c r="B95" s="249" t="s">
        <v>406</v>
      </c>
      <c r="C95" s="250">
        <v>1802</v>
      </c>
      <c r="D95" s="250">
        <v>339</v>
      </c>
      <c r="E95" s="250">
        <v>2141</v>
      </c>
      <c r="F95" s="250">
        <v>1783</v>
      </c>
    </row>
    <row r="96" spans="2:6" ht="18" customHeight="1" x14ac:dyDescent="0.2">
      <c r="B96" s="249" t="s">
        <v>407</v>
      </c>
      <c r="C96" s="250">
        <v>3715</v>
      </c>
      <c r="D96" s="250">
        <v>784</v>
      </c>
      <c r="E96" s="250">
        <v>4499</v>
      </c>
      <c r="F96" s="250">
        <v>3343</v>
      </c>
    </row>
    <row r="97" spans="2:6" ht="18" customHeight="1" x14ac:dyDescent="0.2">
      <c r="B97" s="249" t="s">
        <v>408</v>
      </c>
      <c r="C97" s="250">
        <v>1639</v>
      </c>
      <c r="D97" s="250">
        <v>167</v>
      </c>
      <c r="E97" s="250">
        <v>1806</v>
      </c>
      <c r="F97" s="250">
        <v>1491</v>
      </c>
    </row>
    <row r="98" spans="2:6" ht="18" customHeight="1" x14ac:dyDescent="0.2">
      <c r="B98" s="249" t="s">
        <v>409</v>
      </c>
      <c r="C98" s="250">
        <v>1232</v>
      </c>
      <c r="D98" s="250">
        <v>138</v>
      </c>
      <c r="E98" s="250">
        <v>1370</v>
      </c>
      <c r="F98" s="250">
        <v>1414</v>
      </c>
    </row>
    <row r="99" spans="2:6" ht="18" customHeight="1" x14ac:dyDescent="0.2">
      <c r="B99" s="249" t="s">
        <v>410</v>
      </c>
      <c r="C99" s="250">
        <v>1781</v>
      </c>
      <c r="D99" s="250">
        <v>64</v>
      </c>
      <c r="E99" s="250">
        <v>1845</v>
      </c>
      <c r="F99" s="250">
        <v>3523</v>
      </c>
    </row>
    <row r="100" spans="2:6" ht="18" customHeight="1" x14ac:dyDescent="0.2">
      <c r="B100" s="249" t="s">
        <v>411</v>
      </c>
      <c r="C100" s="250">
        <v>1873</v>
      </c>
      <c r="D100" s="250">
        <v>69</v>
      </c>
      <c r="E100" s="250">
        <v>1942</v>
      </c>
      <c r="F100" s="250">
        <v>1302</v>
      </c>
    </row>
    <row r="101" spans="2:6" ht="18" customHeight="1" x14ac:dyDescent="0.2">
      <c r="B101" s="249" t="s">
        <v>412</v>
      </c>
      <c r="C101" s="250">
        <v>2729</v>
      </c>
      <c r="D101" s="250">
        <v>271</v>
      </c>
      <c r="E101" s="250">
        <v>3000</v>
      </c>
      <c r="F101" s="250">
        <v>2621</v>
      </c>
    </row>
    <row r="102" spans="2:6" ht="18" customHeight="1" x14ac:dyDescent="0.2">
      <c r="B102" s="249" t="s">
        <v>413</v>
      </c>
      <c r="C102" s="250">
        <v>4294</v>
      </c>
      <c r="D102" s="250">
        <v>765</v>
      </c>
      <c r="E102" s="250">
        <v>5059</v>
      </c>
      <c r="F102" s="250">
        <v>8867</v>
      </c>
    </row>
    <row r="103" spans="2:6" ht="18" customHeight="1" x14ac:dyDescent="0.2">
      <c r="B103" s="249" t="s">
        <v>414</v>
      </c>
      <c r="C103" s="250">
        <v>0</v>
      </c>
      <c r="D103" s="250">
        <v>0</v>
      </c>
      <c r="E103" s="250">
        <v>0</v>
      </c>
      <c r="F103" s="250">
        <v>0</v>
      </c>
    </row>
    <row r="104" spans="2:6" ht="18" customHeight="1" x14ac:dyDescent="0.2">
      <c r="B104" s="249" t="s">
        <v>415</v>
      </c>
      <c r="C104" s="250">
        <v>0</v>
      </c>
      <c r="D104" s="250">
        <v>0</v>
      </c>
      <c r="E104" s="250">
        <v>0</v>
      </c>
      <c r="F104" s="250">
        <v>0</v>
      </c>
    </row>
    <row r="105" spans="2:6" ht="18" customHeight="1" x14ac:dyDescent="0.2">
      <c r="B105" s="249" t="s">
        <v>416</v>
      </c>
      <c r="C105" s="250">
        <v>3147</v>
      </c>
      <c r="D105" s="250">
        <v>259</v>
      </c>
      <c r="E105" s="250">
        <v>3406</v>
      </c>
      <c r="F105" s="250">
        <v>2645</v>
      </c>
    </row>
    <row r="106" spans="2:6" ht="18" customHeight="1" x14ac:dyDescent="0.2">
      <c r="B106" s="249" t="s">
        <v>417</v>
      </c>
      <c r="C106" s="250">
        <v>1683</v>
      </c>
      <c r="D106" s="250">
        <v>62</v>
      </c>
      <c r="E106" s="250">
        <v>1745</v>
      </c>
      <c r="F106" s="250">
        <v>1196</v>
      </c>
    </row>
    <row r="107" spans="2:6" ht="18" customHeight="1" x14ac:dyDescent="0.2">
      <c r="B107" s="249" t="s">
        <v>418</v>
      </c>
      <c r="C107" s="250">
        <v>3604</v>
      </c>
      <c r="D107" s="250">
        <v>250</v>
      </c>
      <c r="E107" s="250">
        <v>3854</v>
      </c>
      <c r="F107" s="250">
        <v>7136</v>
      </c>
    </row>
    <row r="108" spans="2:6" ht="18" customHeight="1" x14ac:dyDescent="0.2">
      <c r="B108" s="249" t="s">
        <v>419</v>
      </c>
      <c r="C108" s="250">
        <v>0</v>
      </c>
      <c r="D108" s="250">
        <v>0</v>
      </c>
      <c r="E108" s="250">
        <v>0</v>
      </c>
      <c r="F108" s="250">
        <v>0</v>
      </c>
    </row>
    <row r="109" spans="2:6" ht="18" customHeight="1" x14ac:dyDescent="0.2">
      <c r="B109" s="249" t="s">
        <v>420</v>
      </c>
      <c r="C109" s="250">
        <v>0</v>
      </c>
      <c r="D109" s="250">
        <v>0</v>
      </c>
      <c r="E109" s="250">
        <v>0</v>
      </c>
      <c r="F109" s="250">
        <v>0</v>
      </c>
    </row>
    <row r="110" spans="2:6" ht="18" customHeight="1" x14ac:dyDescent="0.2">
      <c r="B110" s="249" t="s">
        <v>421</v>
      </c>
      <c r="C110" s="250">
        <v>0</v>
      </c>
      <c r="D110" s="250">
        <v>0</v>
      </c>
      <c r="E110" s="250">
        <v>0</v>
      </c>
      <c r="F110" s="250">
        <v>0</v>
      </c>
    </row>
    <row r="111" spans="2:6" ht="18" customHeight="1" x14ac:dyDescent="0.2">
      <c r="B111" s="249" t="s">
        <v>422</v>
      </c>
      <c r="C111" s="250">
        <v>3463</v>
      </c>
      <c r="D111" s="250">
        <v>539</v>
      </c>
      <c r="E111" s="250">
        <v>4002</v>
      </c>
      <c r="F111" s="250">
        <v>2977</v>
      </c>
    </row>
    <row r="112" spans="2:6" ht="18" customHeight="1" x14ac:dyDescent="0.2">
      <c r="B112" s="249" t="s">
        <v>423</v>
      </c>
      <c r="C112" s="250">
        <v>4919</v>
      </c>
      <c r="D112" s="250">
        <v>634</v>
      </c>
      <c r="E112" s="250">
        <v>5553</v>
      </c>
      <c r="F112" s="250">
        <v>4792</v>
      </c>
    </row>
    <row r="113" spans="2:6" ht="18" customHeight="1" x14ac:dyDescent="0.2">
      <c r="B113" s="249" t="s">
        <v>424</v>
      </c>
      <c r="C113" s="250">
        <v>4093</v>
      </c>
      <c r="D113" s="250">
        <v>255</v>
      </c>
      <c r="E113" s="250">
        <v>4348</v>
      </c>
      <c r="F113" s="250">
        <v>3264</v>
      </c>
    </row>
    <row r="114" spans="2:6" ht="18" customHeight="1" x14ac:dyDescent="0.2">
      <c r="B114" s="249" t="s">
        <v>425</v>
      </c>
      <c r="C114" s="250">
        <v>4549</v>
      </c>
      <c r="D114" s="250">
        <v>335</v>
      </c>
      <c r="E114" s="250">
        <v>4884</v>
      </c>
      <c r="F114" s="250">
        <v>3961</v>
      </c>
    </row>
    <row r="115" spans="2:6" ht="18" customHeight="1" x14ac:dyDescent="0.2">
      <c r="B115" s="249" t="s">
        <v>426</v>
      </c>
      <c r="C115" s="250">
        <v>4396</v>
      </c>
      <c r="D115" s="250">
        <v>337</v>
      </c>
      <c r="E115" s="250">
        <v>4733</v>
      </c>
      <c r="F115" s="250">
        <v>7591</v>
      </c>
    </row>
    <row r="116" spans="2:6" ht="18" customHeight="1" x14ac:dyDescent="0.2">
      <c r="B116" s="249" t="s">
        <v>427</v>
      </c>
      <c r="C116" s="250">
        <v>3106</v>
      </c>
      <c r="D116" s="250">
        <v>276</v>
      </c>
      <c r="E116" s="250">
        <v>3382</v>
      </c>
      <c r="F116" s="250">
        <v>286</v>
      </c>
    </row>
    <row r="117" spans="2:6" ht="18" customHeight="1" x14ac:dyDescent="0.2">
      <c r="B117" s="249" t="s">
        <v>428</v>
      </c>
      <c r="C117" s="250">
        <v>2408</v>
      </c>
      <c r="D117" s="250">
        <v>91</v>
      </c>
      <c r="E117" s="250">
        <v>2499</v>
      </c>
      <c r="F117" s="250">
        <v>0</v>
      </c>
    </row>
    <row r="118" spans="2:6" ht="18" customHeight="1" x14ac:dyDescent="0.2">
      <c r="B118" s="249" t="s">
        <v>429</v>
      </c>
      <c r="C118" s="250">
        <v>2692</v>
      </c>
      <c r="D118" s="250">
        <v>329</v>
      </c>
      <c r="E118" s="250">
        <v>3021</v>
      </c>
      <c r="F118" s="250">
        <v>2294</v>
      </c>
    </row>
    <row r="119" spans="2:6" ht="18" customHeight="1" x14ac:dyDescent="0.2">
      <c r="B119" s="249" t="s">
        <v>430</v>
      </c>
      <c r="C119" s="250">
        <v>2131</v>
      </c>
      <c r="D119" s="250">
        <v>527</v>
      </c>
      <c r="E119" s="250">
        <v>2658</v>
      </c>
      <c r="F119" s="250">
        <v>2725</v>
      </c>
    </row>
    <row r="120" spans="2:6" ht="18" customHeight="1" x14ac:dyDescent="0.2">
      <c r="B120" s="249" t="s">
        <v>431</v>
      </c>
      <c r="C120" s="250">
        <v>3271</v>
      </c>
      <c r="D120" s="250">
        <v>310</v>
      </c>
      <c r="E120" s="250">
        <v>3581</v>
      </c>
      <c r="F120" s="250">
        <v>4062</v>
      </c>
    </row>
    <row r="121" spans="2:6" ht="18" customHeight="1" x14ac:dyDescent="0.2">
      <c r="B121" s="249" t="s">
        <v>432</v>
      </c>
      <c r="C121" s="250">
        <v>4424</v>
      </c>
      <c r="D121" s="250">
        <v>415</v>
      </c>
      <c r="E121" s="250">
        <v>4839</v>
      </c>
      <c r="F121" s="250">
        <v>4101</v>
      </c>
    </row>
    <row r="122" spans="2:6" ht="18" customHeight="1" x14ac:dyDescent="0.2">
      <c r="B122" s="249" t="s">
        <v>433</v>
      </c>
      <c r="C122" s="250">
        <v>1755</v>
      </c>
      <c r="D122" s="250">
        <v>217</v>
      </c>
      <c r="E122" s="250">
        <v>1972</v>
      </c>
      <c r="F122" s="250">
        <v>1562</v>
      </c>
    </row>
    <row r="123" spans="2:6" ht="18" customHeight="1" x14ac:dyDescent="0.2">
      <c r="B123" s="249" t="s">
        <v>434</v>
      </c>
      <c r="C123" s="250">
        <v>277</v>
      </c>
      <c r="D123" s="250">
        <v>27</v>
      </c>
      <c r="E123" s="250">
        <v>304</v>
      </c>
      <c r="F123" s="250">
        <v>205</v>
      </c>
    </row>
    <row r="124" spans="2:6" ht="18" customHeight="1" x14ac:dyDescent="0.2">
      <c r="B124" s="249" t="s">
        <v>435</v>
      </c>
      <c r="C124" s="250">
        <v>931</v>
      </c>
      <c r="D124" s="250">
        <v>9</v>
      </c>
      <c r="E124" s="250">
        <v>940</v>
      </c>
      <c r="F124" s="250">
        <v>879</v>
      </c>
    </row>
    <row r="125" spans="2:6" ht="18" customHeight="1" x14ac:dyDescent="0.2">
      <c r="B125" s="249" t="s">
        <v>436</v>
      </c>
      <c r="C125" s="250">
        <v>1815</v>
      </c>
      <c r="D125" s="250">
        <v>300</v>
      </c>
      <c r="E125" s="250">
        <v>2115</v>
      </c>
      <c r="F125" s="250">
        <v>1779</v>
      </c>
    </row>
    <row r="126" spans="2:6" ht="18" customHeight="1" x14ac:dyDescent="0.2">
      <c r="B126" s="249" t="s">
        <v>437</v>
      </c>
      <c r="C126" s="250">
        <v>505</v>
      </c>
      <c r="D126" s="250">
        <v>37</v>
      </c>
      <c r="E126" s="250">
        <v>542</v>
      </c>
      <c r="F126" s="250">
        <v>474</v>
      </c>
    </row>
    <row r="127" spans="2:6" ht="18" customHeight="1" x14ac:dyDescent="0.2">
      <c r="B127" s="249" t="s">
        <v>438</v>
      </c>
      <c r="C127" s="250">
        <v>491</v>
      </c>
      <c r="D127" s="250">
        <v>36</v>
      </c>
      <c r="E127" s="250">
        <v>527</v>
      </c>
      <c r="F127" s="250">
        <v>513</v>
      </c>
    </row>
    <row r="128" spans="2:6" ht="18" customHeight="1" x14ac:dyDescent="0.2">
      <c r="B128" s="249" t="s">
        <v>439</v>
      </c>
      <c r="C128" s="250">
        <v>150</v>
      </c>
      <c r="D128" s="250">
        <v>2</v>
      </c>
      <c r="E128" s="250">
        <v>152</v>
      </c>
      <c r="F128" s="250">
        <v>103</v>
      </c>
    </row>
    <row r="129" spans="2:6" ht="18" customHeight="1" x14ac:dyDescent="0.2">
      <c r="B129" s="249" t="s">
        <v>440</v>
      </c>
      <c r="C129" s="250">
        <v>394</v>
      </c>
      <c r="D129" s="250">
        <v>12</v>
      </c>
      <c r="E129" s="250">
        <v>406</v>
      </c>
      <c r="F129" s="250">
        <v>341</v>
      </c>
    </row>
    <row r="130" spans="2:6" ht="18" customHeight="1" x14ac:dyDescent="0.2">
      <c r="B130" s="249" t="s">
        <v>441</v>
      </c>
      <c r="C130" s="250">
        <v>3978</v>
      </c>
      <c r="D130" s="250">
        <v>44</v>
      </c>
      <c r="E130" s="250">
        <v>4022</v>
      </c>
      <c r="F130" s="250">
        <v>3126</v>
      </c>
    </row>
    <row r="131" spans="2:6" ht="18" customHeight="1" x14ac:dyDescent="0.2">
      <c r="B131" s="249" t="s">
        <v>442</v>
      </c>
      <c r="C131" s="250">
        <v>734</v>
      </c>
      <c r="D131" s="250">
        <v>28</v>
      </c>
      <c r="E131" s="250">
        <v>762</v>
      </c>
      <c r="F131" s="250">
        <v>712</v>
      </c>
    </row>
    <row r="132" spans="2:6" ht="18" customHeight="1" x14ac:dyDescent="0.2">
      <c r="B132" s="249" t="s">
        <v>443</v>
      </c>
      <c r="C132" s="250">
        <v>0</v>
      </c>
      <c r="D132" s="250">
        <v>0</v>
      </c>
      <c r="E132" s="250">
        <v>0</v>
      </c>
      <c r="F132" s="250">
        <v>0</v>
      </c>
    </row>
    <row r="133" spans="2:6" ht="18" customHeight="1" x14ac:dyDescent="0.2">
      <c r="B133" s="249" t="s">
        <v>444</v>
      </c>
      <c r="C133" s="250">
        <v>212</v>
      </c>
      <c r="D133" s="250">
        <v>2</v>
      </c>
      <c r="E133" s="250">
        <v>214</v>
      </c>
      <c r="F133" s="250">
        <v>110</v>
      </c>
    </row>
    <row r="134" spans="2:6" ht="18" customHeight="1" x14ac:dyDescent="0.2">
      <c r="B134" s="252" t="s">
        <v>445</v>
      </c>
      <c r="C134" s="250">
        <v>216</v>
      </c>
      <c r="D134" s="250">
        <v>17</v>
      </c>
      <c r="E134" s="250">
        <v>233</v>
      </c>
      <c r="F134" s="250">
        <v>159</v>
      </c>
    </row>
    <row r="135" spans="2:6" ht="18" customHeight="1" x14ac:dyDescent="0.2">
      <c r="B135" s="253" t="s">
        <v>446</v>
      </c>
      <c r="C135" s="250">
        <v>168</v>
      </c>
      <c r="D135" s="250">
        <v>0</v>
      </c>
      <c r="E135" s="250">
        <v>168</v>
      </c>
      <c r="F135" s="250">
        <v>129</v>
      </c>
    </row>
    <row r="136" spans="2:6" ht="18" customHeight="1" x14ac:dyDescent="0.2">
      <c r="B136" s="249" t="s">
        <v>447</v>
      </c>
      <c r="C136" s="250">
        <v>189</v>
      </c>
      <c r="D136" s="250">
        <v>11</v>
      </c>
      <c r="E136" s="250">
        <v>200</v>
      </c>
      <c r="F136" s="250">
        <v>200</v>
      </c>
    </row>
    <row r="137" spans="2:6" ht="18" customHeight="1" x14ac:dyDescent="0.2">
      <c r="B137" s="249" t="s">
        <v>448</v>
      </c>
      <c r="C137" s="250">
        <v>276</v>
      </c>
      <c r="D137" s="250">
        <v>8</v>
      </c>
      <c r="E137" s="250">
        <v>284</v>
      </c>
      <c r="F137" s="250">
        <v>310</v>
      </c>
    </row>
    <row r="138" spans="2:6" ht="18" customHeight="1" x14ac:dyDescent="0.2">
      <c r="B138" s="249" t="s">
        <v>449</v>
      </c>
      <c r="C138" s="250">
        <v>0</v>
      </c>
      <c r="D138" s="250">
        <v>0</v>
      </c>
      <c r="E138" s="250">
        <v>0</v>
      </c>
      <c r="F138" s="250">
        <v>0</v>
      </c>
    </row>
    <row r="139" spans="2:6" ht="18" customHeight="1" x14ac:dyDescent="0.2">
      <c r="B139" s="249" t="s">
        <v>450</v>
      </c>
      <c r="C139" s="250">
        <v>682</v>
      </c>
      <c r="D139" s="250">
        <v>17</v>
      </c>
      <c r="E139" s="250">
        <v>699</v>
      </c>
      <c r="F139" s="250">
        <v>606</v>
      </c>
    </row>
    <row r="140" spans="2:6" ht="18" customHeight="1" x14ac:dyDescent="0.2">
      <c r="B140" s="249" t="s">
        <v>451</v>
      </c>
      <c r="C140" s="250">
        <v>296</v>
      </c>
      <c r="D140" s="250">
        <v>16</v>
      </c>
      <c r="E140" s="250">
        <v>312</v>
      </c>
      <c r="F140" s="250">
        <v>0</v>
      </c>
    </row>
    <row r="141" spans="2:6" ht="18" customHeight="1" x14ac:dyDescent="0.2">
      <c r="B141" s="249" t="s">
        <v>452</v>
      </c>
      <c r="C141" s="250">
        <v>116</v>
      </c>
      <c r="D141" s="250">
        <v>2</v>
      </c>
      <c r="E141" s="250">
        <v>118</v>
      </c>
      <c r="F141" s="250">
        <v>95</v>
      </c>
    </row>
    <row r="142" spans="2:6" ht="18" customHeight="1" x14ac:dyDescent="0.2">
      <c r="B142" s="249" t="s">
        <v>453</v>
      </c>
      <c r="C142" s="250">
        <v>187</v>
      </c>
      <c r="D142" s="250">
        <v>13</v>
      </c>
      <c r="E142" s="250">
        <v>200</v>
      </c>
      <c r="F142" s="250">
        <v>173</v>
      </c>
    </row>
    <row r="143" spans="2:6" ht="18" customHeight="1" x14ac:dyDescent="0.2">
      <c r="B143" s="249" t="s">
        <v>454</v>
      </c>
      <c r="C143" s="250">
        <v>226</v>
      </c>
      <c r="D143" s="250">
        <v>7</v>
      </c>
      <c r="E143" s="250">
        <v>233</v>
      </c>
      <c r="F143" s="250">
        <v>200</v>
      </c>
    </row>
    <row r="144" spans="2:6" ht="18" customHeight="1" x14ac:dyDescent="0.2">
      <c r="B144" s="249" t="s">
        <v>455</v>
      </c>
      <c r="C144" s="250">
        <v>213</v>
      </c>
      <c r="D144" s="250">
        <v>33</v>
      </c>
      <c r="E144" s="250">
        <v>246</v>
      </c>
      <c r="F144" s="250">
        <v>154</v>
      </c>
    </row>
    <row r="145" spans="2:6" ht="18" customHeight="1" x14ac:dyDescent="0.2">
      <c r="B145" s="249" t="s">
        <v>456</v>
      </c>
      <c r="C145" s="250">
        <v>109</v>
      </c>
      <c r="D145" s="250">
        <v>4</v>
      </c>
      <c r="E145" s="250">
        <v>113</v>
      </c>
      <c r="F145" s="250">
        <v>113</v>
      </c>
    </row>
    <row r="146" spans="2:6" ht="18" customHeight="1" x14ac:dyDescent="0.2">
      <c r="B146" s="251" t="s">
        <v>457</v>
      </c>
      <c r="C146" s="250">
        <v>301</v>
      </c>
      <c r="D146" s="250">
        <v>30</v>
      </c>
      <c r="E146" s="250">
        <v>331</v>
      </c>
      <c r="F146" s="250">
        <v>228</v>
      </c>
    </row>
    <row r="147" spans="2:6" ht="18" customHeight="1" x14ac:dyDescent="0.2">
      <c r="B147" s="249" t="s">
        <v>458</v>
      </c>
      <c r="C147" s="250">
        <v>149</v>
      </c>
      <c r="D147" s="250">
        <v>0</v>
      </c>
      <c r="E147" s="250">
        <v>149</v>
      </c>
      <c r="F147" s="250">
        <v>133</v>
      </c>
    </row>
    <row r="148" spans="2:6" ht="18" customHeight="1" x14ac:dyDescent="0.2">
      <c r="B148" s="249" t="s">
        <v>459</v>
      </c>
      <c r="C148" s="250">
        <v>108</v>
      </c>
      <c r="D148" s="250">
        <v>0</v>
      </c>
      <c r="E148" s="250">
        <v>108</v>
      </c>
      <c r="F148" s="250">
        <v>105</v>
      </c>
    </row>
    <row r="149" spans="2:6" ht="18" customHeight="1" x14ac:dyDescent="0.2">
      <c r="B149" s="249" t="s">
        <v>460</v>
      </c>
      <c r="C149" s="250">
        <v>0</v>
      </c>
      <c r="D149" s="250">
        <v>0</v>
      </c>
      <c r="E149" s="250">
        <v>0</v>
      </c>
      <c r="F149" s="250">
        <v>0</v>
      </c>
    </row>
    <row r="150" spans="2:6" ht="18" customHeight="1" x14ac:dyDescent="0.2">
      <c r="B150" s="249" t="s">
        <v>461</v>
      </c>
      <c r="C150" s="250">
        <v>971</v>
      </c>
      <c r="D150" s="250">
        <v>67</v>
      </c>
      <c r="E150" s="250">
        <v>1038</v>
      </c>
      <c r="F150" s="250">
        <v>737</v>
      </c>
    </row>
    <row r="151" spans="2:6" ht="18" customHeight="1" x14ac:dyDescent="0.2">
      <c r="B151" s="249" t="s">
        <v>462</v>
      </c>
      <c r="C151" s="250">
        <v>613</v>
      </c>
      <c r="D151" s="250">
        <v>103</v>
      </c>
      <c r="E151" s="250">
        <v>716</v>
      </c>
      <c r="F151" s="250">
        <v>531</v>
      </c>
    </row>
    <row r="152" spans="2:6" ht="18" customHeight="1" x14ac:dyDescent="0.2">
      <c r="B152" s="249" t="s">
        <v>463</v>
      </c>
      <c r="C152" s="250">
        <v>0</v>
      </c>
      <c r="D152" s="250">
        <v>0</v>
      </c>
      <c r="E152" s="250">
        <v>0</v>
      </c>
      <c r="F152" s="250">
        <v>0</v>
      </c>
    </row>
    <row r="153" spans="2:6" ht="18" customHeight="1" x14ac:dyDescent="0.2">
      <c r="B153" s="249" t="s">
        <v>464</v>
      </c>
      <c r="C153" s="250">
        <v>0</v>
      </c>
      <c r="D153" s="250">
        <v>0</v>
      </c>
      <c r="E153" s="250">
        <v>0</v>
      </c>
      <c r="F153" s="250">
        <v>0</v>
      </c>
    </row>
    <row r="154" spans="2:6" ht="18" customHeight="1" x14ac:dyDescent="0.2">
      <c r="B154" s="249" t="s">
        <v>465</v>
      </c>
      <c r="C154" s="250">
        <v>0</v>
      </c>
      <c r="D154" s="250">
        <v>0</v>
      </c>
      <c r="E154" s="250">
        <v>0</v>
      </c>
      <c r="F154" s="250">
        <v>0</v>
      </c>
    </row>
    <row r="155" spans="2:6" ht="18" customHeight="1" x14ac:dyDescent="0.2">
      <c r="B155" s="249" t="s">
        <v>466</v>
      </c>
      <c r="C155" s="250">
        <v>437</v>
      </c>
      <c r="D155" s="250">
        <v>21</v>
      </c>
      <c r="E155" s="250">
        <v>458</v>
      </c>
      <c r="F155" s="250">
        <v>325</v>
      </c>
    </row>
    <row r="156" spans="2:6" ht="18" customHeight="1" x14ac:dyDescent="0.2">
      <c r="B156" s="249" t="s">
        <v>467</v>
      </c>
      <c r="C156" s="250">
        <v>0</v>
      </c>
      <c r="D156" s="250">
        <v>0</v>
      </c>
      <c r="E156" s="250">
        <v>0</v>
      </c>
      <c r="F156" s="250">
        <v>0</v>
      </c>
    </row>
    <row r="157" spans="2:6" ht="18" customHeight="1" x14ac:dyDescent="0.2">
      <c r="B157" s="249" t="s">
        <v>468</v>
      </c>
      <c r="C157" s="250">
        <v>0</v>
      </c>
      <c r="D157" s="250">
        <v>0</v>
      </c>
      <c r="E157" s="250">
        <v>0</v>
      </c>
      <c r="F157" s="250">
        <v>0</v>
      </c>
    </row>
    <row r="158" spans="2:6" ht="18" customHeight="1" x14ac:dyDescent="0.2">
      <c r="B158" s="249" t="s">
        <v>469</v>
      </c>
      <c r="C158" s="250">
        <v>0</v>
      </c>
      <c r="D158" s="250">
        <v>0</v>
      </c>
      <c r="E158" s="250">
        <v>0</v>
      </c>
      <c r="F158" s="250">
        <v>0</v>
      </c>
    </row>
    <row r="159" spans="2:6" ht="18" customHeight="1" x14ac:dyDescent="0.2">
      <c r="B159" s="249" t="s">
        <v>470</v>
      </c>
      <c r="C159" s="250">
        <v>0</v>
      </c>
      <c r="D159" s="250">
        <v>0</v>
      </c>
      <c r="E159" s="250">
        <v>0</v>
      </c>
      <c r="F159" s="250">
        <v>0</v>
      </c>
    </row>
    <row r="160" spans="2:6" ht="18" customHeight="1" x14ac:dyDescent="0.2">
      <c r="B160" s="249" t="s">
        <v>471</v>
      </c>
      <c r="C160" s="250">
        <v>0</v>
      </c>
      <c r="D160" s="250">
        <v>0</v>
      </c>
      <c r="E160" s="250">
        <v>0</v>
      </c>
      <c r="F160" s="250">
        <v>0</v>
      </c>
    </row>
    <row r="161" spans="2:6" ht="18" customHeight="1" x14ac:dyDescent="0.2">
      <c r="B161" s="241" t="s">
        <v>472</v>
      </c>
      <c r="C161" s="250">
        <v>0</v>
      </c>
      <c r="D161" s="250">
        <v>0</v>
      </c>
      <c r="E161" s="250">
        <v>0</v>
      </c>
      <c r="F161" s="250">
        <v>0</v>
      </c>
    </row>
    <row r="162" spans="2:6" ht="15.75" x14ac:dyDescent="0.25">
      <c r="B162" s="254" t="s">
        <v>160</v>
      </c>
      <c r="C162" s="255">
        <f>SUM(C7:C161)</f>
        <v>194322</v>
      </c>
      <c r="D162" s="255">
        <f t="shared" ref="D162:F162" si="0">SUM(D7:D161)</f>
        <v>18590</v>
      </c>
      <c r="E162" s="255">
        <f t="shared" si="0"/>
        <v>212912</v>
      </c>
      <c r="F162" s="255">
        <f t="shared" si="0"/>
        <v>186637</v>
      </c>
    </row>
    <row r="163" spans="2:6" x14ac:dyDescent="0.2">
      <c r="B163" s="256" t="s">
        <v>473</v>
      </c>
    </row>
    <row r="164" spans="2:6" x14ac:dyDescent="0.2">
      <c r="B164" s="256" t="s">
        <v>474</v>
      </c>
    </row>
    <row r="165" spans="2:6" x14ac:dyDescent="0.2">
      <c r="B165" s="256" t="s">
        <v>475</v>
      </c>
    </row>
    <row r="166" spans="2:6" ht="17.25" customHeight="1" x14ac:dyDescent="0.2">
      <c r="B166" s="256" t="s">
        <v>476</v>
      </c>
    </row>
  </sheetData>
  <mergeCells count="3">
    <mergeCell ref="B2:F2"/>
    <mergeCell ref="B3:F3"/>
    <mergeCell ref="B4:F4"/>
  </mergeCells>
  <hyperlinks>
    <hyperlink ref="G2" location="'Indice Total'!A196" display="Volver"/>
  </hyperlinks>
  <pageMargins left="0.7" right="0.7" top="0.75" bottom="0.75" header="0.3" footer="0.3"/>
  <pageSetup paperSize="14" orientation="portrait" r:id="rId1"/>
  <drawing r:id="rId2"/>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1:AB175"/>
  <sheetViews>
    <sheetView showGridLines="0" zoomScale="90" zoomScaleNormal="90" workbookViewId="0"/>
  </sheetViews>
  <sheetFormatPr baseColWidth="10" defaultRowHeight="12.75" x14ac:dyDescent="0.2"/>
  <cols>
    <col min="1" max="1" width="23.7109375" style="241" customWidth="1"/>
    <col min="2" max="2" width="82.7109375" style="241" bestFit="1" customWidth="1"/>
    <col min="3" max="3" width="13.140625" style="241" customWidth="1"/>
    <col min="4" max="4" width="12.7109375" style="241" customWidth="1"/>
    <col min="5" max="5" width="12" style="241" customWidth="1"/>
    <col min="6" max="6" width="12.5703125" style="241" customWidth="1"/>
    <col min="7" max="7" width="13.140625" style="241" customWidth="1"/>
    <col min="8" max="8" width="11.42578125" style="241"/>
    <col min="9" max="9" width="12.7109375" style="241" customWidth="1"/>
    <col min="10" max="11" width="12.85546875" style="241" customWidth="1"/>
    <col min="12" max="12" width="13" style="241" customWidth="1"/>
    <col min="13" max="13" width="12.85546875" style="241" customWidth="1"/>
    <col min="14" max="14" width="14.140625" style="241" customWidth="1"/>
    <col min="15" max="16384" width="11.42578125" style="241"/>
  </cols>
  <sheetData>
    <row r="1" spans="2:28" ht="42.95" customHeight="1" x14ac:dyDescent="0.2"/>
    <row r="2" spans="2:28" ht="18" x14ac:dyDescent="0.25">
      <c r="B2" s="1965" t="s">
        <v>1509</v>
      </c>
      <c r="C2" s="2133"/>
      <c r="D2" s="2133"/>
      <c r="E2" s="2134"/>
      <c r="F2" s="2134"/>
      <c r="G2" s="2134"/>
      <c r="H2" s="2134"/>
      <c r="I2" s="2134"/>
      <c r="J2" s="2134"/>
      <c r="K2" s="2134"/>
      <c r="L2" s="2134"/>
      <c r="M2" s="2134"/>
      <c r="N2" s="2134"/>
      <c r="O2" s="239" t="s">
        <v>1</v>
      </c>
    </row>
    <row r="3" spans="2:28" ht="38.25" customHeight="1" x14ac:dyDescent="0.25">
      <c r="B3" s="2135" t="s">
        <v>477</v>
      </c>
      <c r="C3" s="2136"/>
      <c r="D3" s="2136"/>
      <c r="E3" s="2136"/>
      <c r="F3" s="2136"/>
      <c r="G3" s="2136"/>
      <c r="H3" s="2136"/>
      <c r="I3" s="2136"/>
      <c r="J3" s="2136"/>
      <c r="K3" s="2136"/>
      <c r="L3" s="2136"/>
      <c r="M3" s="2136"/>
      <c r="N3" s="2136"/>
    </row>
    <row r="4" spans="2:28" ht="21.75" customHeight="1" x14ac:dyDescent="0.25">
      <c r="B4" s="2135" t="s">
        <v>478</v>
      </c>
      <c r="C4" s="2135"/>
      <c r="D4" s="2135"/>
      <c r="E4" s="2135"/>
      <c r="F4" s="2135"/>
      <c r="G4" s="2135"/>
      <c r="H4" s="2135"/>
      <c r="I4" s="2135"/>
      <c r="J4" s="2135"/>
      <c r="K4" s="2135"/>
      <c r="L4" s="2135"/>
      <c r="M4" s="2135"/>
      <c r="N4" s="2135"/>
    </row>
    <row r="5" spans="2:28" ht="16.5" thickBot="1" x14ac:dyDescent="0.3">
      <c r="B5" s="1840">
        <v>2019</v>
      </c>
      <c r="C5" s="2137"/>
      <c r="D5" s="2137"/>
      <c r="E5" s="2137"/>
      <c r="F5" s="2137"/>
      <c r="G5" s="2137"/>
      <c r="H5" s="2137"/>
      <c r="I5" s="2137"/>
      <c r="J5" s="2137"/>
      <c r="K5" s="2137"/>
      <c r="L5" s="2137"/>
      <c r="M5" s="2137"/>
      <c r="N5" s="2137"/>
    </row>
    <row r="6" spans="2:28" ht="15.75" x14ac:dyDescent="0.25">
      <c r="B6" s="2138"/>
      <c r="C6" s="2138"/>
      <c r="D6" s="2138"/>
      <c r="E6" s="2138"/>
      <c r="F6" s="2138"/>
      <c r="G6" s="2138"/>
      <c r="H6" s="2138"/>
      <c r="I6" s="2138"/>
      <c r="J6" s="2138"/>
      <c r="K6" s="2138"/>
      <c r="L6" s="2138"/>
      <c r="M6" s="2138"/>
      <c r="N6" s="2138"/>
    </row>
    <row r="7" spans="2:28" ht="40.5" customHeight="1" x14ac:dyDescent="0.25">
      <c r="B7" s="258" t="s">
        <v>479</v>
      </c>
      <c r="C7" s="259" t="s">
        <v>480</v>
      </c>
      <c r="D7" s="259" t="s">
        <v>481</v>
      </c>
      <c r="E7" s="259" t="s">
        <v>482</v>
      </c>
      <c r="F7" s="259" t="s">
        <v>483</v>
      </c>
      <c r="G7" s="259" t="s">
        <v>484</v>
      </c>
      <c r="H7" s="259" t="s">
        <v>485</v>
      </c>
      <c r="I7" s="247" t="s">
        <v>486</v>
      </c>
      <c r="J7" s="247" t="s">
        <v>487</v>
      </c>
      <c r="K7" s="259" t="s">
        <v>488</v>
      </c>
      <c r="L7" s="259" t="s">
        <v>489</v>
      </c>
      <c r="M7" s="259" t="s">
        <v>490</v>
      </c>
      <c r="N7" s="260" t="s">
        <v>491</v>
      </c>
      <c r="P7"/>
      <c r="Q7"/>
      <c r="R7"/>
      <c r="S7"/>
      <c r="T7"/>
      <c r="U7"/>
      <c r="V7"/>
      <c r="W7"/>
      <c r="X7"/>
      <c r="Y7"/>
      <c r="Z7"/>
      <c r="AA7"/>
      <c r="AB7"/>
    </row>
    <row r="8" spans="2:28" ht="18" customHeight="1" x14ac:dyDescent="0.25">
      <c r="B8" s="249" t="s">
        <v>318</v>
      </c>
      <c r="C8" s="261">
        <v>60.96</v>
      </c>
      <c r="D8" s="261">
        <v>35.380000000000003</v>
      </c>
      <c r="E8" s="261">
        <v>0</v>
      </c>
      <c r="F8" s="261">
        <v>0.83</v>
      </c>
      <c r="G8" s="262">
        <v>97.17</v>
      </c>
      <c r="H8" s="261">
        <v>2.84</v>
      </c>
      <c r="I8" s="261">
        <v>80.489999999999995</v>
      </c>
      <c r="J8" s="261">
        <v>6.96</v>
      </c>
      <c r="K8" s="261">
        <v>12.08</v>
      </c>
      <c r="L8" s="261">
        <v>0</v>
      </c>
      <c r="M8" s="261">
        <v>102.36</v>
      </c>
      <c r="N8" s="261">
        <v>-5.19</v>
      </c>
      <c r="P8"/>
      <c r="Q8"/>
      <c r="R8"/>
      <c r="S8"/>
      <c r="T8"/>
      <c r="U8"/>
      <c r="V8"/>
      <c r="W8"/>
      <c r="X8"/>
      <c r="Y8"/>
      <c r="Z8"/>
      <c r="AA8"/>
      <c r="AB8"/>
    </row>
    <row r="9" spans="2:28" ht="18" customHeight="1" x14ac:dyDescent="0.25">
      <c r="B9" s="249" t="s">
        <v>492</v>
      </c>
      <c r="C9" s="261">
        <v>23.4</v>
      </c>
      <c r="D9" s="261">
        <v>8.23</v>
      </c>
      <c r="E9" s="261">
        <v>0</v>
      </c>
      <c r="F9" s="261">
        <v>0</v>
      </c>
      <c r="G9" s="262">
        <v>31.63</v>
      </c>
      <c r="H9" s="261">
        <v>3.13</v>
      </c>
      <c r="I9" s="261">
        <v>20.71</v>
      </c>
      <c r="J9" s="261">
        <v>1.45</v>
      </c>
      <c r="K9" s="261">
        <v>5.38</v>
      </c>
      <c r="L9" s="261">
        <v>0</v>
      </c>
      <c r="M9" s="261">
        <v>30.67</v>
      </c>
      <c r="N9" s="261">
        <v>0.97</v>
      </c>
      <c r="P9"/>
      <c r="Q9"/>
      <c r="R9"/>
      <c r="S9"/>
      <c r="T9"/>
      <c r="U9"/>
      <c r="V9"/>
      <c r="W9"/>
      <c r="X9"/>
      <c r="Y9"/>
      <c r="Z9"/>
      <c r="AA9"/>
      <c r="AB9"/>
    </row>
    <row r="10" spans="2:28" ht="18" customHeight="1" x14ac:dyDescent="0.25">
      <c r="B10" s="249" t="s">
        <v>493</v>
      </c>
      <c r="C10" s="261">
        <v>0</v>
      </c>
      <c r="D10" s="261">
        <v>0</v>
      </c>
      <c r="E10" s="261">
        <v>0</v>
      </c>
      <c r="F10" s="261">
        <v>0</v>
      </c>
      <c r="G10" s="262">
        <v>0</v>
      </c>
      <c r="H10" s="261">
        <v>0</v>
      </c>
      <c r="I10" s="261">
        <v>0</v>
      </c>
      <c r="J10" s="261">
        <v>0</v>
      </c>
      <c r="K10" s="261">
        <v>0</v>
      </c>
      <c r="L10" s="261">
        <v>0</v>
      </c>
      <c r="M10" s="261">
        <v>0</v>
      </c>
      <c r="N10" s="261">
        <v>0</v>
      </c>
      <c r="P10"/>
      <c r="Q10"/>
      <c r="R10"/>
      <c r="S10"/>
      <c r="T10"/>
      <c r="U10"/>
      <c r="V10"/>
      <c r="W10"/>
      <c r="X10"/>
      <c r="Y10"/>
      <c r="Z10"/>
      <c r="AA10"/>
      <c r="AB10"/>
    </row>
    <row r="11" spans="2:28" ht="18" customHeight="1" x14ac:dyDescent="0.25">
      <c r="B11" s="249" t="s">
        <v>321</v>
      </c>
      <c r="C11" s="261">
        <v>456.14</v>
      </c>
      <c r="D11" s="261">
        <v>333.58</v>
      </c>
      <c r="E11" s="261">
        <v>50.96</v>
      </c>
      <c r="F11" s="261">
        <v>14.23</v>
      </c>
      <c r="G11" s="262">
        <v>854.91000000000008</v>
      </c>
      <c r="H11" s="261">
        <v>0</v>
      </c>
      <c r="I11" s="261">
        <v>617.79999999999995</v>
      </c>
      <c r="J11" s="261">
        <v>97.1</v>
      </c>
      <c r="K11" s="261">
        <v>120.96</v>
      </c>
      <c r="L11" s="261">
        <v>0</v>
      </c>
      <c r="M11" s="261">
        <v>835.86</v>
      </c>
      <c r="N11" s="261">
        <v>19.059999999999999</v>
      </c>
      <c r="P11"/>
      <c r="Q11"/>
      <c r="R11"/>
      <c r="S11"/>
      <c r="T11"/>
      <c r="U11"/>
      <c r="V11"/>
      <c r="W11"/>
      <c r="X11"/>
      <c r="Y11"/>
      <c r="Z11"/>
      <c r="AA11"/>
      <c r="AB11"/>
    </row>
    <row r="12" spans="2:28" ht="18" customHeight="1" x14ac:dyDescent="0.25">
      <c r="B12" s="249" t="s">
        <v>322</v>
      </c>
      <c r="C12" s="261">
        <v>217.03</v>
      </c>
      <c r="D12" s="261">
        <v>124.09</v>
      </c>
      <c r="E12" s="261">
        <v>40.770000000000003</v>
      </c>
      <c r="F12" s="261">
        <v>2.13</v>
      </c>
      <c r="G12" s="262">
        <v>384.02</v>
      </c>
      <c r="H12" s="261">
        <v>22.14</v>
      </c>
      <c r="I12" s="261">
        <v>266.95</v>
      </c>
      <c r="J12" s="261">
        <v>139.82</v>
      </c>
      <c r="K12" s="261">
        <v>3.19</v>
      </c>
      <c r="L12" s="261">
        <v>0</v>
      </c>
      <c r="M12" s="261">
        <v>432.11</v>
      </c>
      <c r="N12" s="261">
        <v>-48.08</v>
      </c>
      <c r="P12"/>
      <c r="Q12"/>
      <c r="R12"/>
      <c r="S12"/>
      <c r="T12"/>
      <c r="U12"/>
      <c r="V12"/>
      <c r="W12"/>
      <c r="X12"/>
      <c r="Y12"/>
      <c r="Z12"/>
      <c r="AA12"/>
      <c r="AB12"/>
    </row>
    <row r="13" spans="2:28" ht="18" customHeight="1" x14ac:dyDescent="0.25">
      <c r="B13" s="249" t="s">
        <v>323</v>
      </c>
      <c r="C13" s="261">
        <v>0</v>
      </c>
      <c r="D13" s="261">
        <v>0</v>
      </c>
      <c r="E13" s="261">
        <v>0</v>
      </c>
      <c r="F13" s="261">
        <v>0</v>
      </c>
      <c r="G13" s="262">
        <v>0</v>
      </c>
      <c r="H13" s="261">
        <v>0</v>
      </c>
      <c r="I13" s="261">
        <v>0</v>
      </c>
      <c r="J13" s="261">
        <v>0</v>
      </c>
      <c r="K13" s="261">
        <v>0</v>
      </c>
      <c r="L13" s="261">
        <v>0</v>
      </c>
      <c r="M13" s="261">
        <v>0</v>
      </c>
      <c r="N13" s="261">
        <v>0</v>
      </c>
      <c r="P13"/>
      <c r="Q13"/>
      <c r="R13"/>
      <c r="S13"/>
      <c r="T13"/>
      <c r="U13"/>
      <c r="V13"/>
      <c r="W13"/>
      <c r="X13"/>
      <c r="Y13"/>
      <c r="Z13"/>
      <c r="AA13"/>
      <c r="AB13"/>
    </row>
    <row r="14" spans="2:28" ht="18" customHeight="1" x14ac:dyDescent="0.25">
      <c r="B14" s="249" t="s">
        <v>324</v>
      </c>
      <c r="C14" s="261">
        <v>29.07</v>
      </c>
      <c r="D14" s="261">
        <v>17.8</v>
      </c>
      <c r="E14" s="261">
        <v>1.27</v>
      </c>
      <c r="F14" s="261">
        <v>0.12</v>
      </c>
      <c r="G14" s="262">
        <v>48.260000000000005</v>
      </c>
      <c r="H14" s="261">
        <v>20.38</v>
      </c>
      <c r="I14" s="261">
        <v>0</v>
      </c>
      <c r="J14" s="261">
        <v>7.21</v>
      </c>
      <c r="K14" s="261">
        <v>21.06</v>
      </c>
      <c r="L14" s="261">
        <v>0</v>
      </c>
      <c r="M14" s="261">
        <v>48.65</v>
      </c>
      <c r="N14" s="261">
        <v>-0.39</v>
      </c>
      <c r="P14"/>
      <c r="Q14"/>
      <c r="R14"/>
      <c r="S14"/>
      <c r="T14"/>
      <c r="U14"/>
      <c r="V14"/>
      <c r="W14"/>
      <c r="X14"/>
      <c r="Y14"/>
      <c r="Z14"/>
      <c r="AA14"/>
      <c r="AB14"/>
    </row>
    <row r="15" spans="2:28" ht="18" customHeight="1" x14ac:dyDescent="0.25">
      <c r="B15" s="249" t="s">
        <v>325</v>
      </c>
      <c r="C15" s="261">
        <v>24.84</v>
      </c>
      <c r="D15" s="261">
        <v>18.399999999999999</v>
      </c>
      <c r="E15" s="261">
        <v>0.56000000000000005</v>
      </c>
      <c r="F15" s="261">
        <v>0.2</v>
      </c>
      <c r="G15" s="262">
        <v>44</v>
      </c>
      <c r="H15" s="261">
        <v>23.27</v>
      </c>
      <c r="I15" s="261">
        <v>0</v>
      </c>
      <c r="J15" s="261">
        <v>3.45</v>
      </c>
      <c r="K15" s="261">
        <v>16</v>
      </c>
      <c r="L15" s="261">
        <v>0</v>
      </c>
      <c r="M15" s="261">
        <v>42.72</v>
      </c>
      <c r="N15" s="261">
        <v>1.28</v>
      </c>
      <c r="P15"/>
      <c r="Q15"/>
      <c r="R15"/>
      <c r="S15"/>
      <c r="T15"/>
      <c r="U15"/>
      <c r="V15"/>
      <c r="W15"/>
      <c r="X15"/>
      <c r="Y15"/>
      <c r="Z15"/>
      <c r="AA15"/>
      <c r="AB15"/>
    </row>
    <row r="16" spans="2:28" ht="18" customHeight="1" x14ac:dyDescent="0.25">
      <c r="B16" s="249" t="s">
        <v>326</v>
      </c>
      <c r="C16" s="261">
        <v>138.49</v>
      </c>
      <c r="D16" s="261">
        <v>37.92</v>
      </c>
      <c r="E16" s="261">
        <v>0.82</v>
      </c>
      <c r="F16" s="261">
        <v>2.06</v>
      </c>
      <c r="G16" s="262">
        <v>179.29000000000002</v>
      </c>
      <c r="H16" s="261">
        <v>51.94</v>
      </c>
      <c r="I16" s="261">
        <v>113.47</v>
      </c>
      <c r="J16" s="261">
        <v>8.2899999999999991</v>
      </c>
      <c r="K16" s="261">
        <v>4.93</v>
      </c>
      <c r="L16" s="261">
        <v>0</v>
      </c>
      <c r="M16" s="261">
        <v>178.63</v>
      </c>
      <c r="N16" s="261">
        <v>0.66</v>
      </c>
      <c r="P16"/>
      <c r="Q16"/>
      <c r="R16"/>
      <c r="S16"/>
      <c r="T16"/>
      <c r="U16"/>
      <c r="V16"/>
      <c r="W16"/>
      <c r="X16"/>
      <c r="Y16"/>
      <c r="Z16"/>
      <c r="AA16"/>
      <c r="AB16"/>
    </row>
    <row r="17" spans="2:28" ht="18" customHeight="1" x14ac:dyDescent="0.25">
      <c r="B17" s="249" t="s">
        <v>327</v>
      </c>
      <c r="C17" s="261">
        <v>36.61</v>
      </c>
      <c r="D17" s="261">
        <v>10.220000000000001</v>
      </c>
      <c r="E17" s="261">
        <v>0.05</v>
      </c>
      <c r="F17" s="261">
        <v>0.09</v>
      </c>
      <c r="G17" s="262">
        <v>46.97</v>
      </c>
      <c r="H17" s="261">
        <v>0</v>
      </c>
      <c r="I17" s="261">
        <v>40.950000000000003</v>
      </c>
      <c r="J17" s="261">
        <v>0.3</v>
      </c>
      <c r="K17" s="261">
        <v>4.55</v>
      </c>
      <c r="L17" s="261">
        <v>0</v>
      </c>
      <c r="M17" s="261">
        <v>45.8</v>
      </c>
      <c r="N17" s="261">
        <v>1.1599999999999999</v>
      </c>
      <c r="P17"/>
      <c r="Q17"/>
      <c r="R17"/>
      <c r="S17"/>
      <c r="T17"/>
      <c r="U17"/>
      <c r="V17"/>
      <c r="W17"/>
      <c r="X17"/>
      <c r="Y17"/>
      <c r="Z17"/>
      <c r="AA17"/>
      <c r="AB17"/>
    </row>
    <row r="18" spans="2:28" ht="18" customHeight="1" x14ac:dyDescent="0.25">
      <c r="B18" s="249" t="s">
        <v>328</v>
      </c>
      <c r="C18" s="261">
        <v>53.69</v>
      </c>
      <c r="D18" s="261">
        <v>23</v>
      </c>
      <c r="E18" s="261">
        <v>2.37</v>
      </c>
      <c r="F18" s="261">
        <v>0.41</v>
      </c>
      <c r="G18" s="262">
        <v>79.47</v>
      </c>
      <c r="H18" s="261">
        <v>6.09</v>
      </c>
      <c r="I18" s="261">
        <v>47.24</v>
      </c>
      <c r="J18" s="261">
        <v>8.35</v>
      </c>
      <c r="K18" s="261">
        <v>12.6</v>
      </c>
      <c r="L18" s="261">
        <v>0</v>
      </c>
      <c r="M18" s="261">
        <v>74.28</v>
      </c>
      <c r="N18" s="261">
        <v>5.19</v>
      </c>
      <c r="P18"/>
      <c r="Q18"/>
      <c r="R18"/>
      <c r="S18"/>
      <c r="T18"/>
      <c r="U18"/>
      <c r="V18"/>
      <c r="W18"/>
      <c r="X18"/>
      <c r="Y18"/>
      <c r="Z18"/>
      <c r="AA18"/>
      <c r="AB18"/>
    </row>
    <row r="19" spans="2:28" ht="18" customHeight="1" x14ac:dyDescent="0.25">
      <c r="B19" s="249" t="s">
        <v>329</v>
      </c>
      <c r="C19" s="261">
        <v>42.96</v>
      </c>
      <c r="D19" s="261">
        <v>12.87</v>
      </c>
      <c r="E19" s="261">
        <v>0.44</v>
      </c>
      <c r="F19" s="261">
        <v>0.35</v>
      </c>
      <c r="G19" s="262">
        <v>56.62</v>
      </c>
      <c r="H19" s="261">
        <v>0</v>
      </c>
      <c r="I19" s="261">
        <v>48.13</v>
      </c>
      <c r="J19" s="261">
        <v>3.56</v>
      </c>
      <c r="K19" s="261">
        <v>5.4</v>
      </c>
      <c r="L19" s="261">
        <v>0</v>
      </c>
      <c r="M19" s="261">
        <v>57.09</v>
      </c>
      <c r="N19" s="261">
        <v>-0.46</v>
      </c>
      <c r="P19"/>
      <c r="Q19"/>
      <c r="R19"/>
      <c r="S19"/>
      <c r="T19"/>
      <c r="U19"/>
      <c r="V19"/>
      <c r="W19"/>
      <c r="X19"/>
      <c r="Y19"/>
      <c r="Z19"/>
      <c r="AA19"/>
      <c r="AB19"/>
    </row>
    <row r="20" spans="2:28" ht="18" customHeight="1" x14ac:dyDescent="0.25">
      <c r="B20" s="249" t="s">
        <v>330</v>
      </c>
      <c r="C20" s="261">
        <v>178.85</v>
      </c>
      <c r="D20" s="261">
        <v>65.27</v>
      </c>
      <c r="E20" s="261">
        <v>1.1200000000000001</v>
      </c>
      <c r="F20" s="261">
        <v>0.2</v>
      </c>
      <c r="G20" s="262">
        <v>245.44</v>
      </c>
      <c r="H20" s="261">
        <v>30.13</v>
      </c>
      <c r="I20" s="261">
        <v>158.72</v>
      </c>
      <c r="J20" s="261">
        <v>8.0500000000000007</v>
      </c>
      <c r="K20" s="261">
        <v>40.479999999999997</v>
      </c>
      <c r="L20" s="261">
        <v>0</v>
      </c>
      <c r="M20" s="261">
        <v>237.38</v>
      </c>
      <c r="N20" s="261">
        <v>8.06</v>
      </c>
      <c r="P20"/>
      <c r="Q20"/>
      <c r="R20"/>
      <c r="S20"/>
      <c r="T20"/>
      <c r="U20"/>
      <c r="V20"/>
      <c r="W20"/>
      <c r="X20"/>
      <c r="Y20"/>
      <c r="Z20"/>
      <c r="AA20"/>
      <c r="AB20"/>
    </row>
    <row r="21" spans="2:28" ht="18" customHeight="1" x14ac:dyDescent="0.25">
      <c r="B21" s="249" t="s">
        <v>331</v>
      </c>
      <c r="C21" s="261">
        <v>9.31</v>
      </c>
      <c r="D21" s="261">
        <v>4.2300000000000004</v>
      </c>
      <c r="E21" s="261">
        <v>0</v>
      </c>
      <c r="F21" s="261">
        <v>0.04</v>
      </c>
      <c r="G21" s="262">
        <v>13.58</v>
      </c>
      <c r="H21" s="261">
        <v>0.56000000000000005</v>
      </c>
      <c r="I21" s="261">
        <v>8</v>
      </c>
      <c r="J21" s="261">
        <v>1.44</v>
      </c>
      <c r="K21" s="261">
        <v>3.38</v>
      </c>
      <c r="L21" s="261">
        <v>0</v>
      </c>
      <c r="M21" s="261">
        <v>13.37</v>
      </c>
      <c r="N21" s="261">
        <v>0.21</v>
      </c>
      <c r="P21"/>
      <c r="Q21"/>
      <c r="R21"/>
      <c r="S21"/>
      <c r="T21"/>
      <c r="U21"/>
      <c r="V21"/>
      <c r="W21"/>
      <c r="X21"/>
      <c r="Y21"/>
      <c r="Z21"/>
      <c r="AA21"/>
      <c r="AB21"/>
    </row>
    <row r="22" spans="2:28" ht="18" customHeight="1" x14ac:dyDescent="0.25">
      <c r="B22" s="251" t="s">
        <v>332</v>
      </c>
      <c r="C22" s="261">
        <v>196.68</v>
      </c>
      <c r="D22" s="261">
        <v>81.239999999999995</v>
      </c>
      <c r="E22" s="261">
        <v>1.0900000000000001</v>
      </c>
      <c r="F22" s="261">
        <v>1.4</v>
      </c>
      <c r="G22" s="262">
        <v>280.40999999999997</v>
      </c>
      <c r="H22" s="261">
        <v>17.850000000000001</v>
      </c>
      <c r="I22" s="261">
        <v>178.21</v>
      </c>
      <c r="J22" s="261">
        <v>44.86</v>
      </c>
      <c r="K22" s="261">
        <v>37.99</v>
      </c>
      <c r="L22" s="261">
        <v>0</v>
      </c>
      <c r="M22" s="261">
        <v>278.92</v>
      </c>
      <c r="N22" s="261">
        <v>1.48</v>
      </c>
      <c r="P22"/>
      <c r="Q22"/>
      <c r="R22"/>
      <c r="S22"/>
      <c r="T22"/>
      <c r="U22"/>
      <c r="V22"/>
      <c r="W22"/>
      <c r="X22"/>
      <c r="Y22"/>
      <c r="Z22"/>
      <c r="AA22"/>
      <c r="AB22"/>
    </row>
    <row r="23" spans="2:28" ht="18" customHeight="1" x14ac:dyDescent="0.25">
      <c r="B23" s="249" t="s">
        <v>333</v>
      </c>
      <c r="C23" s="261">
        <v>24.25</v>
      </c>
      <c r="D23" s="261">
        <v>10.28</v>
      </c>
      <c r="E23" s="261">
        <v>0.02</v>
      </c>
      <c r="F23" s="261">
        <v>0.28999999999999998</v>
      </c>
      <c r="G23" s="262">
        <v>34.840000000000003</v>
      </c>
      <c r="H23" s="261">
        <v>0</v>
      </c>
      <c r="I23" s="261">
        <v>30.92</v>
      </c>
      <c r="J23" s="261">
        <v>0.03</v>
      </c>
      <c r="K23" s="261">
        <v>2.2200000000000002</v>
      </c>
      <c r="L23" s="261">
        <v>0.03</v>
      </c>
      <c r="M23" s="261">
        <v>33.19</v>
      </c>
      <c r="N23" s="261">
        <v>1.64</v>
      </c>
      <c r="P23"/>
      <c r="Q23"/>
      <c r="R23"/>
      <c r="S23"/>
      <c r="T23"/>
      <c r="U23"/>
      <c r="V23"/>
      <c r="W23"/>
      <c r="X23"/>
      <c r="Y23"/>
      <c r="Z23"/>
      <c r="AA23"/>
      <c r="AB23"/>
    </row>
    <row r="24" spans="2:28" ht="18" customHeight="1" x14ac:dyDescent="0.25">
      <c r="B24" s="251" t="s">
        <v>334</v>
      </c>
      <c r="C24" s="261">
        <v>0</v>
      </c>
      <c r="D24" s="261">
        <v>0</v>
      </c>
      <c r="E24" s="261">
        <v>0</v>
      </c>
      <c r="F24" s="261">
        <v>0</v>
      </c>
      <c r="G24" s="262">
        <v>0</v>
      </c>
      <c r="H24" s="261">
        <v>0</v>
      </c>
      <c r="I24" s="261">
        <v>0</v>
      </c>
      <c r="J24" s="261">
        <v>0</v>
      </c>
      <c r="K24" s="261">
        <v>0</v>
      </c>
      <c r="L24" s="261">
        <v>0</v>
      </c>
      <c r="M24" s="261">
        <v>0</v>
      </c>
      <c r="N24" s="261">
        <v>0</v>
      </c>
      <c r="P24"/>
      <c r="Q24"/>
      <c r="R24"/>
      <c r="S24"/>
      <c r="T24"/>
      <c r="U24"/>
      <c r="V24"/>
      <c r="W24"/>
      <c r="X24"/>
      <c r="Y24"/>
      <c r="Z24"/>
      <c r="AA24"/>
      <c r="AB24"/>
    </row>
    <row r="25" spans="2:28" ht="18" customHeight="1" x14ac:dyDescent="0.25">
      <c r="B25" s="249" t="s">
        <v>335</v>
      </c>
      <c r="C25" s="261">
        <v>50.06</v>
      </c>
      <c r="D25" s="261">
        <v>30.02</v>
      </c>
      <c r="E25" s="261">
        <v>0.17</v>
      </c>
      <c r="F25" s="261">
        <v>1.29</v>
      </c>
      <c r="G25" s="262">
        <v>81.540000000000006</v>
      </c>
      <c r="H25" s="261">
        <v>53.48</v>
      </c>
      <c r="I25" s="261">
        <v>0</v>
      </c>
      <c r="J25" s="261">
        <v>11.37</v>
      </c>
      <c r="K25" s="261">
        <v>21.39</v>
      </c>
      <c r="L25" s="261">
        <v>0.05</v>
      </c>
      <c r="M25" s="261">
        <v>86.29</v>
      </c>
      <c r="N25" s="261">
        <v>-4.75</v>
      </c>
      <c r="P25"/>
      <c r="Q25"/>
      <c r="R25"/>
      <c r="S25"/>
      <c r="T25"/>
      <c r="U25"/>
      <c r="V25"/>
      <c r="W25"/>
      <c r="X25"/>
      <c r="Y25"/>
      <c r="Z25"/>
      <c r="AA25"/>
      <c r="AB25"/>
    </row>
    <row r="26" spans="2:28" ht="18" customHeight="1" x14ac:dyDescent="0.25">
      <c r="B26" s="249" t="s">
        <v>336</v>
      </c>
      <c r="C26" s="261">
        <v>86.62</v>
      </c>
      <c r="D26" s="261">
        <v>56.49</v>
      </c>
      <c r="E26" s="261">
        <v>4.7699999999999996</v>
      </c>
      <c r="F26" s="261">
        <v>1.26</v>
      </c>
      <c r="G26" s="262">
        <v>149.14000000000001</v>
      </c>
      <c r="H26" s="261">
        <v>106.3</v>
      </c>
      <c r="I26" s="261">
        <v>0</v>
      </c>
      <c r="J26" s="261">
        <v>4.43</v>
      </c>
      <c r="K26" s="261">
        <v>26.65</v>
      </c>
      <c r="L26" s="261">
        <v>0</v>
      </c>
      <c r="M26" s="261">
        <v>137.38999999999999</v>
      </c>
      <c r="N26" s="261">
        <v>11.76</v>
      </c>
      <c r="P26"/>
      <c r="Q26"/>
      <c r="R26"/>
      <c r="S26"/>
      <c r="T26"/>
      <c r="U26"/>
      <c r="V26"/>
      <c r="W26"/>
      <c r="X26"/>
      <c r="Y26"/>
      <c r="Z26"/>
      <c r="AA26"/>
      <c r="AB26"/>
    </row>
    <row r="27" spans="2:28" ht="18" customHeight="1" x14ac:dyDescent="0.25">
      <c r="B27" s="249" t="s">
        <v>337</v>
      </c>
      <c r="C27" s="261">
        <v>162.83000000000001</v>
      </c>
      <c r="D27" s="261">
        <v>69.069999999999993</v>
      </c>
      <c r="E27" s="261">
        <v>1.35</v>
      </c>
      <c r="F27" s="261">
        <v>1.98</v>
      </c>
      <c r="G27" s="262">
        <v>235.23</v>
      </c>
      <c r="H27" s="261">
        <v>31.13</v>
      </c>
      <c r="I27" s="261">
        <v>183.67</v>
      </c>
      <c r="J27" s="261">
        <v>4.87</v>
      </c>
      <c r="K27" s="261">
        <v>14.63</v>
      </c>
      <c r="L27" s="261">
        <v>0</v>
      </c>
      <c r="M27" s="261">
        <v>234.3</v>
      </c>
      <c r="N27" s="261">
        <v>0.94</v>
      </c>
      <c r="P27"/>
      <c r="Q27"/>
      <c r="R27"/>
      <c r="S27"/>
      <c r="T27"/>
      <c r="U27"/>
      <c r="V27"/>
      <c r="W27"/>
      <c r="X27"/>
      <c r="Y27"/>
      <c r="Z27"/>
      <c r="AA27"/>
      <c r="AB27"/>
    </row>
    <row r="28" spans="2:28" ht="18" customHeight="1" x14ac:dyDescent="0.25">
      <c r="B28" s="249" t="s">
        <v>338</v>
      </c>
      <c r="C28" s="261">
        <v>19.43</v>
      </c>
      <c r="D28" s="261">
        <v>10.16</v>
      </c>
      <c r="E28" s="261">
        <v>0</v>
      </c>
      <c r="F28" s="261">
        <v>0.48</v>
      </c>
      <c r="G28" s="262">
        <v>30.07</v>
      </c>
      <c r="H28" s="261">
        <v>0</v>
      </c>
      <c r="I28" s="261">
        <v>18.8</v>
      </c>
      <c r="J28" s="261">
        <v>1.27</v>
      </c>
      <c r="K28" s="261">
        <v>8.1</v>
      </c>
      <c r="L28" s="261">
        <v>0</v>
      </c>
      <c r="M28" s="261">
        <v>28.17</v>
      </c>
      <c r="N28" s="261">
        <v>1.9</v>
      </c>
      <c r="P28"/>
      <c r="Q28"/>
      <c r="R28"/>
      <c r="S28"/>
      <c r="T28"/>
      <c r="U28"/>
      <c r="V28"/>
      <c r="W28"/>
      <c r="X28"/>
      <c r="Y28"/>
      <c r="Z28"/>
      <c r="AA28"/>
      <c r="AB28"/>
    </row>
    <row r="29" spans="2:28" ht="18" customHeight="1" x14ac:dyDescent="0.25">
      <c r="B29" s="249" t="s">
        <v>494</v>
      </c>
      <c r="C29" s="261">
        <v>0</v>
      </c>
      <c r="D29" s="261">
        <v>0</v>
      </c>
      <c r="E29" s="261">
        <v>0</v>
      </c>
      <c r="F29" s="261">
        <v>0</v>
      </c>
      <c r="G29" s="262">
        <v>0</v>
      </c>
      <c r="H29" s="261">
        <v>0</v>
      </c>
      <c r="I29" s="261">
        <v>0</v>
      </c>
      <c r="J29" s="261">
        <v>0</v>
      </c>
      <c r="K29" s="261">
        <v>0</v>
      </c>
      <c r="L29" s="261">
        <v>0</v>
      </c>
      <c r="M29" s="261">
        <v>0</v>
      </c>
      <c r="N29" s="261">
        <v>0</v>
      </c>
      <c r="P29"/>
      <c r="Q29"/>
      <c r="R29"/>
      <c r="S29"/>
      <c r="T29"/>
      <c r="U29"/>
      <c r="V29"/>
      <c r="W29"/>
      <c r="X29"/>
      <c r="Y29"/>
      <c r="Z29"/>
      <c r="AA29"/>
      <c r="AB29"/>
    </row>
    <row r="30" spans="2:28" ht="18" customHeight="1" x14ac:dyDescent="0.25">
      <c r="B30" s="249" t="s">
        <v>340</v>
      </c>
      <c r="C30" s="261">
        <v>270.57</v>
      </c>
      <c r="D30" s="261">
        <v>81.98</v>
      </c>
      <c r="E30" s="261">
        <v>4.95</v>
      </c>
      <c r="F30" s="261">
        <v>0.26</v>
      </c>
      <c r="G30" s="262">
        <v>357.76</v>
      </c>
      <c r="H30" s="261">
        <v>59.12</v>
      </c>
      <c r="I30" s="261">
        <v>196.86</v>
      </c>
      <c r="J30" s="261">
        <v>78.430000000000007</v>
      </c>
      <c r="K30" s="261">
        <v>22.22</v>
      </c>
      <c r="L30" s="261">
        <v>0</v>
      </c>
      <c r="M30" s="261">
        <v>356.62</v>
      </c>
      <c r="N30" s="261">
        <v>1.1399999999999999</v>
      </c>
      <c r="P30"/>
      <c r="Q30"/>
      <c r="R30"/>
      <c r="S30"/>
      <c r="T30"/>
      <c r="U30"/>
      <c r="V30"/>
      <c r="W30"/>
      <c r="X30"/>
      <c r="Y30"/>
      <c r="Z30"/>
      <c r="AA30"/>
      <c r="AB30"/>
    </row>
    <row r="31" spans="2:28" ht="18" customHeight="1" x14ac:dyDescent="0.25">
      <c r="B31" s="249" t="s">
        <v>341</v>
      </c>
      <c r="C31" s="261">
        <v>188</v>
      </c>
      <c r="D31" s="261">
        <v>103.95</v>
      </c>
      <c r="E31" s="261">
        <v>0</v>
      </c>
      <c r="F31" s="261">
        <v>0.22</v>
      </c>
      <c r="G31" s="262">
        <v>292.17</v>
      </c>
      <c r="H31" s="261">
        <v>3.96</v>
      </c>
      <c r="I31" s="261">
        <v>264.33999999999997</v>
      </c>
      <c r="J31" s="261">
        <v>34.590000000000003</v>
      </c>
      <c r="K31" s="261">
        <v>43.33</v>
      </c>
      <c r="L31" s="261">
        <v>0</v>
      </c>
      <c r="M31" s="261">
        <v>346.22</v>
      </c>
      <c r="N31" s="261">
        <v>-54.05</v>
      </c>
      <c r="P31"/>
      <c r="Q31"/>
      <c r="R31"/>
      <c r="S31"/>
      <c r="T31"/>
      <c r="U31"/>
      <c r="V31"/>
      <c r="W31"/>
      <c r="X31"/>
      <c r="Y31"/>
      <c r="Z31"/>
      <c r="AA31"/>
      <c r="AB31"/>
    </row>
    <row r="32" spans="2:28" ht="18" customHeight="1" x14ac:dyDescent="0.25">
      <c r="B32" s="249" t="s">
        <v>495</v>
      </c>
      <c r="C32" s="261">
        <v>0</v>
      </c>
      <c r="D32" s="261">
        <v>0</v>
      </c>
      <c r="E32" s="261">
        <v>0</v>
      </c>
      <c r="F32" s="261">
        <v>0</v>
      </c>
      <c r="G32" s="262">
        <v>0</v>
      </c>
      <c r="H32" s="261">
        <v>0</v>
      </c>
      <c r="I32" s="261">
        <v>0</v>
      </c>
      <c r="J32" s="261">
        <v>0</v>
      </c>
      <c r="K32" s="261">
        <v>0</v>
      </c>
      <c r="L32" s="261">
        <v>0</v>
      </c>
      <c r="M32" s="261">
        <v>0</v>
      </c>
      <c r="N32" s="261">
        <v>0</v>
      </c>
      <c r="P32"/>
      <c r="Q32"/>
      <c r="R32"/>
      <c r="S32"/>
      <c r="T32"/>
      <c r="U32"/>
      <c r="V32"/>
      <c r="W32"/>
      <c r="X32"/>
      <c r="Y32"/>
      <c r="Z32"/>
      <c r="AA32"/>
      <c r="AB32"/>
    </row>
    <row r="33" spans="2:28" ht="18" customHeight="1" x14ac:dyDescent="0.25">
      <c r="B33" s="249" t="s">
        <v>343</v>
      </c>
      <c r="C33" s="261">
        <v>0</v>
      </c>
      <c r="D33" s="261">
        <v>0</v>
      </c>
      <c r="E33" s="261">
        <v>0</v>
      </c>
      <c r="F33" s="261">
        <v>0</v>
      </c>
      <c r="G33" s="262">
        <v>0</v>
      </c>
      <c r="H33" s="261">
        <v>0</v>
      </c>
      <c r="I33" s="261">
        <v>0</v>
      </c>
      <c r="J33" s="261">
        <v>0</v>
      </c>
      <c r="K33" s="261">
        <v>0</v>
      </c>
      <c r="L33" s="261">
        <v>0</v>
      </c>
      <c r="M33" s="261">
        <v>0</v>
      </c>
      <c r="N33" s="261">
        <v>0</v>
      </c>
      <c r="P33"/>
      <c r="Q33"/>
      <c r="R33"/>
      <c r="S33"/>
      <c r="T33"/>
      <c r="U33"/>
      <c r="V33"/>
      <c r="W33"/>
      <c r="X33"/>
      <c r="Y33"/>
      <c r="Z33"/>
      <c r="AA33"/>
      <c r="AB33"/>
    </row>
    <row r="34" spans="2:28" ht="18" customHeight="1" x14ac:dyDescent="0.25">
      <c r="B34" s="249" t="s">
        <v>344</v>
      </c>
      <c r="C34" s="261">
        <v>654.16999999999996</v>
      </c>
      <c r="D34" s="261">
        <v>261.24</v>
      </c>
      <c r="E34" s="261">
        <v>4.05</v>
      </c>
      <c r="F34" s="261">
        <v>1.83</v>
      </c>
      <c r="G34" s="262">
        <v>921.29</v>
      </c>
      <c r="H34" s="261">
        <v>127.19</v>
      </c>
      <c r="I34" s="261">
        <v>656.04</v>
      </c>
      <c r="J34" s="261">
        <v>47.08</v>
      </c>
      <c r="K34" s="261">
        <v>86.48</v>
      </c>
      <c r="L34" s="261">
        <v>0</v>
      </c>
      <c r="M34" s="261">
        <v>916.8</v>
      </c>
      <c r="N34" s="261">
        <v>4.49</v>
      </c>
      <c r="P34"/>
      <c r="Q34"/>
      <c r="R34"/>
      <c r="S34"/>
      <c r="T34"/>
      <c r="U34"/>
      <c r="V34"/>
      <c r="W34"/>
      <c r="X34"/>
      <c r="Y34"/>
      <c r="Z34"/>
      <c r="AA34"/>
      <c r="AB34"/>
    </row>
    <row r="35" spans="2:28" ht="18" customHeight="1" x14ac:dyDescent="0.25">
      <c r="B35" s="249" t="s">
        <v>345</v>
      </c>
      <c r="C35" s="261">
        <v>32.42</v>
      </c>
      <c r="D35" s="261">
        <v>31.05</v>
      </c>
      <c r="E35" s="261">
        <v>7.0000000000000007E-2</v>
      </c>
      <c r="F35" s="261">
        <v>1.61</v>
      </c>
      <c r="G35" s="262">
        <v>65.150000000000006</v>
      </c>
      <c r="H35" s="261">
        <v>49.31</v>
      </c>
      <c r="I35" s="261">
        <v>0</v>
      </c>
      <c r="J35" s="261">
        <v>9.52</v>
      </c>
      <c r="K35" s="261">
        <v>16.010000000000002</v>
      </c>
      <c r="L35" s="261">
        <v>0</v>
      </c>
      <c r="M35" s="261">
        <v>74.84</v>
      </c>
      <c r="N35" s="261">
        <v>-9.68</v>
      </c>
      <c r="P35"/>
      <c r="Q35"/>
      <c r="R35"/>
      <c r="S35"/>
      <c r="T35"/>
      <c r="U35"/>
      <c r="V35"/>
      <c r="W35"/>
      <c r="X35"/>
      <c r="Y35"/>
      <c r="Z35"/>
      <c r="AA35"/>
      <c r="AB35"/>
    </row>
    <row r="36" spans="2:28" ht="18" customHeight="1" x14ac:dyDescent="0.25">
      <c r="B36" s="249" t="s">
        <v>346</v>
      </c>
      <c r="C36" s="261">
        <v>27.32</v>
      </c>
      <c r="D36" s="261">
        <v>9.0299999999999994</v>
      </c>
      <c r="E36" s="261">
        <v>0</v>
      </c>
      <c r="F36" s="261">
        <v>0.21</v>
      </c>
      <c r="G36" s="262">
        <v>36.56</v>
      </c>
      <c r="H36" s="261">
        <v>11.68</v>
      </c>
      <c r="I36" s="261">
        <v>15.88</v>
      </c>
      <c r="J36" s="261">
        <v>0.95</v>
      </c>
      <c r="K36" s="261">
        <v>4.83</v>
      </c>
      <c r="L36" s="261">
        <v>0</v>
      </c>
      <c r="M36" s="261">
        <v>33.340000000000003</v>
      </c>
      <c r="N36" s="261">
        <v>3.22</v>
      </c>
      <c r="P36"/>
      <c r="Q36"/>
      <c r="R36"/>
      <c r="S36"/>
      <c r="T36"/>
      <c r="U36"/>
      <c r="V36"/>
      <c r="W36"/>
      <c r="X36"/>
      <c r="Y36"/>
      <c r="Z36"/>
      <c r="AA36"/>
      <c r="AB36"/>
    </row>
    <row r="37" spans="2:28" ht="18" customHeight="1" x14ac:dyDescent="0.25">
      <c r="B37" s="249" t="s">
        <v>347</v>
      </c>
      <c r="C37" s="261">
        <v>94.14</v>
      </c>
      <c r="D37" s="261">
        <v>48.19</v>
      </c>
      <c r="E37" s="261">
        <v>1.66</v>
      </c>
      <c r="F37" s="261">
        <v>0.14000000000000001</v>
      </c>
      <c r="G37" s="262">
        <v>144.12999999999997</v>
      </c>
      <c r="H37" s="261">
        <v>124.56</v>
      </c>
      <c r="I37" s="261">
        <v>0</v>
      </c>
      <c r="J37" s="261">
        <v>9.44</v>
      </c>
      <c r="K37" s="261">
        <v>17.09</v>
      </c>
      <c r="L37" s="261">
        <v>0</v>
      </c>
      <c r="M37" s="261">
        <v>151.08000000000001</v>
      </c>
      <c r="N37" s="261">
        <v>-6.95</v>
      </c>
      <c r="P37"/>
      <c r="Q37"/>
      <c r="R37"/>
      <c r="S37"/>
      <c r="T37"/>
      <c r="U37"/>
      <c r="V37"/>
      <c r="W37"/>
      <c r="X37"/>
      <c r="Y37"/>
      <c r="Z37"/>
      <c r="AA37"/>
      <c r="AB37"/>
    </row>
    <row r="38" spans="2:28" ht="18" customHeight="1" x14ac:dyDescent="0.25">
      <c r="B38" s="249" t="s">
        <v>348</v>
      </c>
      <c r="C38" s="261">
        <v>53.19</v>
      </c>
      <c r="D38" s="261">
        <v>17.809999999999999</v>
      </c>
      <c r="E38" s="261">
        <v>0.2</v>
      </c>
      <c r="F38" s="261">
        <v>0.15</v>
      </c>
      <c r="G38" s="262">
        <v>71.350000000000009</v>
      </c>
      <c r="H38" s="261">
        <v>0</v>
      </c>
      <c r="I38" s="261">
        <v>56.51</v>
      </c>
      <c r="J38" s="261">
        <v>4.62</v>
      </c>
      <c r="K38" s="261">
        <v>11.16</v>
      </c>
      <c r="L38" s="261">
        <v>0</v>
      </c>
      <c r="M38" s="261">
        <v>72.290000000000006</v>
      </c>
      <c r="N38" s="261">
        <v>-0.94</v>
      </c>
      <c r="P38"/>
      <c r="Q38"/>
      <c r="R38"/>
      <c r="S38"/>
      <c r="T38"/>
      <c r="U38"/>
      <c r="V38"/>
      <c r="W38"/>
      <c r="X38"/>
      <c r="Y38"/>
      <c r="Z38"/>
      <c r="AA38"/>
      <c r="AB38"/>
    </row>
    <row r="39" spans="2:28" ht="18" customHeight="1" x14ac:dyDescent="0.25">
      <c r="B39" s="249" t="s">
        <v>349</v>
      </c>
      <c r="C39" s="261">
        <v>572.26</v>
      </c>
      <c r="D39" s="261">
        <v>591.05999999999995</v>
      </c>
      <c r="E39" s="261">
        <v>13.68</v>
      </c>
      <c r="F39" s="261">
        <v>2.36</v>
      </c>
      <c r="G39" s="262">
        <v>1179.3599999999999</v>
      </c>
      <c r="H39" s="261">
        <v>718.53</v>
      </c>
      <c r="I39" s="261">
        <v>0</v>
      </c>
      <c r="J39" s="261">
        <v>107.28</v>
      </c>
      <c r="K39" s="261">
        <v>358.55</v>
      </c>
      <c r="L39" s="261">
        <v>2.0299999999999998</v>
      </c>
      <c r="M39" s="261">
        <v>1186.3900000000001</v>
      </c>
      <c r="N39" s="261">
        <v>-7.03</v>
      </c>
      <c r="P39"/>
      <c r="Q39"/>
      <c r="R39"/>
      <c r="S39"/>
      <c r="T39"/>
      <c r="U39"/>
      <c r="V39"/>
      <c r="W39"/>
      <c r="X39"/>
      <c r="Y39"/>
      <c r="Z39"/>
      <c r="AA39"/>
      <c r="AB39"/>
    </row>
    <row r="40" spans="2:28" ht="18" customHeight="1" x14ac:dyDescent="0.25">
      <c r="B40" s="249" t="s">
        <v>496</v>
      </c>
      <c r="C40" s="261">
        <v>53.26</v>
      </c>
      <c r="D40" s="261">
        <v>34.01</v>
      </c>
      <c r="E40" s="261">
        <v>3.35</v>
      </c>
      <c r="F40" s="261">
        <v>1.82</v>
      </c>
      <c r="G40" s="262">
        <v>92.439999999999984</v>
      </c>
      <c r="H40" s="261">
        <v>43.22</v>
      </c>
      <c r="I40" s="261">
        <v>0</v>
      </c>
      <c r="J40" s="261">
        <v>10.029999999999999</v>
      </c>
      <c r="K40" s="261">
        <v>37.270000000000003</v>
      </c>
      <c r="L40" s="261">
        <v>0</v>
      </c>
      <c r="M40" s="261">
        <v>90.52</v>
      </c>
      <c r="N40" s="261">
        <v>1.91</v>
      </c>
      <c r="P40"/>
      <c r="Q40"/>
      <c r="R40"/>
      <c r="S40"/>
      <c r="T40"/>
      <c r="U40"/>
      <c r="V40"/>
      <c r="W40"/>
      <c r="X40"/>
      <c r="Y40"/>
      <c r="Z40"/>
      <c r="AA40"/>
      <c r="AB40"/>
    </row>
    <row r="41" spans="2:28" ht="18" customHeight="1" x14ac:dyDescent="0.25">
      <c r="B41" s="249" t="s">
        <v>351</v>
      </c>
      <c r="C41" s="261">
        <v>81.67</v>
      </c>
      <c r="D41" s="261">
        <v>8.66</v>
      </c>
      <c r="E41" s="261">
        <v>15.9</v>
      </c>
      <c r="F41" s="261">
        <v>0.49</v>
      </c>
      <c r="G41" s="262">
        <v>106.72</v>
      </c>
      <c r="H41" s="261">
        <v>4.7699999999999996</v>
      </c>
      <c r="I41" s="261">
        <v>53.75</v>
      </c>
      <c r="J41" s="261">
        <v>6.8</v>
      </c>
      <c r="K41" s="261">
        <v>42.05</v>
      </c>
      <c r="L41" s="261">
        <v>0</v>
      </c>
      <c r="M41" s="261">
        <v>107.37</v>
      </c>
      <c r="N41" s="261">
        <v>-0.66</v>
      </c>
      <c r="P41"/>
      <c r="Q41"/>
      <c r="R41"/>
      <c r="S41"/>
      <c r="T41"/>
      <c r="U41"/>
      <c r="V41"/>
      <c r="W41"/>
      <c r="X41"/>
      <c r="Y41"/>
      <c r="Z41"/>
      <c r="AA41"/>
      <c r="AB41"/>
    </row>
    <row r="42" spans="2:28" ht="18" customHeight="1" x14ac:dyDescent="0.25">
      <c r="B42" s="249" t="s">
        <v>497</v>
      </c>
      <c r="C42" s="261">
        <v>0</v>
      </c>
      <c r="D42" s="261">
        <v>0</v>
      </c>
      <c r="E42" s="261">
        <v>0</v>
      </c>
      <c r="F42" s="261">
        <v>0</v>
      </c>
      <c r="G42" s="262">
        <v>0</v>
      </c>
      <c r="H42" s="261">
        <v>0</v>
      </c>
      <c r="I42" s="261">
        <v>0</v>
      </c>
      <c r="J42" s="261">
        <v>0</v>
      </c>
      <c r="K42" s="261">
        <v>0</v>
      </c>
      <c r="L42" s="261">
        <v>0</v>
      </c>
      <c r="M42" s="261">
        <v>0</v>
      </c>
      <c r="N42" s="261">
        <v>0</v>
      </c>
      <c r="P42"/>
      <c r="Q42"/>
      <c r="R42"/>
      <c r="S42"/>
      <c r="T42"/>
      <c r="U42"/>
      <c r="V42"/>
      <c r="W42"/>
      <c r="X42"/>
      <c r="Y42"/>
      <c r="Z42"/>
      <c r="AA42"/>
      <c r="AB42"/>
    </row>
    <row r="43" spans="2:28" ht="18" customHeight="1" x14ac:dyDescent="0.25">
      <c r="B43" s="249" t="s">
        <v>353</v>
      </c>
      <c r="C43" s="261">
        <v>126.14</v>
      </c>
      <c r="D43" s="261">
        <v>74.790000000000006</v>
      </c>
      <c r="E43" s="261">
        <v>6.44</v>
      </c>
      <c r="F43" s="261">
        <v>2.36</v>
      </c>
      <c r="G43" s="262">
        <v>209.73000000000002</v>
      </c>
      <c r="H43" s="261">
        <v>0</v>
      </c>
      <c r="I43" s="261">
        <v>174.92</v>
      </c>
      <c r="J43" s="261">
        <v>12.65</v>
      </c>
      <c r="K43" s="261">
        <v>13.98</v>
      </c>
      <c r="L43" s="261">
        <v>0</v>
      </c>
      <c r="M43" s="261">
        <v>201.55</v>
      </c>
      <c r="N43" s="261">
        <v>8.19</v>
      </c>
      <c r="P43"/>
      <c r="Q43"/>
      <c r="R43"/>
      <c r="S43"/>
      <c r="T43"/>
      <c r="U43"/>
      <c r="V43"/>
      <c r="W43"/>
      <c r="X43"/>
      <c r="Y43"/>
      <c r="Z43"/>
      <c r="AA43"/>
      <c r="AB43"/>
    </row>
    <row r="44" spans="2:28" ht="18" customHeight="1" x14ac:dyDescent="0.25">
      <c r="B44" s="249" t="s">
        <v>354</v>
      </c>
      <c r="C44" s="261">
        <v>211.21</v>
      </c>
      <c r="D44" s="261">
        <v>122.62</v>
      </c>
      <c r="E44" s="261">
        <v>4.33</v>
      </c>
      <c r="F44" s="261">
        <v>43.58</v>
      </c>
      <c r="G44" s="262">
        <v>381.74</v>
      </c>
      <c r="H44" s="261">
        <v>24.56</v>
      </c>
      <c r="I44" s="261">
        <v>298.13</v>
      </c>
      <c r="J44" s="261">
        <v>26.23</v>
      </c>
      <c r="K44" s="261">
        <v>66.900000000000006</v>
      </c>
      <c r="L44" s="261">
        <v>0</v>
      </c>
      <c r="M44" s="261">
        <v>415.82</v>
      </c>
      <c r="N44" s="261">
        <v>-34.07</v>
      </c>
      <c r="P44"/>
      <c r="Q44"/>
      <c r="R44"/>
      <c r="S44"/>
      <c r="T44"/>
      <c r="U44"/>
      <c r="V44"/>
      <c r="W44"/>
      <c r="X44"/>
      <c r="Y44"/>
      <c r="Z44"/>
      <c r="AA44"/>
      <c r="AB44"/>
    </row>
    <row r="45" spans="2:28" ht="18" customHeight="1" x14ac:dyDescent="0.25">
      <c r="B45" s="249" t="s">
        <v>355</v>
      </c>
      <c r="C45" s="261">
        <v>4526.74</v>
      </c>
      <c r="D45" s="261">
        <v>2605.66</v>
      </c>
      <c r="E45" s="261">
        <v>438.88</v>
      </c>
      <c r="F45" s="261">
        <v>13.48</v>
      </c>
      <c r="G45" s="262">
        <v>7584.7599999999993</v>
      </c>
      <c r="H45" s="261">
        <v>5601.98</v>
      </c>
      <c r="I45" s="261">
        <v>0</v>
      </c>
      <c r="J45" s="261">
        <v>819.2</v>
      </c>
      <c r="K45" s="261">
        <v>743.16</v>
      </c>
      <c r="L45" s="261">
        <v>2.36</v>
      </c>
      <c r="M45" s="261">
        <v>7166.71</v>
      </c>
      <c r="N45" s="261">
        <v>418.05</v>
      </c>
      <c r="P45"/>
      <c r="Q45"/>
      <c r="R45"/>
      <c r="S45"/>
      <c r="T45"/>
      <c r="U45"/>
      <c r="V45"/>
      <c r="W45"/>
      <c r="X45"/>
      <c r="Y45"/>
      <c r="Z45"/>
      <c r="AA45"/>
      <c r="AB45"/>
    </row>
    <row r="46" spans="2:28" ht="18" customHeight="1" x14ac:dyDescent="0.25">
      <c r="B46" s="249" t="s">
        <v>356</v>
      </c>
      <c r="C46" s="261">
        <v>27.4</v>
      </c>
      <c r="D46" s="261">
        <v>10.65</v>
      </c>
      <c r="E46" s="261">
        <v>0.65</v>
      </c>
      <c r="F46" s="261">
        <v>0.4</v>
      </c>
      <c r="G46" s="262">
        <v>39.099999999999994</v>
      </c>
      <c r="H46" s="261">
        <v>4.78</v>
      </c>
      <c r="I46" s="261">
        <v>26.5</v>
      </c>
      <c r="J46" s="261">
        <v>0.35</v>
      </c>
      <c r="K46" s="261">
        <v>6.8</v>
      </c>
      <c r="L46" s="261">
        <v>0</v>
      </c>
      <c r="M46" s="261">
        <v>38.43</v>
      </c>
      <c r="N46" s="261">
        <v>0.66</v>
      </c>
      <c r="P46"/>
      <c r="Q46"/>
      <c r="R46"/>
      <c r="S46"/>
      <c r="T46"/>
      <c r="U46"/>
      <c r="V46"/>
      <c r="W46"/>
      <c r="X46"/>
      <c r="Y46"/>
      <c r="Z46"/>
      <c r="AA46"/>
      <c r="AB46"/>
    </row>
    <row r="47" spans="2:28" ht="18" customHeight="1" x14ac:dyDescent="0.25">
      <c r="B47" s="249" t="s">
        <v>357</v>
      </c>
      <c r="C47" s="261">
        <v>12.47</v>
      </c>
      <c r="D47" s="261">
        <v>10.78</v>
      </c>
      <c r="E47" s="261">
        <v>0</v>
      </c>
      <c r="F47" s="261">
        <v>0.1</v>
      </c>
      <c r="G47" s="262">
        <v>23.35</v>
      </c>
      <c r="H47" s="261">
        <v>19.440000000000001</v>
      </c>
      <c r="I47" s="261">
        <v>0</v>
      </c>
      <c r="J47" s="261">
        <v>0.1</v>
      </c>
      <c r="K47" s="261">
        <v>3.56</v>
      </c>
      <c r="L47" s="261">
        <v>0</v>
      </c>
      <c r="M47" s="261">
        <v>23.1</v>
      </c>
      <c r="N47" s="261">
        <v>0.25</v>
      </c>
      <c r="P47"/>
      <c r="Q47"/>
      <c r="R47"/>
      <c r="S47"/>
      <c r="T47"/>
      <c r="U47"/>
      <c r="V47"/>
      <c r="W47"/>
      <c r="X47"/>
      <c r="Y47"/>
      <c r="Z47"/>
      <c r="AA47"/>
      <c r="AB47"/>
    </row>
    <row r="48" spans="2:28" ht="18" customHeight="1" x14ac:dyDescent="0.25">
      <c r="B48" s="249" t="s">
        <v>358</v>
      </c>
      <c r="C48" s="261">
        <v>37.369999999999997</v>
      </c>
      <c r="D48" s="261">
        <v>16.02</v>
      </c>
      <c r="E48" s="261">
        <v>0.04</v>
      </c>
      <c r="F48" s="261">
        <v>0.21</v>
      </c>
      <c r="G48" s="262">
        <v>53.64</v>
      </c>
      <c r="H48" s="261">
        <v>0</v>
      </c>
      <c r="I48" s="261">
        <v>41.16</v>
      </c>
      <c r="J48" s="261">
        <v>1.83</v>
      </c>
      <c r="K48" s="261">
        <v>10.01</v>
      </c>
      <c r="L48" s="261">
        <v>0</v>
      </c>
      <c r="M48" s="261">
        <v>52.99</v>
      </c>
      <c r="N48" s="261">
        <v>0.65</v>
      </c>
      <c r="P48"/>
      <c r="Q48"/>
      <c r="R48"/>
      <c r="S48"/>
      <c r="T48"/>
      <c r="U48"/>
      <c r="V48"/>
      <c r="W48"/>
      <c r="X48"/>
      <c r="Y48"/>
      <c r="Z48"/>
      <c r="AA48"/>
      <c r="AB48"/>
    </row>
    <row r="49" spans="2:28" ht="18" customHeight="1" x14ac:dyDescent="0.25">
      <c r="B49" s="249" t="s">
        <v>359</v>
      </c>
      <c r="C49" s="261">
        <v>23.61</v>
      </c>
      <c r="D49" s="261">
        <v>11.75</v>
      </c>
      <c r="E49" s="261">
        <v>0.42</v>
      </c>
      <c r="F49" s="261">
        <v>0.2</v>
      </c>
      <c r="G49" s="262">
        <v>35.980000000000004</v>
      </c>
      <c r="H49" s="261">
        <v>5.41</v>
      </c>
      <c r="I49" s="261">
        <v>27.79</v>
      </c>
      <c r="J49" s="261">
        <v>0.13</v>
      </c>
      <c r="K49" s="261">
        <v>0.19</v>
      </c>
      <c r="L49" s="261">
        <v>0</v>
      </c>
      <c r="M49" s="261">
        <v>33.520000000000003</v>
      </c>
      <c r="N49" s="261">
        <v>2.46</v>
      </c>
      <c r="P49"/>
      <c r="Q49"/>
      <c r="R49"/>
      <c r="S49"/>
      <c r="T49"/>
      <c r="U49"/>
      <c r="V49"/>
      <c r="W49"/>
      <c r="X49"/>
      <c r="Y49"/>
      <c r="Z49"/>
      <c r="AA49"/>
      <c r="AB49"/>
    </row>
    <row r="50" spans="2:28" ht="18" customHeight="1" x14ac:dyDescent="0.25">
      <c r="B50" s="249" t="s">
        <v>360</v>
      </c>
      <c r="C50" s="261">
        <v>16.66</v>
      </c>
      <c r="D50" s="261">
        <v>9.25</v>
      </c>
      <c r="E50" s="261">
        <v>0</v>
      </c>
      <c r="F50" s="261">
        <v>0.08</v>
      </c>
      <c r="G50" s="262">
        <v>25.99</v>
      </c>
      <c r="H50" s="261">
        <v>22.63</v>
      </c>
      <c r="I50" s="261">
        <v>0</v>
      </c>
      <c r="J50" s="261">
        <v>1.56</v>
      </c>
      <c r="K50" s="261">
        <v>0.5</v>
      </c>
      <c r="L50" s="261">
        <v>0</v>
      </c>
      <c r="M50" s="261">
        <v>24.69</v>
      </c>
      <c r="N50" s="261">
        <v>1.3</v>
      </c>
      <c r="P50"/>
      <c r="Q50"/>
      <c r="R50"/>
      <c r="S50"/>
      <c r="T50"/>
      <c r="U50"/>
      <c r="V50"/>
      <c r="W50"/>
      <c r="X50"/>
      <c r="Y50"/>
      <c r="Z50"/>
      <c r="AA50"/>
      <c r="AB50"/>
    </row>
    <row r="51" spans="2:28" ht="18" customHeight="1" x14ac:dyDescent="0.25">
      <c r="B51" s="249" t="s">
        <v>498</v>
      </c>
      <c r="C51" s="261">
        <v>15.94</v>
      </c>
      <c r="D51" s="261">
        <v>11.61</v>
      </c>
      <c r="E51" s="261">
        <v>0.21</v>
      </c>
      <c r="F51" s="261">
        <v>0.5</v>
      </c>
      <c r="G51" s="262">
        <v>28.259999999999998</v>
      </c>
      <c r="H51" s="261">
        <v>17.11</v>
      </c>
      <c r="I51" s="261">
        <v>0</v>
      </c>
      <c r="J51" s="261">
        <v>2.2799999999999998</v>
      </c>
      <c r="K51" s="261">
        <v>7.74</v>
      </c>
      <c r="L51" s="261">
        <v>0</v>
      </c>
      <c r="M51" s="261">
        <v>27.13</v>
      </c>
      <c r="N51" s="261">
        <v>1.1299999999999999</v>
      </c>
      <c r="P51"/>
      <c r="Q51"/>
      <c r="R51"/>
      <c r="S51"/>
      <c r="T51"/>
      <c r="U51"/>
      <c r="V51"/>
      <c r="W51"/>
      <c r="X51"/>
      <c r="Y51"/>
      <c r="Z51"/>
      <c r="AA51"/>
      <c r="AB51"/>
    </row>
    <row r="52" spans="2:28" ht="18" customHeight="1" x14ac:dyDescent="0.25">
      <c r="B52" s="249" t="s">
        <v>362</v>
      </c>
      <c r="C52" s="261">
        <v>28.02</v>
      </c>
      <c r="D52" s="261">
        <v>12.61</v>
      </c>
      <c r="E52" s="261">
        <v>0.91</v>
      </c>
      <c r="F52" s="261">
        <v>0.12</v>
      </c>
      <c r="G52" s="262">
        <v>41.659999999999989</v>
      </c>
      <c r="H52" s="261">
        <v>0.3</v>
      </c>
      <c r="I52" s="261">
        <v>38.090000000000003</v>
      </c>
      <c r="J52" s="261">
        <v>0.34</v>
      </c>
      <c r="K52" s="261">
        <v>4.8099999999999996</v>
      </c>
      <c r="L52" s="261">
        <v>0</v>
      </c>
      <c r="M52" s="261">
        <v>43.53</v>
      </c>
      <c r="N52" s="261">
        <v>-1.87</v>
      </c>
      <c r="P52"/>
      <c r="Q52"/>
      <c r="R52"/>
      <c r="S52"/>
      <c r="T52"/>
      <c r="U52"/>
      <c r="V52"/>
      <c r="W52"/>
      <c r="X52"/>
      <c r="Y52"/>
      <c r="Z52"/>
      <c r="AA52"/>
      <c r="AB52"/>
    </row>
    <row r="53" spans="2:28" ht="18" customHeight="1" x14ac:dyDescent="0.25">
      <c r="B53" s="249" t="s">
        <v>363</v>
      </c>
      <c r="C53" s="261">
        <v>0</v>
      </c>
      <c r="D53" s="261">
        <v>0</v>
      </c>
      <c r="E53" s="261">
        <v>0</v>
      </c>
      <c r="F53" s="261">
        <v>0</v>
      </c>
      <c r="G53" s="262">
        <v>0</v>
      </c>
      <c r="H53" s="261">
        <v>0</v>
      </c>
      <c r="I53" s="261">
        <v>0</v>
      </c>
      <c r="J53" s="261">
        <v>0</v>
      </c>
      <c r="K53" s="261">
        <v>0</v>
      </c>
      <c r="L53" s="261">
        <v>0</v>
      </c>
      <c r="M53" s="261">
        <v>0</v>
      </c>
      <c r="N53" s="261">
        <v>0</v>
      </c>
      <c r="P53"/>
      <c r="Q53"/>
      <c r="R53"/>
      <c r="S53"/>
      <c r="T53"/>
      <c r="U53"/>
      <c r="V53"/>
      <c r="W53"/>
      <c r="X53"/>
      <c r="Y53"/>
      <c r="Z53"/>
      <c r="AA53"/>
      <c r="AB53"/>
    </row>
    <row r="54" spans="2:28" ht="18" customHeight="1" x14ac:dyDescent="0.25">
      <c r="B54" s="249" t="s">
        <v>499</v>
      </c>
      <c r="C54" s="261">
        <v>0</v>
      </c>
      <c r="D54" s="261">
        <v>0</v>
      </c>
      <c r="E54" s="261">
        <v>0</v>
      </c>
      <c r="F54" s="261">
        <v>0</v>
      </c>
      <c r="G54" s="262">
        <v>0</v>
      </c>
      <c r="H54" s="261">
        <v>0</v>
      </c>
      <c r="I54" s="261">
        <v>0</v>
      </c>
      <c r="J54" s="261">
        <v>0</v>
      </c>
      <c r="K54" s="261">
        <v>0</v>
      </c>
      <c r="L54" s="261">
        <v>0</v>
      </c>
      <c r="M54" s="261">
        <v>0</v>
      </c>
      <c r="N54" s="261">
        <v>0</v>
      </c>
      <c r="P54"/>
      <c r="Q54"/>
      <c r="R54"/>
      <c r="S54"/>
      <c r="T54"/>
      <c r="U54"/>
      <c r="V54"/>
      <c r="W54"/>
      <c r="X54"/>
      <c r="Y54"/>
      <c r="Z54"/>
      <c r="AA54"/>
      <c r="AB54"/>
    </row>
    <row r="55" spans="2:28" ht="18" customHeight="1" x14ac:dyDescent="0.25">
      <c r="B55" s="249" t="s">
        <v>365</v>
      </c>
      <c r="C55" s="261">
        <v>22.94</v>
      </c>
      <c r="D55" s="261">
        <v>10.53</v>
      </c>
      <c r="E55" s="261">
        <v>0</v>
      </c>
      <c r="F55" s="261">
        <v>1.72</v>
      </c>
      <c r="G55" s="262">
        <v>35.19</v>
      </c>
      <c r="H55" s="261">
        <v>0</v>
      </c>
      <c r="I55" s="261">
        <v>29.7</v>
      </c>
      <c r="J55" s="261">
        <v>3.32</v>
      </c>
      <c r="K55" s="261">
        <v>2.2599999999999998</v>
      </c>
      <c r="L55" s="261">
        <v>0</v>
      </c>
      <c r="M55" s="261">
        <v>35.28</v>
      </c>
      <c r="N55" s="261">
        <v>-0.09</v>
      </c>
      <c r="P55"/>
      <c r="Q55"/>
      <c r="R55"/>
      <c r="S55"/>
      <c r="T55"/>
      <c r="U55"/>
      <c r="V55"/>
      <c r="W55"/>
      <c r="X55"/>
      <c r="Y55"/>
      <c r="Z55"/>
      <c r="AA55"/>
      <c r="AB55"/>
    </row>
    <row r="56" spans="2:28" ht="18" customHeight="1" x14ac:dyDescent="0.25">
      <c r="B56" s="249" t="s">
        <v>366</v>
      </c>
      <c r="C56" s="261">
        <v>148.81</v>
      </c>
      <c r="D56" s="261">
        <v>124.5</v>
      </c>
      <c r="E56" s="261">
        <v>0.03</v>
      </c>
      <c r="F56" s="261">
        <v>1.24</v>
      </c>
      <c r="G56" s="262">
        <v>274.58</v>
      </c>
      <c r="H56" s="261">
        <v>195.08</v>
      </c>
      <c r="I56" s="261">
        <v>0</v>
      </c>
      <c r="J56" s="261">
        <v>36.29</v>
      </c>
      <c r="K56" s="261">
        <v>46.62</v>
      </c>
      <c r="L56" s="261">
        <v>0</v>
      </c>
      <c r="M56" s="261">
        <v>278</v>
      </c>
      <c r="N56" s="261">
        <v>-3.42</v>
      </c>
      <c r="P56"/>
      <c r="Q56"/>
      <c r="R56"/>
      <c r="S56"/>
      <c r="T56"/>
      <c r="U56"/>
      <c r="V56"/>
      <c r="W56"/>
      <c r="X56"/>
      <c r="Y56"/>
      <c r="Z56"/>
      <c r="AA56"/>
      <c r="AB56"/>
    </row>
    <row r="57" spans="2:28" ht="18" customHeight="1" x14ac:dyDescent="0.25">
      <c r="B57" s="249" t="s">
        <v>367</v>
      </c>
      <c r="C57" s="261">
        <v>529.34</v>
      </c>
      <c r="D57" s="261">
        <v>198.95</v>
      </c>
      <c r="E57" s="261">
        <v>18.95</v>
      </c>
      <c r="F57" s="261">
        <v>80.88</v>
      </c>
      <c r="G57" s="262">
        <v>828.12</v>
      </c>
      <c r="H57" s="261">
        <v>98.58</v>
      </c>
      <c r="I57" s="261">
        <v>560.77</v>
      </c>
      <c r="J57" s="261">
        <v>6.16</v>
      </c>
      <c r="K57" s="261">
        <v>140.88999999999999</v>
      </c>
      <c r="L57" s="261">
        <v>0</v>
      </c>
      <c r="M57" s="261">
        <v>806.4</v>
      </c>
      <c r="N57" s="261">
        <v>21.72</v>
      </c>
      <c r="P57"/>
      <c r="Q57"/>
      <c r="R57"/>
      <c r="S57"/>
      <c r="T57"/>
      <c r="U57"/>
      <c r="V57"/>
      <c r="W57"/>
      <c r="X57"/>
      <c r="Y57"/>
      <c r="Z57"/>
      <c r="AA57"/>
      <c r="AB57"/>
    </row>
    <row r="58" spans="2:28" ht="18" customHeight="1" x14ac:dyDescent="0.25">
      <c r="B58" s="249" t="s">
        <v>368</v>
      </c>
      <c r="C58" s="261">
        <v>0</v>
      </c>
      <c r="D58" s="261">
        <v>0</v>
      </c>
      <c r="E58" s="261">
        <v>0</v>
      </c>
      <c r="F58" s="261">
        <v>0</v>
      </c>
      <c r="G58" s="262">
        <v>0</v>
      </c>
      <c r="H58" s="261">
        <v>0</v>
      </c>
      <c r="I58" s="261">
        <v>0</v>
      </c>
      <c r="J58" s="261">
        <v>0</v>
      </c>
      <c r="K58" s="261">
        <v>0</v>
      </c>
      <c r="L58" s="261">
        <v>0</v>
      </c>
      <c r="M58" s="261">
        <v>0</v>
      </c>
      <c r="N58" s="261">
        <v>0</v>
      </c>
      <c r="P58"/>
      <c r="Q58"/>
      <c r="R58"/>
      <c r="S58"/>
      <c r="T58"/>
      <c r="U58"/>
      <c r="V58"/>
      <c r="W58"/>
      <c r="X58"/>
      <c r="Y58"/>
      <c r="Z58"/>
      <c r="AA58"/>
      <c r="AB58"/>
    </row>
    <row r="59" spans="2:28" ht="18" customHeight="1" x14ac:dyDescent="0.25">
      <c r="B59" s="249" t="s">
        <v>369</v>
      </c>
      <c r="C59" s="261">
        <v>134.03</v>
      </c>
      <c r="D59" s="261">
        <v>93.19</v>
      </c>
      <c r="E59" s="261">
        <v>6.27</v>
      </c>
      <c r="F59" s="261">
        <v>0.23</v>
      </c>
      <c r="G59" s="262">
        <v>233.72</v>
      </c>
      <c r="H59" s="261">
        <v>139.25</v>
      </c>
      <c r="I59" s="261">
        <v>0</v>
      </c>
      <c r="J59" s="261">
        <v>28.39</v>
      </c>
      <c r="K59" s="261">
        <v>66.17</v>
      </c>
      <c r="L59" s="261">
        <v>0</v>
      </c>
      <c r="M59" s="261">
        <v>233.8</v>
      </c>
      <c r="N59" s="261">
        <v>-0.08</v>
      </c>
      <c r="P59"/>
      <c r="Q59"/>
      <c r="R59"/>
      <c r="S59"/>
      <c r="T59"/>
      <c r="U59"/>
      <c r="V59"/>
      <c r="W59"/>
      <c r="X59"/>
      <c r="Y59"/>
      <c r="Z59"/>
      <c r="AA59"/>
      <c r="AB59"/>
    </row>
    <row r="60" spans="2:28" ht="18" customHeight="1" x14ac:dyDescent="0.25">
      <c r="B60" s="249" t="s">
        <v>370</v>
      </c>
      <c r="C60" s="261">
        <v>107.77</v>
      </c>
      <c r="D60" s="261">
        <v>47.19</v>
      </c>
      <c r="E60" s="261">
        <v>1.8</v>
      </c>
      <c r="F60" s="261">
        <v>1.5</v>
      </c>
      <c r="G60" s="262">
        <v>158.26</v>
      </c>
      <c r="H60" s="261">
        <v>12.83</v>
      </c>
      <c r="I60" s="261">
        <v>127.89</v>
      </c>
      <c r="J60" s="261">
        <v>4.92</v>
      </c>
      <c r="K60" s="261">
        <v>12.54</v>
      </c>
      <c r="L60" s="261">
        <v>0</v>
      </c>
      <c r="M60" s="261">
        <v>158.18</v>
      </c>
      <c r="N60" s="261">
        <v>0.08</v>
      </c>
      <c r="P60"/>
      <c r="Q60"/>
      <c r="R60"/>
      <c r="S60"/>
      <c r="T60"/>
      <c r="U60"/>
      <c r="V60"/>
      <c r="W60"/>
      <c r="X60"/>
      <c r="Y60"/>
      <c r="Z60"/>
      <c r="AA60"/>
      <c r="AB60"/>
    </row>
    <row r="61" spans="2:28" ht="18" customHeight="1" x14ac:dyDescent="0.25">
      <c r="B61" s="249" t="s">
        <v>371</v>
      </c>
      <c r="C61" s="261">
        <v>193.58</v>
      </c>
      <c r="D61" s="261">
        <v>88.89</v>
      </c>
      <c r="E61" s="261">
        <v>2.6</v>
      </c>
      <c r="F61" s="261">
        <v>19.16</v>
      </c>
      <c r="G61" s="262">
        <v>304.23000000000008</v>
      </c>
      <c r="H61" s="261">
        <v>25.25</v>
      </c>
      <c r="I61" s="261">
        <v>195.26</v>
      </c>
      <c r="J61" s="261">
        <v>72.48</v>
      </c>
      <c r="K61" s="261">
        <v>19.66</v>
      </c>
      <c r="L61" s="261">
        <v>0</v>
      </c>
      <c r="M61" s="261">
        <v>312.64999999999998</v>
      </c>
      <c r="N61" s="261">
        <v>-8.41</v>
      </c>
      <c r="P61"/>
      <c r="Q61"/>
      <c r="R61"/>
      <c r="S61"/>
      <c r="T61"/>
      <c r="U61"/>
      <c r="V61"/>
      <c r="W61"/>
      <c r="X61"/>
      <c r="Y61"/>
      <c r="Z61"/>
      <c r="AA61"/>
      <c r="AB61"/>
    </row>
    <row r="62" spans="2:28" ht="18" customHeight="1" x14ac:dyDescent="0.25">
      <c r="B62" s="249" t="s">
        <v>372</v>
      </c>
      <c r="C62" s="261">
        <v>14.32</v>
      </c>
      <c r="D62" s="261">
        <v>5.55</v>
      </c>
      <c r="E62" s="261">
        <v>0</v>
      </c>
      <c r="F62" s="261">
        <v>2.91</v>
      </c>
      <c r="G62" s="262">
        <v>22.78</v>
      </c>
      <c r="H62" s="261">
        <v>0</v>
      </c>
      <c r="I62" s="261">
        <v>6.03</v>
      </c>
      <c r="J62" s="261">
        <v>0.2</v>
      </c>
      <c r="K62" s="261">
        <v>3.75</v>
      </c>
      <c r="L62" s="261">
        <v>0</v>
      </c>
      <c r="M62" s="261">
        <v>9.98</v>
      </c>
      <c r="N62" s="261">
        <v>12.79</v>
      </c>
      <c r="P62"/>
      <c r="Q62"/>
      <c r="R62"/>
      <c r="S62"/>
      <c r="T62"/>
      <c r="U62"/>
      <c r="V62"/>
      <c r="W62"/>
      <c r="X62"/>
      <c r="Y62"/>
      <c r="Z62"/>
      <c r="AA62"/>
      <c r="AB62"/>
    </row>
    <row r="63" spans="2:28" ht="18" customHeight="1" x14ac:dyDescent="0.25">
      <c r="B63" s="249" t="s">
        <v>500</v>
      </c>
      <c r="C63" s="261">
        <v>0</v>
      </c>
      <c r="D63" s="261">
        <v>0</v>
      </c>
      <c r="E63" s="261">
        <v>0</v>
      </c>
      <c r="F63" s="261">
        <v>0</v>
      </c>
      <c r="G63" s="262">
        <v>0</v>
      </c>
      <c r="H63" s="261">
        <v>0</v>
      </c>
      <c r="I63" s="261">
        <v>0</v>
      </c>
      <c r="J63" s="261">
        <v>0</v>
      </c>
      <c r="K63" s="261">
        <v>0</v>
      </c>
      <c r="L63" s="261">
        <v>0</v>
      </c>
      <c r="M63" s="261">
        <v>0</v>
      </c>
      <c r="N63" s="261">
        <v>0</v>
      </c>
      <c r="P63"/>
      <c r="Q63"/>
      <c r="R63"/>
      <c r="S63"/>
      <c r="T63"/>
      <c r="U63"/>
      <c r="V63"/>
      <c r="W63"/>
      <c r="X63"/>
      <c r="Y63"/>
      <c r="Z63"/>
      <c r="AA63"/>
      <c r="AB63"/>
    </row>
    <row r="64" spans="2:28" ht="18" customHeight="1" x14ac:dyDescent="0.25">
      <c r="B64" s="249" t="s">
        <v>374</v>
      </c>
      <c r="C64" s="261">
        <v>31.67</v>
      </c>
      <c r="D64" s="261">
        <v>13.82</v>
      </c>
      <c r="E64" s="261">
        <v>0.42</v>
      </c>
      <c r="F64" s="261">
        <v>0.17</v>
      </c>
      <c r="G64" s="262">
        <v>46.080000000000005</v>
      </c>
      <c r="H64" s="261">
        <v>0</v>
      </c>
      <c r="I64" s="261">
        <v>40.33</v>
      </c>
      <c r="J64" s="261">
        <v>2.3199999999999998</v>
      </c>
      <c r="K64" s="261">
        <v>3.2</v>
      </c>
      <c r="L64" s="261">
        <v>0</v>
      </c>
      <c r="M64" s="261">
        <v>45.85</v>
      </c>
      <c r="N64" s="261">
        <v>0.23</v>
      </c>
      <c r="P64"/>
      <c r="Q64"/>
      <c r="R64"/>
      <c r="S64"/>
      <c r="T64"/>
      <c r="U64"/>
      <c r="V64"/>
      <c r="W64"/>
      <c r="X64"/>
      <c r="Y64"/>
      <c r="Z64"/>
      <c r="AA64"/>
      <c r="AB64"/>
    </row>
    <row r="65" spans="2:28" ht="18" customHeight="1" x14ac:dyDescent="0.25">
      <c r="B65" s="249" t="s">
        <v>375</v>
      </c>
      <c r="C65" s="261">
        <v>188.74</v>
      </c>
      <c r="D65" s="261">
        <v>58.59</v>
      </c>
      <c r="E65" s="261">
        <v>5.07</v>
      </c>
      <c r="F65" s="261">
        <v>3.57</v>
      </c>
      <c r="G65" s="262">
        <v>255.97</v>
      </c>
      <c r="H65" s="261">
        <v>53.73</v>
      </c>
      <c r="I65" s="261">
        <v>163.12</v>
      </c>
      <c r="J65" s="261">
        <v>15.22</v>
      </c>
      <c r="K65" s="261">
        <v>26.6</v>
      </c>
      <c r="L65" s="261">
        <v>0</v>
      </c>
      <c r="M65" s="261">
        <v>258.68</v>
      </c>
      <c r="N65" s="261">
        <v>-2.7</v>
      </c>
      <c r="P65"/>
      <c r="Q65"/>
      <c r="R65"/>
      <c r="S65"/>
      <c r="T65"/>
      <c r="U65"/>
      <c r="V65"/>
      <c r="W65"/>
      <c r="X65"/>
      <c r="Y65"/>
      <c r="Z65"/>
      <c r="AA65"/>
      <c r="AB65"/>
    </row>
    <row r="66" spans="2:28" ht="18" customHeight="1" x14ac:dyDescent="0.25">
      <c r="B66" s="249" t="s">
        <v>376</v>
      </c>
      <c r="C66" s="261">
        <v>2190.54</v>
      </c>
      <c r="D66" s="261">
        <v>2070.42</v>
      </c>
      <c r="E66" s="261">
        <v>74.56</v>
      </c>
      <c r="F66" s="261">
        <v>14.02</v>
      </c>
      <c r="G66" s="262">
        <v>4349.5400000000009</v>
      </c>
      <c r="H66" s="261">
        <v>864.03</v>
      </c>
      <c r="I66" s="261">
        <v>2598.7399999999998</v>
      </c>
      <c r="J66" s="261">
        <v>621.94000000000005</v>
      </c>
      <c r="K66" s="261">
        <v>326.57</v>
      </c>
      <c r="L66" s="261">
        <v>0</v>
      </c>
      <c r="M66" s="261">
        <v>4411.28</v>
      </c>
      <c r="N66" s="261">
        <v>-61.74</v>
      </c>
      <c r="P66"/>
      <c r="Q66"/>
      <c r="R66"/>
      <c r="S66"/>
      <c r="T66"/>
      <c r="U66"/>
      <c r="V66"/>
      <c r="W66"/>
      <c r="X66"/>
      <c r="Y66"/>
      <c r="Z66"/>
      <c r="AA66"/>
      <c r="AB66"/>
    </row>
    <row r="67" spans="2:28" ht="18" customHeight="1" x14ac:dyDescent="0.25">
      <c r="B67" s="249" t="s">
        <v>501</v>
      </c>
      <c r="C67" s="261">
        <v>0</v>
      </c>
      <c r="D67" s="261">
        <v>0</v>
      </c>
      <c r="E67" s="261">
        <v>0</v>
      </c>
      <c r="F67" s="261">
        <v>0</v>
      </c>
      <c r="G67" s="262">
        <v>0</v>
      </c>
      <c r="H67" s="261">
        <v>0</v>
      </c>
      <c r="I67" s="261">
        <v>0</v>
      </c>
      <c r="J67" s="261">
        <v>0</v>
      </c>
      <c r="K67" s="261">
        <v>0</v>
      </c>
      <c r="L67" s="261">
        <v>0</v>
      </c>
      <c r="M67" s="261">
        <v>0</v>
      </c>
      <c r="N67" s="261">
        <v>0</v>
      </c>
      <c r="P67"/>
      <c r="Q67"/>
      <c r="R67"/>
      <c r="S67"/>
      <c r="T67"/>
      <c r="U67"/>
      <c r="V67"/>
      <c r="W67"/>
      <c r="X67"/>
      <c r="Y67"/>
      <c r="Z67"/>
      <c r="AA67"/>
      <c r="AB67"/>
    </row>
    <row r="68" spans="2:28" ht="18" customHeight="1" x14ac:dyDescent="0.25">
      <c r="B68" s="249" t="s">
        <v>378</v>
      </c>
      <c r="C68" s="261">
        <v>134.37</v>
      </c>
      <c r="D68" s="261">
        <v>51.53</v>
      </c>
      <c r="E68" s="261">
        <v>0.14000000000000001</v>
      </c>
      <c r="F68" s="261">
        <v>1.01</v>
      </c>
      <c r="G68" s="262">
        <v>187.04999999999998</v>
      </c>
      <c r="H68" s="261">
        <v>0</v>
      </c>
      <c r="I68" s="261">
        <v>158.58000000000001</v>
      </c>
      <c r="J68" s="261">
        <v>8.73</v>
      </c>
      <c r="K68" s="261">
        <v>21.7</v>
      </c>
      <c r="L68" s="261">
        <v>0</v>
      </c>
      <c r="M68" s="261">
        <v>189.01</v>
      </c>
      <c r="N68" s="261">
        <v>-1.95</v>
      </c>
      <c r="P68"/>
      <c r="Q68"/>
      <c r="R68"/>
      <c r="S68"/>
      <c r="T68"/>
      <c r="U68"/>
      <c r="V68"/>
      <c r="W68"/>
      <c r="X68"/>
      <c r="Y68"/>
      <c r="Z68"/>
      <c r="AA68"/>
      <c r="AB68"/>
    </row>
    <row r="69" spans="2:28" ht="18" customHeight="1" x14ac:dyDescent="0.25">
      <c r="B69" s="249" t="s">
        <v>379</v>
      </c>
      <c r="C69" s="261">
        <v>569.71</v>
      </c>
      <c r="D69" s="261">
        <v>318.95999999999998</v>
      </c>
      <c r="E69" s="261">
        <v>3.98</v>
      </c>
      <c r="F69" s="261">
        <v>1.99</v>
      </c>
      <c r="G69" s="262">
        <v>894.6400000000001</v>
      </c>
      <c r="H69" s="261">
        <v>131.15</v>
      </c>
      <c r="I69" s="261">
        <v>578.91</v>
      </c>
      <c r="J69" s="261">
        <v>88.34</v>
      </c>
      <c r="K69" s="261">
        <v>51.64</v>
      </c>
      <c r="L69" s="261">
        <v>0</v>
      </c>
      <c r="M69" s="261">
        <v>850.03</v>
      </c>
      <c r="N69" s="261">
        <v>44.61</v>
      </c>
      <c r="P69"/>
      <c r="Q69"/>
      <c r="R69"/>
      <c r="S69"/>
      <c r="T69"/>
      <c r="U69"/>
      <c r="V69"/>
      <c r="W69"/>
      <c r="X69"/>
      <c r="Y69"/>
      <c r="Z69"/>
      <c r="AA69"/>
      <c r="AB69"/>
    </row>
    <row r="70" spans="2:28" ht="18" customHeight="1" x14ac:dyDescent="0.25">
      <c r="B70" s="249" t="s">
        <v>502</v>
      </c>
      <c r="C70" s="261">
        <v>67.010000000000005</v>
      </c>
      <c r="D70" s="261">
        <v>23.46</v>
      </c>
      <c r="E70" s="261">
        <v>0.54</v>
      </c>
      <c r="F70" s="261">
        <v>1.86</v>
      </c>
      <c r="G70" s="262">
        <v>92.87</v>
      </c>
      <c r="H70" s="261">
        <v>12.68</v>
      </c>
      <c r="I70" s="261">
        <v>54.05</v>
      </c>
      <c r="J70" s="261">
        <v>4.5999999999999996</v>
      </c>
      <c r="K70" s="261">
        <v>21.32</v>
      </c>
      <c r="L70" s="261">
        <v>0</v>
      </c>
      <c r="M70" s="261">
        <v>92.65</v>
      </c>
      <c r="N70" s="261">
        <v>0.22</v>
      </c>
      <c r="P70"/>
      <c r="Q70"/>
      <c r="R70"/>
      <c r="S70"/>
      <c r="T70"/>
      <c r="U70"/>
      <c r="V70"/>
      <c r="W70"/>
      <c r="X70"/>
      <c r="Y70"/>
      <c r="Z70"/>
      <c r="AA70"/>
      <c r="AB70"/>
    </row>
    <row r="71" spans="2:28" ht="18" customHeight="1" x14ac:dyDescent="0.25">
      <c r="B71" s="249" t="s">
        <v>381</v>
      </c>
      <c r="C71" s="261">
        <v>27.45</v>
      </c>
      <c r="D71" s="261">
        <v>10.96</v>
      </c>
      <c r="E71" s="261">
        <v>0.56999999999999995</v>
      </c>
      <c r="F71" s="261">
        <v>0.6</v>
      </c>
      <c r="G71" s="262">
        <v>39.58</v>
      </c>
      <c r="H71" s="261">
        <v>2.9</v>
      </c>
      <c r="I71" s="261">
        <v>26.71</v>
      </c>
      <c r="J71" s="261">
        <v>1.63</v>
      </c>
      <c r="K71" s="261">
        <v>8.7799999999999994</v>
      </c>
      <c r="L71" s="261">
        <v>0</v>
      </c>
      <c r="M71" s="261">
        <v>40.020000000000003</v>
      </c>
      <c r="N71" s="261">
        <v>-0.43</v>
      </c>
      <c r="P71"/>
      <c r="Q71"/>
      <c r="R71"/>
      <c r="S71"/>
      <c r="T71"/>
      <c r="U71"/>
      <c r="V71"/>
      <c r="W71"/>
      <c r="X71"/>
      <c r="Y71"/>
      <c r="Z71"/>
      <c r="AA71"/>
      <c r="AB71"/>
    </row>
    <row r="72" spans="2:28" ht="18" customHeight="1" x14ac:dyDescent="0.25">
      <c r="B72" s="249" t="s">
        <v>382</v>
      </c>
      <c r="C72" s="261">
        <v>1055.56</v>
      </c>
      <c r="D72" s="261">
        <v>767.07</v>
      </c>
      <c r="E72" s="261">
        <v>60.71</v>
      </c>
      <c r="F72" s="261">
        <v>38.380000000000003</v>
      </c>
      <c r="G72" s="262">
        <v>1921.7200000000003</v>
      </c>
      <c r="H72" s="261">
        <v>1113.3800000000001</v>
      </c>
      <c r="I72" s="261">
        <v>0</v>
      </c>
      <c r="J72" s="261">
        <v>327.37</v>
      </c>
      <c r="K72" s="261">
        <v>429.93</v>
      </c>
      <c r="L72" s="261">
        <v>0.19</v>
      </c>
      <c r="M72" s="261">
        <v>1870.88</v>
      </c>
      <c r="N72" s="261">
        <v>50.84</v>
      </c>
      <c r="P72"/>
      <c r="Q72"/>
      <c r="R72"/>
      <c r="S72"/>
      <c r="T72"/>
      <c r="U72"/>
      <c r="V72"/>
      <c r="W72"/>
      <c r="X72"/>
      <c r="Y72"/>
      <c r="Z72"/>
      <c r="AA72"/>
      <c r="AB72"/>
    </row>
    <row r="73" spans="2:28" ht="18" customHeight="1" x14ac:dyDescent="0.25">
      <c r="B73" s="249" t="s">
        <v>503</v>
      </c>
      <c r="C73" s="261">
        <v>227.66</v>
      </c>
      <c r="D73" s="261">
        <v>97.21</v>
      </c>
      <c r="E73" s="261">
        <v>5.63</v>
      </c>
      <c r="F73" s="261">
        <v>0</v>
      </c>
      <c r="G73" s="262">
        <v>330.5</v>
      </c>
      <c r="H73" s="261">
        <v>23.47</v>
      </c>
      <c r="I73" s="261">
        <v>252.75</v>
      </c>
      <c r="J73" s="261">
        <v>21.83</v>
      </c>
      <c r="K73" s="261">
        <v>68.89</v>
      </c>
      <c r="L73" s="261">
        <v>0.1</v>
      </c>
      <c r="M73" s="261">
        <v>367.04</v>
      </c>
      <c r="N73" s="261">
        <v>-36.54</v>
      </c>
      <c r="P73"/>
      <c r="Q73"/>
      <c r="R73"/>
      <c r="S73"/>
      <c r="T73"/>
      <c r="U73"/>
      <c r="V73"/>
      <c r="W73"/>
      <c r="X73"/>
      <c r="Y73"/>
      <c r="Z73"/>
      <c r="AA73"/>
      <c r="AB73"/>
    </row>
    <row r="74" spans="2:28" ht="18" customHeight="1" x14ac:dyDescent="0.25">
      <c r="B74" s="249" t="s">
        <v>384</v>
      </c>
      <c r="C74" s="261">
        <v>437.03</v>
      </c>
      <c r="D74" s="261">
        <v>137.72</v>
      </c>
      <c r="E74" s="261">
        <v>7.04</v>
      </c>
      <c r="F74" s="261">
        <v>6.14</v>
      </c>
      <c r="G74" s="262">
        <v>587.92999999999995</v>
      </c>
      <c r="H74" s="261">
        <v>302.41000000000003</v>
      </c>
      <c r="I74" s="261">
        <v>163.44</v>
      </c>
      <c r="J74" s="261">
        <v>45.38</v>
      </c>
      <c r="K74" s="261">
        <v>0</v>
      </c>
      <c r="L74" s="261">
        <v>0</v>
      </c>
      <c r="M74" s="261">
        <v>511.23</v>
      </c>
      <c r="N74" s="261">
        <v>76.7</v>
      </c>
      <c r="P74"/>
      <c r="Q74"/>
      <c r="R74"/>
      <c r="S74"/>
      <c r="T74"/>
      <c r="U74"/>
      <c r="V74"/>
      <c r="W74"/>
      <c r="X74"/>
      <c r="Y74"/>
      <c r="Z74"/>
      <c r="AA74"/>
      <c r="AB74"/>
    </row>
    <row r="75" spans="2:28" ht="18" customHeight="1" x14ac:dyDescent="0.25">
      <c r="B75" s="249" t="s">
        <v>385</v>
      </c>
      <c r="C75" s="261">
        <v>659.23</v>
      </c>
      <c r="D75" s="261">
        <v>427.99</v>
      </c>
      <c r="E75" s="261">
        <v>19.489999999999998</v>
      </c>
      <c r="F75" s="261">
        <v>0</v>
      </c>
      <c r="G75" s="262">
        <v>1106.71</v>
      </c>
      <c r="H75" s="261">
        <v>596.37</v>
      </c>
      <c r="I75" s="261">
        <v>0</v>
      </c>
      <c r="J75" s="261">
        <v>136.75</v>
      </c>
      <c r="K75" s="261">
        <v>308.64999999999998</v>
      </c>
      <c r="L75" s="261">
        <v>0</v>
      </c>
      <c r="M75" s="261">
        <v>1041.77</v>
      </c>
      <c r="N75" s="261">
        <v>64.930000000000007</v>
      </c>
      <c r="P75"/>
      <c r="Q75"/>
      <c r="R75"/>
      <c r="S75"/>
      <c r="T75"/>
      <c r="U75"/>
      <c r="V75"/>
      <c r="W75"/>
      <c r="X75"/>
      <c r="Y75"/>
      <c r="Z75"/>
      <c r="AA75"/>
      <c r="AB75"/>
    </row>
    <row r="76" spans="2:28" ht="18" customHeight="1" x14ac:dyDescent="0.25">
      <c r="B76" s="249" t="s">
        <v>386</v>
      </c>
      <c r="C76" s="261">
        <v>230.57</v>
      </c>
      <c r="D76" s="261">
        <v>99.49</v>
      </c>
      <c r="E76" s="261">
        <v>3.12</v>
      </c>
      <c r="F76" s="261">
        <v>1.41</v>
      </c>
      <c r="G76" s="262">
        <v>334.59000000000003</v>
      </c>
      <c r="H76" s="261">
        <v>25.28</v>
      </c>
      <c r="I76" s="261">
        <v>249.39</v>
      </c>
      <c r="J76" s="261">
        <v>14.95</v>
      </c>
      <c r="K76" s="261">
        <v>49.01</v>
      </c>
      <c r="L76" s="261">
        <v>0</v>
      </c>
      <c r="M76" s="261">
        <v>338.63</v>
      </c>
      <c r="N76" s="261">
        <v>-4.04</v>
      </c>
      <c r="P76"/>
      <c r="Q76"/>
      <c r="R76"/>
      <c r="S76"/>
      <c r="T76"/>
      <c r="U76"/>
      <c r="V76"/>
      <c r="W76"/>
      <c r="X76"/>
      <c r="Y76"/>
      <c r="Z76"/>
      <c r="AA76"/>
      <c r="AB76"/>
    </row>
    <row r="77" spans="2:28" ht="18" customHeight="1" x14ac:dyDescent="0.25">
      <c r="B77" s="249" t="s">
        <v>387</v>
      </c>
      <c r="C77" s="261">
        <v>1185.26</v>
      </c>
      <c r="D77" s="261">
        <v>571.16</v>
      </c>
      <c r="E77" s="261">
        <v>36.700000000000003</v>
      </c>
      <c r="F77" s="261">
        <v>31.9</v>
      </c>
      <c r="G77" s="262">
        <v>1825.0200000000002</v>
      </c>
      <c r="H77" s="261">
        <v>1507.86</v>
      </c>
      <c r="I77" s="261">
        <v>0</v>
      </c>
      <c r="J77" s="261">
        <v>62.63</v>
      </c>
      <c r="K77" s="261">
        <v>231.21</v>
      </c>
      <c r="L77" s="261">
        <v>4</v>
      </c>
      <c r="M77" s="261">
        <v>1805.7</v>
      </c>
      <c r="N77" s="261">
        <v>19.32</v>
      </c>
      <c r="P77"/>
      <c r="Q77"/>
      <c r="R77"/>
      <c r="S77"/>
      <c r="T77"/>
      <c r="U77"/>
      <c r="V77"/>
      <c r="W77"/>
      <c r="X77"/>
      <c r="Y77"/>
      <c r="Z77"/>
      <c r="AA77"/>
      <c r="AB77"/>
    </row>
    <row r="78" spans="2:28" ht="18" customHeight="1" x14ac:dyDescent="0.25">
      <c r="B78" s="249" t="s">
        <v>388</v>
      </c>
      <c r="C78" s="261">
        <v>419.3</v>
      </c>
      <c r="D78" s="261">
        <v>242.25</v>
      </c>
      <c r="E78" s="261">
        <v>8.52</v>
      </c>
      <c r="F78" s="261">
        <v>14.53</v>
      </c>
      <c r="G78" s="262">
        <v>684.59999999999991</v>
      </c>
      <c r="H78" s="261">
        <v>118.64</v>
      </c>
      <c r="I78" s="261">
        <v>528.91</v>
      </c>
      <c r="J78" s="261">
        <v>19.350000000000001</v>
      </c>
      <c r="K78" s="261">
        <v>40.49</v>
      </c>
      <c r="L78" s="261">
        <v>0</v>
      </c>
      <c r="M78" s="261">
        <v>707.39</v>
      </c>
      <c r="N78" s="261">
        <v>-22.8</v>
      </c>
      <c r="P78"/>
      <c r="Q78"/>
      <c r="R78"/>
      <c r="S78"/>
      <c r="T78"/>
      <c r="U78"/>
      <c r="V78"/>
      <c r="W78"/>
      <c r="X78"/>
      <c r="Y78"/>
      <c r="Z78"/>
      <c r="AA78"/>
      <c r="AB78"/>
    </row>
    <row r="79" spans="2:28" ht="18" customHeight="1" x14ac:dyDescent="0.25">
      <c r="B79" s="249" t="s">
        <v>389</v>
      </c>
      <c r="C79" s="261">
        <v>115.04</v>
      </c>
      <c r="D79" s="261">
        <v>45.93</v>
      </c>
      <c r="E79" s="261">
        <v>3.83</v>
      </c>
      <c r="F79" s="261">
        <v>1.1599999999999999</v>
      </c>
      <c r="G79" s="262">
        <v>165.96</v>
      </c>
      <c r="H79" s="261">
        <v>6.21</v>
      </c>
      <c r="I79" s="261">
        <v>107.91</v>
      </c>
      <c r="J79" s="261">
        <v>15.3</v>
      </c>
      <c r="K79" s="261">
        <v>35.92</v>
      </c>
      <c r="L79" s="261">
        <v>0</v>
      </c>
      <c r="M79" s="261">
        <v>165.34</v>
      </c>
      <c r="N79" s="261">
        <v>0.62</v>
      </c>
      <c r="P79"/>
      <c r="Q79"/>
      <c r="R79"/>
      <c r="S79"/>
      <c r="T79"/>
      <c r="U79"/>
      <c r="V79"/>
      <c r="W79"/>
      <c r="X79"/>
      <c r="Y79"/>
      <c r="Z79"/>
      <c r="AA79"/>
      <c r="AB79"/>
    </row>
    <row r="80" spans="2:28" ht="18" customHeight="1" x14ac:dyDescent="0.25">
      <c r="B80" s="249" t="s">
        <v>390</v>
      </c>
      <c r="C80" s="261">
        <v>79.13</v>
      </c>
      <c r="D80" s="261">
        <v>31.4</v>
      </c>
      <c r="E80" s="261">
        <v>4.8499999999999996</v>
      </c>
      <c r="F80" s="261">
        <v>22.77</v>
      </c>
      <c r="G80" s="262">
        <v>138.15</v>
      </c>
      <c r="H80" s="261">
        <v>12.2</v>
      </c>
      <c r="I80" s="261">
        <v>86.8</v>
      </c>
      <c r="J80" s="261">
        <v>12.72</v>
      </c>
      <c r="K80" s="261">
        <v>48.44</v>
      </c>
      <c r="L80" s="261">
        <v>0</v>
      </c>
      <c r="M80" s="261">
        <v>160.15</v>
      </c>
      <c r="N80" s="261">
        <v>-21.99</v>
      </c>
      <c r="P80"/>
      <c r="Q80"/>
      <c r="R80"/>
      <c r="S80"/>
      <c r="T80"/>
      <c r="U80"/>
      <c r="V80"/>
      <c r="W80"/>
      <c r="X80"/>
      <c r="Y80"/>
      <c r="Z80"/>
      <c r="AA80"/>
      <c r="AB80"/>
    </row>
    <row r="81" spans="2:28" ht="18" customHeight="1" x14ac:dyDescent="0.25">
      <c r="B81" s="249" t="s">
        <v>391</v>
      </c>
      <c r="C81" s="261">
        <v>80.45</v>
      </c>
      <c r="D81" s="261">
        <v>46.36</v>
      </c>
      <c r="E81" s="261">
        <v>1.41</v>
      </c>
      <c r="F81" s="261">
        <v>0.14000000000000001</v>
      </c>
      <c r="G81" s="262">
        <v>128.35999999999999</v>
      </c>
      <c r="H81" s="261">
        <v>75.900000000000006</v>
      </c>
      <c r="I81" s="261">
        <v>0</v>
      </c>
      <c r="J81" s="261">
        <v>10.65</v>
      </c>
      <c r="K81" s="261">
        <v>44.12</v>
      </c>
      <c r="L81" s="261">
        <v>0</v>
      </c>
      <c r="M81" s="261">
        <v>130.66999999999999</v>
      </c>
      <c r="N81" s="261">
        <v>-2.2999999999999998</v>
      </c>
      <c r="P81"/>
      <c r="Q81"/>
      <c r="R81"/>
      <c r="S81"/>
      <c r="T81"/>
      <c r="U81"/>
      <c r="V81"/>
      <c r="W81"/>
      <c r="X81"/>
      <c r="Y81"/>
      <c r="Z81"/>
      <c r="AA81"/>
      <c r="AB81"/>
    </row>
    <row r="82" spans="2:28" ht="18" customHeight="1" x14ac:dyDescent="0.25">
      <c r="B82" s="249" t="s">
        <v>392</v>
      </c>
      <c r="C82" s="261">
        <v>3441.51</v>
      </c>
      <c r="D82" s="261">
        <v>1053.8800000000001</v>
      </c>
      <c r="E82" s="261">
        <v>402.33</v>
      </c>
      <c r="F82" s="261">
        <v>7.57</v>
      </c>
      <c r="G82" s="262">
        <v>4905.29</v>
      </c>
      <c r="H82" s="261">
        <v>621.65</v>
      </c>
      <c r="I82" s="261">
        <v>2910.23</v>
      </c>
      <c r="J82" s="261">
        <v>1129.6500000000001</v>
      </c>
      <c r="K82" s="261">
        <v>110.55</v>
      </c>
      <c r="L82" s="261">
        <v>0</v>
      </c>
      <c r="M82" s="261">
        <v>4772.08</v>
      </c>
      <c r="N82" s="261">
        <v>133.21</v>
      </c>
      <c r="P82"/>
      <c r="Q82"/>
      <c r="R82"/>
      <c r="S82"/>
      <c r="T82"/>
      <c r="U82"/>
      <c r="V82"/>
      <c r="W82"/>
      <c r="X82"/>
      <c r="Y82"/>
      <c r="Z82"/>
      <c r="AA82"/>
      <c r="AB82"/>
    </row>
    <row r="83" spans="2:28" ht="18" customHeight="1" x14ac:dyDescent="0.25">
      <c r="B83" s="249" t="s">
        <v>393</v>
      </c>
      <c r="C83" s="261">
        <v>112.39</v>
      </c>
      <c r="D83" s="261">
        <v>54.74</v>
      </c>
      <c r="E83" s="261">
        <v>5.52</v>
      </c>
      <c r="F83" s="261">
        <v>2.25</v>
      </c>
      <c r="G83" s="262">
        <v>174.9</v>
      </c>
      <c r="H83" s="261">
        <v>25.47</v>
      </c>
      <c r="I83" s="261">
        <v>140.78</v>
      </c>
      <c r="J83" s="261">
        <v>5.71</v>
      </c>
      <c r="K83" s="261">
        <v>15.91</v>
      </c>
      <c r="L83" s="261">
        <v>0</v>
      </c>
      <c r="M83" s="261">
        <v>187.87</v>
      </c>
      <c r="N83" s="261">
        <v>-12.97</v>
      </c>
      <c r="P83"/>
      <c r="Q83"/>
      <c r="R83"/>
      <c r="S83"/>
      <c r="T83"/>
      <c r="U83"/>
      <c r="V83"/>
      <c r="W83"/>
      <c r="X83"/>
      <c r="Y83"/>
      <c r="Z83"/>
      <c r="AA83"/>
      <c r="AB83"/>
    </row>
    <row r="84" spans="2:28" ht="18" customHeight="1" x14ac:dyDescent="0.25">
      <c r="B84" s="249" t="s">
        <v>394</v>
      </c>
      <c r="C84" s="261">
        <v>68.02</v>
      </c>
      <c r="D84" s="261">
        <v>25.9</v>
      </c>
      <c r="E84" s="261">
        <v>1.29</v>
      </c>
      <c r="F84" s="261">
        <v>0.68</v>
      </c>
      <c r="G84" s="262">
        <v>95.89</v>
      </c>
      <c r="H84" s="261">
        <v>11.94</v>
      </c>
      <c r="I84" s="261">
        <v>63.65</v>
      </c>
      <c r="J84" s="261">
        <v>10.79</v>
      </c>
      <c r="K84" s="261">
        <v>7.48</v>
      </c>
      <c r="L84" s="261">
        <v>0</v>
      </c>
      <c r="M84" s="261">
        <v>93.86</v>
      </c>
      <c r="N84" s="261">
        <v>2.02</v>
      </c>
      <c r="P84"/>
      <c r="Q84"/>
      <c r="R84"/>
      <c r="S84"/>
      <c r="T84"/>
      <c r="U84"/>
      <c r="V84"/>
      <c r="W84"/>
      <c r="X84"/>
      <c r="Y84"/>
      <c r="Z84"/>
      <c r="AA84"/>
      <c r="AB84"/>
    </row>
    <row r="85" spans="2:28" ht="18" customHeight="1" x14ac:dyDescent="0.25">
      <c r="B85" s="249" t="s">
        <v>395</v>
      </c>
      <c r="C85" s="261">
        <v>0</v>
      </c>
      <c r="D85" s="261">
        <v>0</v>
      </c>
      <c r="E85" s="261">
        <v>0</v>
      </c>
      <c r="F85" s="261">
        <v>0</v>
      </c>
      <c r="G85" s="262">
        <v>0</v>
      </c>
      <c r="H85" s="261">
        <v>0</v>
      </c>
      <c r="I85" s="261">
        <v>0</v>
      </c>
      <c r="J85" s="261">
        <v>0</v>
      </c>
      <c r="K85" s="261">
        <v>0</v>
      </c>
      <c r="L85" s="261">
        <v>0</v>
      </c>
      <c r="M85" s="261">
        <v>0</v>
      </c>
      <c r="N85" s="261">
        <v>0</v>
      </c>
      <c r="P85"/>
      <c r="Q85"/>
      <c r="R85"/>
      <c r="S85"/>
      <c r="T85"/>
      <c r="U85"/>
      <c r="V85"/>
      <c r="W85"/>
      <c r="X85"/>
      <c r="Y85"/>
      <c r="Z85"/>
      <c r="AA85"/>
      <c r="AB85"/>
    </row>
    <row r="86" spans="2:28" ht="18" customHeight="1" x14ac:dyDescent="0.25">
      <c r="B86" s="249" t="s">
        <v>504</v>
      </c>
      <c r="C86" s="261">
        <v>14.04</v>
      </c>
      <c r="D86" s="261">
        <v>10.17</v>
      </c>
      <c r="E86" s="261">
        <v>1.48</v>
      </c>
      <c r="F86" s="261">
        <v>0.11</v>
      </c>
      <c r="G86" s="262">
        <v>25.8</v>
      </c>
      <c r="H86" s="261">
        <v>0</v>
      </c>
      <c r="I86" s="261">
        <v>11.13</v>
      </c>
      <c r="J86" s="261">
        <v>1.57</v>
      </c>
      <c r="K86" s="261">
        <v>12.2</v>
      </c>
      <c r="L86" s="261">
        <v>0</v>
      </c>
      <c r="M86" s="261">
        <v>24.9</v>
      </c>
      <c r="N86" s="261">
        <v>0.91</v>
      </c>
      <c r="P86"/>
      <c r="Q86"/>
      <c r="R86"/>
      <c r="S86"/>
      <c r="T86"/>
      <c r="U86"/>
      <c r="V86"/>
      <c r="W86"/>
      <c r="X86"/>
      <c r="Y86"/>
      <c r="Z86"/>
      <c r="AA86"/>
      <c r="AB86"/>
    </row>
    <row r="87" spans="2:28" ht="18" customHeight="1" x14ac:dyDescent="0.25">
      <c r="B87" s="249" t="s">
        <v>505</v>
      </c>
      <c r="C87" s="261">
        <v>27.34</v>
      </c>
      <c r="D87" s="261">
        <v>12.09</v>
      </c>
      <c r="E87" s="261">
        <v>1.33</v>
      </c>
      <c r="F87" s="261">
        <v>0.43</v>
      </c>
      <c r="G87" s="262">
        <v>41.19</v>
      </c>
      <c r="H87" s="261">
        <v>3.1</v>
      </c>
      <c r="I87" s="261">
        <v>27.82</v>
      </c>
      <c r="J87" s="261">
        <v>1.0900000000000001</v>
      </c>
      <c r="K87" s="261">
        <v>9.25</v>
      </c>
      <c r="L87" s="261">
        <v>0</v>
      </c>
      <c r="M87" s="261">
        <v>41.26</v>
      </c>
      <c r="N87" s="261">
        <v>-7.0000000000000007E-2</v>
      </c>
      <c r="P87"/>
      <c r="Q87"/>
      <c r="R87"/>
      <c r="S87"/>
      <c r="T87"/>
      <c r="U87"/>
      <c r="V87"/>
      <c r="W87"/>
      <c r="X87"/>
      <c r="Y87"/>
      <c r="Z87"/>
      <c r="AA87"/>
      <c r="AB87"/>
    </row>
    <row r="88" spans="2:28" ht="18" customHeight="1" x14ac:dyDescent="0.25">
      <c r="B88" s="249" t="s">
        <v>398</v>
      </c>
      <c r="C88" s="261">
        <v>21.44</v>
      </c>
      <c r="D88" s="261">
        <v>11.64</v>
      </c>
      <c r="E88" s="261">
        <v>0.69</v>
      </c>
      <c r="F88" s="261">
        <v>0.45</v>
      </c>
      <c r="G88" s="262">
        <v>34.22</v>
      </c>
      <c r="H88" s="261">
        <v>21.18</v>
      </c>
      <c r="I88" s="261">
        <v>0</v>
      </c>
      <c r="J88" s="261">
        <v>1.1000000000000001</v>
      </c>
      <c r="K88" s="261">
        <v>11.34</v>
      </c>
      <c r="L88" s="261">
        <v>0</v>
      </c>
      <c r="M88" s="261">
        <v>33.619999999999997</v>
      </c>
      <c r="N88" s="261">
        <v>0.6</v>
      </c>
      <c r="P88"/>
      <c r="Q88"/>
      <c r="R88"/>
      <c r="S88"/>
      <c r="T88"/>
      <c r="U88"/>
      <c r="V88"/>
      <c r="W88"/>
      <c r="X88"/>
      <c r="Y88"/>
      <c r="Z88"/>
      <c r="AA88"/>
      <c r="AB88"/>
    </row>
    <row r="89" spans="2:28" ht="18" customHeight="1" x14ac:dyDescent="0.25">
      <c r="B89" s="249" t="s">
        <v>399</v>
      </c>
      <c r="C89" s="261">
        <v>965.96</v>
      </c>
      <c r="D89" s="261">
        <v>373.84</v>
      </c>
      <c r="E89" s="261">
        <v>26.59</v>
      </c>
      <c r="F89" s="261">
        <v>23.38</v>
      </c>
      <c r="G89" s="262">
        <v>1389.77</v>
      </c>
      <c r="H89" s="261">
        <v>39.18</v>
      </c>
      <c r="I89" s="261">
        <v>1199.27</v>
      </c>
      <c r="J89" s="261">
        <v>96.96</v>
      </c>
      <c r="K89" s="261">
        <v>80.900000000000006</v>
      </c>
      <c r="L89" s="261">
        <v>0.1</v>
      </c>
      <c r="M89" s="261">
        <v>1416.42</v>
      </c>
      <c r="N89" s="261">
        <v>-26.65</v>
      </c>
      <c r="P89"/>
      <c r="Q89"/>
      <c r="R89"/>
      <c r="S89"/>
      <c r="T89"/>
      <c r="U89"/>
      <c r="V89"/>
      <c r="W89"/>
      <c r="X89"/>
      <c r="Y89"/>
      <c r="Z89"/>
      <c r="AA89"/>
      <c r="AB89"/>
    </row>
    <row r="90" spans="2:28" ht="18" customHeight="1" x14ac:dyDescent="0.25">
      <c r="B90" s="249" t="s">
        <v>400</v>
      </c>
      <c r="C90" s="261">
        <v>72.02</v>
      </c>
      <c r="D90" s="261">
        <v>32.9</v>
      </c>
      <c r="E90" s="261">
        <v>2.77</v>
      </c>
      <c r="F90" s="261">
        <v>4.53</v>
      </c>
      <c r="G90" s="262">
        <v>112.21999999999998</v>
      </c>
      <c r="H90" s="261">
        <v>2.9</v>
      </c>
      <c r="I90" s="261">
        <v>92.17</v>
      </c>
      <c r="J90" s="261">
        <v>4.37</v>
      </c>
      <c r="K90" s="261">
        <v>8.35</v>
      </c>
      <c r="L90" s="261">
        <v>0</v>
      </c>
      <c r="M90" s="261">
        <v>107.79</v>
      </c>
      <c r="N90" s="261">
        <v>4.43</v>
      </c>
      <c r="P90"/>
      <c r="Q90"/>
      <c r="R90"/>
      <c r="S90"/>
      <c r="T90"/>
      <c r="U90"/>
      <c r="V90"/>
      <c r="W90"/>
      <c r="X90"/>
      <c r="Y90"/>
      <c r="Z90"/>
      <c r="AA90"/>
      <c r="AB90"/>
    </row>
    <row r="91" spans="2:28" ht="18" customHeight="1" x14ac:dyDescent="0.25">
      <c r="B91" s="249" t="s">
        <v>401</v>
      </c>
      <c r="C91" s="261">
        <v>22.2</v>
      </c>
      <c r="D91" s="261">
        <v>9.15</v>
      </c>
      <c r="E91" s="261">
        <v>0</v>
      </c>
      <c r="F91" s="261">
        <v>0</v>
      </c>
      <c r="G91" s="262">
        <v>31.35</v>
      </c>
      <c r="H91" s="261">
        <v>0</v>
      </c>
      <c r="I91" s="261">
        <v>29.69</v>
      </c>
      <c r="J91" s="261">
        <v>0</v>
      </c>
      <c r="K91" s="261">
        <v>0</v>
      </c>
      <c r="L91" s="261">
        <v>0</v>
      </c>
      <c r="M91" s="261">
        <v>29.69</v>
      </c>
      <c r="N91" s="261">
        <v>1.66</v>
      </c>
      <c r="P91"/>
      <c r="Q91"/>
      <c r="R91"/>
      <c r="S91"/>
      <c r="T91"/>
      <c r="U91"/>
      <c r="V91"/>
      <c r="W91"/>
      <c r="X91"/>
      <c r="Y91"/>
      <c r="Z91"/>
      <c r="AA91"/>
      <c r="AB91"/>
    </row>
    <row r="92" spans="2:28" ht="18" customHeight="1" x14ac:dyDescent="0.25">
      <c r="B92" s="249" t="s">
        <v>402</v>
      </c>
      <c r="C92" s="261">
        <v>1270.3599999999999</v>
      </c>
      <c r="D92" s="261">
        <v>580.45000000000005</v>
      </c>
      <c r="E92" s="261">
        <v>15.04</v>
      </c>
      <c r="F92" s="261">
        <v>2.78</v>
      </c>
      <c r="G92" s="262">
        <v>1868.6299999999999</v>
      </c>
      <c r="H92" s="261">
        <v>343.75</v>
      </c>
      <c r="I92" s="261">
        <v>1052.8699999999999</v>
      </c>
      <c r="J92" s="261">
        <v>210.05</v>
      </c>
      <c r="K92" s="261">
        <v>370.96</v>
      </c>
      <c r="L92" s="261">
        <v>0</v>
      </c>
      <c r="M92" s="261">
        <v>1977.63</v>
      </c>
      <c r="N92" s="261">
        <v>-108.99</v>
      </c>
      <c r="P92"/>
      <c r="Q92"/>
      <c r="R92"/>
      <c r="S92"/>
      <c r="T92"/>
      <c r="U92"/>
      <c r="V92"/>
      <c r="W92"/>
      <c r="X92"/>
      <c r="Y92"/>
      <c r="Z92"/>
      <c r="AA92"/>
      <c r="AB92"/>
    </row>
    <row r="93" spans="2:28" ht="18" customHeight="1" x14ac:dyDescent="0.25">
      <c r="B93" s="249" t="s">
        <v>403</v>
      </c>
      <c r="C93" s="261">
        <v>643.84</v>
      </c>
      <c r="D93" s="261">
        <v>392.2</v>
      </c>
      <c r="E93" s="261">
        <v>9.1199999999999992</v>
      </c>
      <c r="F93" s="261">
        <v>2.96</v>
      </c>
      <c r="G93" s="262">
        <v>1048.1199999999999</v>
      </c>
      <c r="H93" s="261">
        <v>771.81</v>
      </c>
      <c r="I93" s="261">
        <v>0</v>
      </c>
      <c r="J93" s="261">
        <v>73.83</v>
      </c>
      <c r="K93" s="261">
        <v>268.19</v>
      </c>
      <c r="L93" s="261">
        <v>0</v>
      </c>
      <c r="M93" s="261">
        <v>1113.83</v>
      </c>
      <c r="N93" s="261">
        <v>-65.709999999999994</v>
      </c>
      <c r="P93"/>
      <c r="Q93"/>
      <c r="R93"/>
      <c r="S93"/>
      <c r="T93"/>
      <c r="U93"/>
      <c r="V93"/>
      <c r="W93"/>
      <c r="X93"/>
      <c r="Y93"/>
      <c r="Z93"/>
      <c r="AA93"/>
      <c r="AB93"/>
    </row>
    <row r="94" spans="2:28" ht="18" customHeight="1" x14ac:dyDescent="0.25">
      <c r="B94" s="249" t="s">
        <v>404</v>
      </c>
      <c r="C94" s="261">
        <v>351.09</v>
      </c>
      <c r="D94" s="261">
        <v>271.35000000000002</v>
      </c>
      <c r="E94" s="261">
        <v>33.89</v>
      </c>
      <c r="F94" s="261">
        <v>1.05</v>
      </c>
      <c r="G94" s="262">
        <v>657.38</v>
      </c>
      <c r="H94" s="261">
        <v>376.26</v>
      </c>
      <c r="I94" s="261">
        <v>0</v>
      </c>
      <c r="J94" s="261">
        <v>122.95</v>
      </c>
      <c r="K94" s="261">
        <v>124.03</v>
      </c>
      <c r="L94" s="261">
        <v>0</v>
      </c>
      <c r="M94" s="261">
        <v>623.25</v>
      </c>
      <c r="N94" s="261">
        <v>34.130000000000003</v>
      </c>
      <c r="P94"/>
      <c r="Q94"/>
      <c r="R94"/>
      <c r="S94"/>
      <c r="T94"/>
      <c r="U94"/>
      <c r="V94"/>
      <c r="W94"/>
      <c r="X94"/>
      <c r="Y94"/>
      <c r="Z94"/>
      <c r="AA94"/>
      <c r="AB94"/>
    </row>
    <row r="95" spans="2:28" ht="18" customHeight="1" x14ac:dyDescent="0.25">
      <c r="B95" s="249" t="s">
        <v>405</v>
      </c>
      <c r="C95" s="261">
        <v>482.22</v>
      </c>
      <c r="D95" s="261">
        <v>411.6</v>
      </c>
      <c r="E95" s="261">
        <v>52.48</v>
      </c>
      <c r="F95" s="261">
        <v>5.41</v>
      </c>
      <c r="G95" s="262">
        <v>951.71</v>
      </c>
      <c r="H95" s="261">
        <v>805.79</v>
      </c>
      <c r="I95" s="261">
        <v>0</v>
      </c>
      <c r="J95" s="261">
        <v>143.5</v>
      </c>
      <c r="K95" s="261">
        <v>156.84</v>
      </c>
      <c r="L95" s="261">
        <v>0.17</v>
      </c>
      <c r="M95" s="261">
        <v>1106.3</v>
      </c>
      <c r="N95" s="261">
        <v>-154.59</v>
      </c>
      <c r="P95"/>
      <c r="Q95"/>
      <c r="R95"/>
      <c r="S95"/>
      <c r="T95"/>
      <c r="U95"/>
      <c r="V95"/>
      <c r="W95"/>
      <c r="X95"/>
      <c r="Y95"/>
      <c r="Z95"/>
      <c r="AA95"/>
      <c r="AB95"/>
    </row>
    <row r="96" spans="2:28" ht="18" customHeight="1" x14ac:dyDescent="0.25">
      <c r="B96" s="249" t="s">
        <v>406</v>
      </c>
      <c r="C96" s="261">
        <v>278.58</v>
      </c>
      <c r="D96" s="261">
        <v>235.67</v>
      </c>
      <c r="E96" s="261">
        <v>34.49</v>
      </c>
      <c r="F96" s="261">
        <v>6.2</v>
      </c>
      <c r="G96" s="262">
        <v>554.94000000000005</v>
      </c>
      <c r="H96" s="261">
        <v>318.77</v>
      </c>
      <c r="I96" s="261">
        <v>0</v>
      </c>
      <c r="J96" s="261">
        <v>77.739999999999995</v>
      </c>
      <c r="K96" s="261">
        <v>104.04</v>
      </c>
      <c r="L96" s="261">
        <v>7.72</v>
      </c>
      <c r="M96" s="261">
        <v>508.27</v>
      </c>
      <c r="N96" s="261">
        <v>46.67</v>
      </c>
      <c r="P96"/>
      <c r="Q96"/>
      <c r="R96"/>
      <c r="S96"/>
      <c r="T96"/>
      <c r="U96"/>
      <c r="V96"/>
      <c r="W96"/>
      <c r="X96"/>
      <c r="Y96"/>
      <c r="Z96"/>
      <c r="AA96"/>
      <c r="AB96"/>
    </row>
    <row r="97" spans="2:28" ht="18" customHeight="1" x14ac:dyDescent="0.25">
      <c r="B97" s="249" t="s">
        <v>407</v>
      </c>
      <c r="C97" s="261">
        <v>774.61</v>
      </c>
      <c r="D97" s="261">
        <v>500.97</v>
      </c>
      <c r="E97" s="261">
        <v>45.42</v>
      </c>
      <c r="F97" s="261">
        <v>3.92</v>
      </c>
      <c r="G97" s="262">
        <v>1324.92</v>
      </c>
      <c r="H97" s="261">
        <v>842.92</v>
      </c>
      <c r="I97" s="261">
        <v>0</v>
      </c>
      <c r="J97" s="261">
        <v>159.30000000000001</v>
      </c>
      <c r="K97" s="261">
        <v>265</v>
      </c>
      <c r="L97" s="261">
        <v>28.69</v>
      </c>
      <c r="M97" s="261">
        <v>1295.9100000000001</v>
      </c>
      <c r="N97" s="261">
        <v>29</v>
      </c>
      <c r="P97"/>
      <c r="Q97"/>
      <c r="R97"/>
      <c r="S97"/>
      <c r="T97"/>
      <c r="U97"/>
      <c r="V97"/>
      <c r="W97"/>
      <c r="X97"/>
      <c r="Y97"/>
      <c r="Z97"/>
      <c r="AA97"/>
      <c r="AB97"/>
    </row>
    <row r="98" spans="2:28" ht="18" customHeight="1" x14ac:dyDescent="0.25">
      <c r="B98" s="249" t="s">
        <v>408</v>
      </c>
      <c r="C98" s="261">
        <v>206.73</v>
      </c>
      <c r="D98" s="261">
        <v>220.25</v>
      </c>
      <c r="E98" s="261">
        <v>1.24</v>
      </c>
      <c r="F98" s="261">
        <v>8.75</v>
      </c>
      <c r="G98" s="262">
        <v>436.97</v>
      </c>
      <c r="H98" s="261">
        <v>254.4</v>
      </c>
      <c r="I98" s="261">
        <v>0</v>
      </c>
      <c r="J98" s="261">
        <v>54.89</v>
      </c>
      <c r="K98" s="261">
        <v>107.78</v>
      </c>
      <c r="L98" s="261">
        <v>0</v>
      </c>
      <c r="M98" s="261">
        <v>417.07</v>
      </c>
      <c r="N98" s="261">
        <v>19.89</v>
      </c>
      <c r="P98"/>
      <c r="Q98"/>
      <c r="R98"/>
      <c r="S98"/>
      <c r="T98"/>
      <c r="U98"/>
      <c r="V98"/>
      <c r="W98"/>
      <c r="X98"/>
      <c r="Y98"/>
      <c r="Z98"/>
      <c r="AA98"/>
      <c r="AB98"/>
    </row>
    <row r="99" spans="2:28" ht="18" customHeight="1" x14ac:dyDescent="0.25">
      <c r="B99" s="249" t="s">
        <v>409</v>
      </c>
      <c r="C99" s="261">
        <v>188.86</v>
      </c>
      <c r="D99" s="261">
        <v>176.94</v>
      </c>
      <c r="E99" s="261">
        <v>21.28</v>
      </c>
      <c r="F99" s="261">
        <v>0.83</v>
      </c>
      <c r="G99" s="262">
        <v>387.91</v>
      </c>
      <c r="H99" s="261">
        <v>171.88</v>
      </c>
      <c r="I99" s="261">
        <v>0</v>
      </c>
      <c r="J99" s="261">
        <v>84.84</v>
      </c>
      <c r="K99" s="261">
        <v>103.83</v>
      </c>
      <c r="L99" s="261">
        <v>75.28</v>
      </c>
      <c r="M99" s="261">
        <v>435.83</v>
      </c>
      <c r="N99" s="261">
        <v>-47.93</v>
      </c>
      <c r="P99"/>
      <c r="Q99"/>
      <c r="R99"/>
      <c r="S99"/>
      <c r="T99"/>
      <c r="U99"/>
      <c r="V99"/>
      <c r="W99"/>
      <c r="X99"/>
      <c r="Y99"/>
      <c r="Z99"/>
      <c r="AA99"/>
      <c r="AB99"/>
    </row>
    <row r="100" spans="2:28" ht="18" customHeight="1" x14ac:dyDescent="0.25">
      <c r="B100" s="249" t="s">
        <v>410</v>
      </c>
      <c r="C100" s="261">
        <v>294.17</v>
      </c>
      <c r="D100" s="261">
        <v>238.49</v>
      </c>
      <c r="E100" s="261">
        <v>42.35</v>
      </c>
      <c r="F100" s="261">
        <v>0.11</v>
      </c>
      <c r="G100" s="262">
        <v>575.12000000000012</v>
      </c>
      <c r="H100" s="261">
        <v>229.14</v>
      </c>
      <c r="I100" s="261">
        <v>0</v>
      </c>
      <c r="J100" s="261">
        <v>101.9</v>
      </c>
      <c r="K100" s="261">
        <v>166.62</v>
      </c>
      <c r="L100" s="261">
        <v>0</v>
      </c>
      <c r="M100" s="261">
        <v>497.66</v>
      </c>
      <c r="N100" s="261">
        <v>77.459999999999994</v>
      </c>
      <c r="P100"/>
      <c r="Q100"/>
      <c r="R100"/>
      <c r="S100"/>
      <c r="T100"/>
      <c r="U100"/>
      <c r="V100"/>
      <c r="W100"/>
      <c r="X100"/>
      <c r="Y100"/>
      <c r="Z100"/>
      <c r="AA100"/>
      <c r="AB100"/>
    </row>
    <row r="101" spans="2:28" ht="18" customHeight="1" x14ac:dyDescent="0.25">
      <c r="B101" s="249" t="s">
        <v>411</v>
      </c>
      <c r="C101" s="261">
        <v>254.02</v>
      </c>
      <c r="D101" s="261">
        <v>241.33</v>
      </c>
      <c r="E101" s="261">
        <v>8.07</v>
      </c>
      <c r="F101" s="261">
        <v>0.66</v>
      </c>
      <c r="G101" s="262">
        <v>504.08000000000004</v>
      </c>
      <c r="H101" s="261">
        <v>253.24</v>
      </c>
      <c r="I101" s="261">
        <v>0</v>
      </c>
      <c r="J101" s="261">
        <v>117.06</v>
      </c>
      <c r="K101" s="261">
        <v>101.79</v>
      </c>
      <c r="L101" s="261">
        <v>0</v>
      </c>
      <c r="M101" s="261">
        <v>472.1</v>
      </c>
      <c r="N101" s="261">
        <v>31.97</v>
      </c>
      <c r="P101"/>
      <c r="Q101"/>
      <c r="R101"/>
      <c r="S101"/>
      <c r="T101"/>
      <c r="U101"/>
      <c r="V101"/>
      <c r="W101"/>
      <c r="X101"/>
      <c r="Y101"/>
      <c r="Z101"/>
      <c r="AA101"/>
      <c r="AB101"/>
    </row>
    <row r="102" spans="2:28" ht="18" customHeight="1" x14ac:dyDescent="0.25">
      <c r="B102" s="249" t="s">
        <v>412</v>
      </c>
      <c r="C102" s="261">
        <v>477.37</v>
      </c>
      <c r="D102" s="261">
        <v>368.5</v>
      </c>
      <c r="E102" s="261">
        <v>3.76</v>
      </c>
      <c r="F102" s="261">
        <v>1.27</v>
      </c>
      <c r="G102" s="262">
        <v>850.9</v>
      </c>
      <c r="H102" s="261">
        <v>541.82000000000005</v>
      </c>
      <c r="I102" s="261">
        <v>0</v>
      </c>
      <c r="J102" s="261">
        <v>169.43</v>
      </c>
      <c r="K102" s="261">
        <v>185.55</v>
      </c>
      <c r="L102" s="261">
        <v>0</v>
      </c>
      <c r="M102" s="261">
        <v>896.8</v>
      </c>
      <c r="N102" s="261">
        <v>-45.89</v>
      </c>
      <c r="P102"/>
      <c r="Q102"/>
      <c r="R102"/>
      <c r="S102"/>
      <c r="T102"/>
      <c r="U102"/>
      <c r="V102"/>
      <c r="W102"/>
      <c r="X102"/>
      <c r="Y102"/>
      <c r="Z102"/>
      <c r="AA102"/>
      <c r="AB102"/>
    </row>
    <row r="103" spans="2:28" ht="18" customHeight="1" x14ac:dyDescent="0.25">
      <c r="B103" s="249" t="s">
        <v>413</v>
      </c>
      <c r="C103" s="261">
        <v>766.58</v>
      </c>
      <c r="D103" s="261">
        <v>575.34</v>
      </c>
      <c r="E103" s="261">
        <v>62.73</v>
      </c>
      <c r="F103" s="261">
        <v>2.02</v>
      </c>
      <c r="G103" s="262">
        <v>1406.67</v>
      </c>
      <c r="H103" s="261">
        <v>681.93</v>
      </c>
      <c r="I103" s="261">
        <v>0</v>
      </c>
      <c r="J103" s="261">
        <v>135.94999999999999</v>
      </c>
      <c r="K103" s="261">
        <v>496.33</v>
      </c>
      <c r="L103" s="261">
        <v>0</v>
      </c>
      <c r="M103" s="261">
        <v>1314.21</v>
      </c>
      <c r="N103" s="261">
        <v>92.46</v>
      </c>
      <c r="P103"/>
      <c r="Q103"/>
      <c r="R103"/>
      <c r="S103"/>
      <c r="T103"/>
      <c r="U103"/>
      <c r="V103"/>
      <c r="W103"/>
      <c r="X103"/>
      <c r="Y103"/>
      <c r="Z103"/>
      <c r="AA103"/>
      <c r="AB103"/>
    </row>
    <row r="104" spans="2:28" ht="18" customHeight="1" x14ac:dyDescent="0.25">
      <c r="B104" s="249" t="s">
        <v>506</v>
      </c>
      <c r="C104" s="261">
        <v>596.13</v>
      </c>
      <c r="D104" s="261">
        <v>510.44</v>
      </c>
      <c r="E104" s="261">
        <v>1.59</v>
      </c>
      <c r="F104" s="261">
        <v>3.94</v>
      </c>
      <c r="G104" s="262">
        <v>1112.0999999999999</v>
      </c>
      <c r="H104" s="261">
        <v>713.86</v>
      </c>
      <c r="I104" s="261">
        <v>0</v>
      </c>
      <c r="J104" s="261">
        <v>185.89</v>
      </c>
      <c r="K104" s="261">
        <v>214.77</v>
      </c>
      <c r="L104" s="261">
        <v>0</v>
      </c>
      <c r="M104" s="261">
        <v>1114.53</v>
      </c>
      <c r="N104" s="261">
        <v>-2.42</v>
      </c>
      <c r="P104"/>
      <c r="Q104"/>
      <c r="R104"/>
      <c r="S104"/>
      <c r="T104"/>
      <c r="U104"/>
      <c r="V104"/>
      <c r="W104"/>
      <c r="X104"/>
      <c r="Y104"/>
      <c r="Z104"/>
      <c r="AA104"/>
      <c r="AB104"/>
    </row>
    <row r="105" spans="2:28" ht="18" customHeight="1" x14ac:dyDescent="0.25">
      <c r="B105" s="249" t="s">
        <v>415</v>
      </c>
      <c r="C105" s="261">
        <v>0</v>
      </c>
      <c r="D105" s="261">
        <v>0</v>
      </c>
      <c r="E105" s="261">
        <v>0</v>
      </c>
      <c r="F105" s="261">
        <v>0</v>
      </c>
      <c r="G105" s="262">
        <v>0</v>
      </c>
      <c r="H105" s="261">
        <v>0</v>
      </c>
      <c r="I105" s="261">
        <v>0</v>
      </c>
      <c r="J105" s="261">
        <v>0</v>
      </c>
      <c r="K105" s="261">
        <v>0</v>
      </c>
      <c r="L105" s="261">
        <v>0</v>
      </c>
      <c r="M105" s="261">
        <v>0</v>
      </c>
      <c r="N105" s="261">
        <v>0</v>
      </c>
      <c r="P105"/>
      <c r="Q105"/>
      <c r="R105"/>
      <c r="S105"/>
      <c r="T105"/>
      <c r="U105"/>
      <c r="V105"/>
      <c r="W105"/>
      <c r="X105"/>
      <c r="Y105"/>
      <c r="Z105"/>
      <c r="AA105"/>
      <c r="AB105"/>
    </row>
    <row r="106" spans="2:28" ht="18" customHeight="1" x14ac:dyDescent="0.25">
      <c r="B106" s="249" t="s">
        <v>416</v>
      </c>
      <c r="C106" s="261">
        <v>452.5</v>
      </c>
      <c r="D106" s="261">
        <v>435.24</v>
      </c>
      <c r="E106" s="261">
        <v>112.59</v>
      </c>
      <c r="F106" s="261">
        <v>2.64</v>
      </c>
      <c r="G106" s="262">
        <v>1002.97</v>
      </c>
      <c r="H106" s="261">
        <v>348.96</v>
      </c>
      <c r="I106" s="261">
        <v>0</v>
      </c>
      <c r="J106" s="261">
        <v>226.3</v>
      </c>
      <c r="K106" s="261">
        <v>248.46</v>
      </c>
      <c r="L106" s="261">
        <v>0</v>
      </c>
      <c r="M106" s="261">
        <v>823.73</v>
      </c>
      <c r="N106" s="261">
        <v>179.24</v>
      </c>
      <c r="P106"/>
      <c r="Q106"/>
      <c r="R106"/>
      <c r="S106"/>
      <c r="T106"/>
      <c r="U106"/>
      <c r="V106"/>
      <c r="W106"/>
      <c r="X106"/>
      <c r="Y106"/>
      <c r="Z106"/>
      <c r="AA106"/>
      <c r="AB106"/>
    </row>
    <row r="107" spans="2:28" ht="18" customHeight="1" x14ac:dyDescent="0.25">
      <c r="B107" s="249" t="s">
        <v>417</v>
      </c>
      <c r="C107" s="261">
        <v>235.59</v>
      </c>
      <c r="D107" s="261">
        <v>219.65</v>
      </c>
      <c r="E107" s="261">
        <v>42.94</v>
      </c>
      <c r="F107" s="261">
        <v>0.01</v>
      </c>
      <c r="G107" s="262">
        <v>498.19</v>
      </c>
      <c r="H107" s="261">
        <v>225.99</v>
      </c>
      <c r="I107" s="261">
        <v>0</v>
      </c>
      <c r="J107" s="261">
        <v>90.61</v>
      </c>
      <c r="K107" s="261">
        <v>166.47</v>
      </c>
      <c r="L107" s="261">
        <v>0</v>
      </c>
      <c r="M107" s="261">
        <v>483.07</v>
      </c>
      <c r="N107" s="261">
        <v>15.11</v>
      </c>
      <c r="P107"/>
      <c r="Q107"/>
      <c r="R107"/>
      <c r="S107"/>
      <c r="T107"/>
      <c r="U107"/>
      <c r="V107"/>
      <c r="W107"/>
      <c r="X107"/>
      <c r="Y107"/>
      <c r="Z107"/>
      <c r="AA107"/>
      <c r="AB107"/>
    </row>
    <row r="108" spans="2:28" ht="18" customHeight="1" x14ac:dyDescent="0.25">
      <c r="B108" s="249" t="s">
        <v>418</v>
      </c>
      <c r="C108" s="261">
        <v>673.06</v>
      </c>
      <c r="D108" s="261">
        <v>454.16</v>
      </c>
      <c r="E108" s="261">
        <v>32.68</v>
      </c>
      <c r="F108" s="261">
        <v>0.52</v>
      </c>
      <c r="G108" s="262">
        <v>1160.42</v>
      </c>
      <c r="H108" s="261">
        <v>705.32</v>
      </c>
      <c r="I108" s="261">
        <v>0</v>
      </c>
      <c r="J108" s="261">
        <v>227</v>
      </c>
      <c r="K108" s="261">
        <v>211.47</v>
      </c>
      <c r="L108" s="261">
        <v>0</v>
      </c>
      <c r="M108" s="261">
        <v>1143.8</v>
      </c>
      <c r="N108" s="261">
        <v>16.63</v>
      </c>
      <c r="P108"/>
      <c r="Q108"/>
      <c r="R108"/>
      <c r="S108"/>
      <c r="T108"/>
      <c r="U108"/>
      <c r="V108"/>
      <c r="W108"/>
      <c r="X108"/>
      <c r="Y108"/>
      <c r="Z108"/>
      <c r="AA108"/>
      <c r="AB108"/>
    </row>
    <row r="109" spans="2:28" ht="18" customHeight="1" x14ac:dyDescent="0.25">
      <c r="B109" s="249" t="s">
        <v>419</v>
      </c>
      <c r="C109" s="261">
        <v>0</v>
      </c>
      <c r="D109" s="261">
        <v>0</v>
      </c>
      <c r="E109" s="261">
        <v>0</v>
      </c>
      <c r="F109" s="261">
        <v>0</v>
      </c>
      <c r="G109" s="262">
        <v>0</v>
      </c>
      <c r="H109" s="261">
        <v>0</v>
      </c>
      <c r="I109" s="261">
        <v>0</v>
      </c>
      <c r="J109" s="261">
        <v>0</v>
      </c>
      <c r="K109" s="261">
        <v>0</v>
      </c>
      <c r="L109" s="261">
        <v>0</v>
      </c>
      <c r="M109" s="261">
        <v>0</v>
      </c>
      <c r="N109" s="261">
        <v>0</v>
      </c>
      <c r="P109"/>
      <c r="Q109"/>
      <c r="R109"/>
      <c r="S109"/>
      <c r="T109"/>
      <c r="U109"/>
      <c r="V109"/>
      <c r="W109"/>
      <c r="X109"/>
      <c r="Y109"/>
      <c r="Z109"/>
      <c r="AA109"/>
      <c r="AB109"/>
    </row>
    <row r="110" spans="2:28" ht="18" customHeight="1" x14ac:dyDescent="0.25">
      <c r="B110" s="249" t="s">
        <v>420</v>
      </c>
      <c r="C110" s="261">
        <v>0</v>
      </c>
      <c r="D110" s="261">
        <v>0</v>
      </c>
      <c r="E110" s="261">
        <v>0</v>
      </c>
      <c r="F110" s="261">
        <v>0</v>
      </c>
      <c r="G110" s="262">
        <v>0</v>
      </c>
      <c r="H110" s="261">
        <v>0</v>
      </c>
      <c r="I110" s="261">
        <v>0</v>
      </c>
      <c r="J110" s="261">
        <v>0</v>
      </c>
      <c r="K110" s="261">
        <v>0</v>
      </c>
      <c r="L110" s="261">
        <v>0</v>
      </c>
      <c r="M110" s="261">
        <v>0</v>
      </c>
      <c r="N110" s="261">
        <v>0</v>
      </c>
      <c r="P110"/>
      <c r="Q110"/>
      <c r="R110"/>
      <c r="S110"/>
      <c r="T110"/>
      <c r="U110"/>
      <c r="V110"/>
      <c r="W110"/>
      <c r="X110"/>
      <c r="Y110"/>
      <c r="Z110"/>
      <c r="AA110"/>
      <c r="AB110"/>
    </row>
    <row r="111" spans="2:28" ht="18" customHeight="1" x14ac:dyDescent="0.25">
      <c r="B111" s="249" t="s">
        <v>421</v>
      </c>
      <c r="C111" s="261">
        <v>0</v>
      </c>
      <c r="D111" s="261">
        <v>0</v>
      </c>
      <c r="E111" s="261">
        <v>0</v>
      </c>
      <c r="F111" s="261">
        <v>0</v>
      </c>
      <c r="G111" s="262">
        <v>0</v>
      </c>
      <c r="H111" s="261">
        <v>0</v>
      </c>
      <c r="I111" s="261">
        <v>0</v>
      </c>
      <c r="J111" s="261">
        <v>0</v>
      </c>
      <c r="K111" s="261">
        <v>0</v>
      </c>
      <c r="L111" s="261">
        <v>0</v>
      </c>
      <c r="M111" s="261">
        <v>0</v>
      </c>
      <c r="N111" s="261">
        <v>0</v>
      </c>
      <c r="P111"/>
      <c r="Q111"/>
      <c r="R111"/>
      <c r="S111"/>
      <c r="T111"/>
      <c r="U111"/>
      <c r="V111"/>
      <c r="W111"/>
      <c r="X111"/>
      <c r="Y111"/>
      <c r="Z111"/>
      <c r="AA111"/>
      <c r="AB111"/>
    </row>
    <row r="112" spans="2:28" ht="18" customHeight="1" x14ac:dyDescent="0.25">
      <c r="B112" s="249" t="s">
        <v>422</v>
      </c>
      <c r="C112" s="261">
        <v>742.96</v>
      </c>
      <c r="D112" s="261">
        <v>477.65</v>
      </c>
      <c r="E112" s="261">
        <v>8.23</v>
      </c>
      <c r="F112" s="261">
        <v>17.52</v>
      </c>
      <c r="G112" s="262">
        <v>1246.3600000000001</v>
      </c>
      <c r="H112" s="261">
        <v>684.44</v>
      </c>
      <c r="I112" s="261">
        <v>198.36</v>
      </c>
      <c r="J112" s="261">
        <v>138.57</v>
      </c>
      <c r="K112" s="261">
        <v>276.55</v>
      </c>
      <c r="L112" s="261">
        <v>0</v>
      </c>
      <c r="M112" s="261">
        <v>1297.92</v>
      </c>
      <c r="N112" s="261">
        <v>-51.57</v>
      </c>
      <c r="P112"/>
      <c r="Q112"/>
      <c r="R112"/>
      <c r="S112"/>
      <c r="T112"/>
      <c r="U112"/>
      <c r="V112"/>
      <c r="W112"/>
      <c r="X112"/>
      <c r="Y112"/>
      <c r="Z112"/>
      <c r="AA112"/>
      <c r="AB112"/>
    </row>
    <row r="113" spans="2:28" ht="18" customHeight="1" x14ac:dyDescent="0.25">
      <c r="B113" s="249" t="s">
        <v>423</v>
      </c>
      <c r="C113" s="261">
        <v>817.08</v>
      </c>
      <c r="D113" s="261">
        <v>667.38</v>
      </c>
      <c r="E113" s="261">
        <v>7.38</v>
      </c>
      <c r="F113" s="261">
        <v>14.13</v>
      </c>
      <c r="G113" s="262">
        <v>1505.9700000000003</v>
      </c>
      <c r="H113" s="261">
        <v>919.56</v>
      </c>
      <c r="I113" s="261">
        <v>0</v>
      </c>
      <c r="J113" s="261">
        <v>179.81</v>
      </c>
      <c r="K113" s="261">
        <v>409.12</v>
      </c>
      <c r="L113" s="261">
        <v>0</v>
      </c>
      <c r="M113" s="261">
        <v>1508.49</v>
      </c>
      <c r="N113" s="261">
        <v>-2.52</v>
      </c>
      <c r="P113"/>
      <c r="Q113"/>
      <c r="R113"/>
      <c r="S113"/>
      <c r="T113"/>
      <c r="U113"/>
      <c r="V113"/>
      <c r="W113"/>
      <c r="X113"/>
      <c r="Y113"/>
      <c r="Z113"/>
      <c r="AA113"/>
      <c r="AB113"/>
    </row>
    <row r="114" spans="2:28" ht="18" customHeight="1" x14ac:dyDescent="0.25">
      <c r="B114" s="249" t="s">
        <v>424</v>
      </c>
      <c r="C114" s="261">
        <v>708.32</v>
      </c>
      <c r="D114" s="261">
        <v>549.04999999999995</v>
      </c>
      <c r="E114" s="261">
        <v>2.97</v>
      </c>
      <c r="F114" s="261">
        <v>28.72</v>
      </c>
      <c r="G114" s="262">
        <v>1289.06</v>
      </c>
      <c r="H114" s="261">
        <v>698.19</v>
      </c>
      <c r="I114" s="261">
        <v>0</v>
      </c>
      <c r="J114" s="261">
        <v>182.41</v>
      </c>
      <c r="K114" s="261">
        <v>435.76</v>
      </c>
      <c r="L114" s="261">
        <v>0</v>
      </c>
      <c r="M114" s="261">
        <v>1316.36</v>
      </c>
      <c r="N114" s="261">
        <v>-27.31</v>
      </c>
      <c r="P114"/>
      <c r="Q114"/>
      <c r="R114"/>
      <c r="S114"/>
      <c r="T114"/>
      <c r="U114"/>
      <c r="V114"/>
      <c r="W114"/>
      <c r="X114"/>
      <c r="Y114"/>
      <c r="Z114"/>
      <c r="AA114"/>
      <c r="AB114"/>
    </row>
    <row r="115" spans="2:28" ht="18" customHeight="1" x14ac:dyDescent="0.25">
      <c r="B115" s="249" t="s">
        <v>425</v>
      </c>
      <c r="C115" s="261">
        <v>729.71</v>
      </c>
      <c r="D115" s="261">
        <v>617.96</v>
      </c>
      <c r="E115" s="261">
        <v>12.67</v>
      </c>
      <c r="F115" s="261">
        <v>37.71</v>
      </c>
      <c r="G115" s="262">
        <v>1398.0500000000002</v>
      </c>
      <c r="H115" s="261">
        <v>788.82</v>
      </c>
      <c r="I115" s="261">
        <v>0</v>
      </c>
      <c r="J115" s="261">
        <v>284.18</v>
      </c>
      <c r="K115" s="261">
        <v>366.37</v>
      </c>
      <c r="L115" s="261">
        <v>0</v>
      </c>
      <c r="M115" s="261">
        <v>1439.37</v>
      </c>
      <c r="N115" s="261">
        <v>-41.31</v>
      </c>
      <c r="P115"/>
      <c r="Q115"/>
      <c r="R115"/>
      <c r="S115"/>
      <c r="T115"/>
      <c r="U115"/>
      <c r="V115"/>
      <c r="W115"/>
      <c r="X115"/>
      <c r="Y115"/>
      <c r="Z115"/>
      <c r="AA115"/>
      <c r="AB115"/>
    </row>
    <row r="116" spans="2:28" ht="18" customHeight="1" x14ac:dyDescent="0.25">
      <c r="B116" s="249" t="s">
        <v>426</v>
      </c>
      <c r="C116" s="261">
        <v>753.38</v>
      </c>
      <c r="D116" s="261">
        <v>587.13</v>
      </c>
      <c r="E116" s="261">
        <v>7.61</v>
      </c>
      <c r="F116" s="261">
        <v>19.21</v>
      </c>
      <c r="G116" s="262">
        <v>1367.33</v>
      </c>
      <c r="H116" s="261">
        <v>788.79</v>
      </c>
      <c r="I116" s="261">
        <v>0</v>
      </c>
      <c r="J116" s="261">
        <v>207.68</v>
      </c>
      <c r="K116" s="261">
        <v>382.86</v>
      </c>
      <c r="L116" s="261">
        <v>0</v>
      </c>
      <c r="M116" s="261">
        <v>1379.33</v>
      </c>
      <c r="N116" s="261">
        <v>-12</v>
      </c>
      <c r="P116"/>
      <c r="Q116"/>
      <c r="R116"/>
      <c r="S116"/>
      <c r="T116"/>
      <c r="U116"/>
      <c r="V116"/>
      <c r="W116"/>
      <c r="X116"/>
      <c r="Y116"/>
      <c r="Z116"/>
      <c r="AA116"/>
      <c r="AB116"/>
    </row>
    <row r="117" spans="2:28" ht="18" customHeight="1" x14ac:dyDescent="0.25">
      <c r="B117" s="249" t="s">
        <v>427</v>
      </c>
      <c r="C117" s="261">
        <v>545.55999999999995</v>
      </c>
      <c r="D117" s="261">
        <v>421.03</v>
      </c>
      <c r="E117" s="261">
        <v>33.020000000000003</v>
      </c>
      <c r="F117" s="261">
        <v>1.66</v>
      </c>
      <c r="G117" s="262">
        <v>1001.2699999999999</v>
      </c>
      <c r="H117" s="261">
        <v>550.09</v>
      </c>
      <c r="I117" s="261">
        <v>0</v>
      </c>
      <c r="J117" s="261">
        <v>143.22999999999999</v>
      </c>
      <c r="K117" s="261">
        <v>304.62</v>
      </c>
      <c r="L117" s="261">
        <v>0</v>
      </c>
      <c r="M117" s="261">
        <v>997.94</v>
      </c>
      <c r="N117" s="261">
        <v>3.34</v>
      </c>
      <c r="P117"/>
      <c r="Q117"/>
      <c r="R117"/>
      <c r="S117"/>
      <c r="T117"/>
      <c r="U117"/>
      <c r="V117"/>
      <c r="W117"/>
      <c r="X117"/>
      <c r="Y117"/>
      <c r="Z117"/>
      <c r="AA117"/>
      <c r="AB117"/>
    </row>
    <row r="118" spans="2:28" ht="18" customHeight="1" x14ac:dyDescent="0.25">
      <c r="B118" s="249" t="s">
        <v>428</v>
      </c>
      <c r="C118" s="261">
        <v>328.95</v>
      </c>
      <c r="D118" s="261">
        <v>342.11</v>
      </c>
      <c r="E118" s="261">
        <v>47.88</v>
      </c>
      <c r="F118" s="261">
        <v>1.23</v>
      </c>
      <c r="G118" s="262">
        <v>720.17</v>
      </c>
      <c r="H118" s="261">
        <v>473.86</v>
      </c>
      <c r="I118" s="261">
        <v>0</v>
      </c>
      <c r="J118" s="261">
        <v>111.64</v>
      </c>
      <c r="K118" s="261">
        <v>213.74</v>
      </c>
      <c r="L118" s="261">
        <v>-5.44</v>
      </c>
      <c r="M118" s="261">
        <v>793.81</v>
      </c>
      <c r="N118" s="261">
        <v>-73.64</v>
      </c>
      <c r="P118"/>
      <c r="Q118"/>
      <c r="R118"/>
      <c r="S118"/>
      <c r="T118"/>
      <c r="U118"/>
      <c r="V118"/>
      <c r="W118"/>
      <c r="X118"/>
      <c r="Y118"/>
      <c r="Z118"/>
      <c r="AA118"/>
      <c r="AB118"/>
    </row>
    <row r="119" spans="2:28" ht="18" customHeight="1" x14ac:dyDescent="0.25">
      <c r="B119" s="249" t="s">
        <v>429</v>
      </c>
      <c r="C119" s="261">
        <v>529.51</v>
      </c>
      <c r="D119" s="261">
        <v>323.74</v>
      </c>
      <c r="E119" s="261">
        <v>20.38</v>
      </c>
      <c r="F119" s="261">
        <v>0.04</v>
      </c>
      <c r="G119" s="262">
        <v>873.67</v>
      </c>
      <c r="H119" s="261">
        <v>456</v>
      </c>
      <c r="I119" s="261">
        <v>0</v>
      </c>
      <c r="J119" s="261">
        <v>188.23</v>
      </c>
      <c r="K119" s="261">
        <v>226.28</v>
      </c>
      <c r="L119" s="261">
        <v>0</v>
      </c>
      <c r="M119" s="261">
        <v>870.51</v>
      </c>
      <c r="N119" s="261">
        <v>3.15</v>
      </c>
      <c r="P119"/>
      <c r="Q119"/>
      <c r="R119"/>
      <c r="S119"/>
      <c r="T119"/>
      <c r="U119"/>
      <c r="V119"/>
      <c r="W119"/>
      <c r="X119"/>
      <c r="Y119"/>
      <c r="Z119"/>
      <c r="AA119"/>
      <c r="AB119"/>
    </row>
    <row r="120" spans="2:28" ht="18" customHeight="1" x14ac:dyDescent="0.25">
      <c r="B120" s="249" t="s">
        <v>430</v>
      </c>
      <c r="C120" s="261">
        <v>367.42</v>
      </c>
      <c r="D120" s="261">
        <v>291.04000000000002</v>
      </c>
      <c r="E120" s="261">
        <v>25.16</v>
      </c>
      <c r="F120" s="261">
        <v>0.15</v>
      </c>
      <c r="G120" s="262">
        <v>683.77</v>
      </c>
      <c r="H120" s="261">
        <v>219.55</v>
      </c>
      <c r="I120" s="261">
        <v>0</v>
      </c>
      <c r="J120" s="261">
        <v>237.2</v>
      </c>
      <c r="K120" s="261">
        <v>257.61</v>
      </c>
      <c r="L120" s="261">
        <v>0</v>
      </c>
      <c r="M120" s="261">
        <v>714.36</v>
      </c>
      <c r="N120" s="261">
        <v>-30.59</v>
      </c>
      <c r="P120"/>
      <c r="Q120"/>
      <c r="R120"/>
      <c r="S120"/>
      <c r="T120"/>
      <c r="U120"/>
      <c r="V120"/>
      <c r="W120"/>
      <c r="X120"/>
      <c r="Y120"/>
      <c r="Z120"/>
      <c r="AA120"/>
      <c r="AB120"/>
    </row>
    <row r="121" spans="2:28" ht="18" customHeight="1" x14ac:dyDescent="0.25">
      <c r="B121" s="249" t="s">
        <v>431</v>
      </c>
      <c r="C121" s="261">
        <v>574.01</v>
      </c>
      <c r="D121" s="261">
        <v>448.63</v>
      </c>
      <c r="E121" s="261">
        <v>42.13</v>
      </c>
      <c r="F121" s="261">
        <v>0.94</v>
      </c>
      <c r="G121" s="262">
        <v>1065.71</v>
      </c>
      <c r="H121" s="261">
        <v>681.9</v>
      </c>
      <c r="I121" s="261">
        <v>0</v>
      </c>
      <c r="J121" s="261">
        <v>115.33</v>
      </c>
      <c r="K121" s="261">
        <v>184.86</v>
      </c>
      <c r="L121" s="261">
        <v>0</v>
      </c>
      <c r="M121" s="261">
        <v>982.09</v>
      </c>
      <c r="N121" s="261">
        <v>83.62</v>
      </c>
      <c r="P121"/>
      <c r="Q121"/>
      <c r="R121"/>
      <c r="S121"/>
      <c r="T121"/>
      <c r="U121"/>
      <c r="V121"/>
      <c r="W121"/>
      <c r="X121"/>
      <c r="Y121"/>
      <c r="Z121"/>
      <c r="AA121"/>
      <c r="AB121"/>
    </row>
    <row r="122" spans="2:28" ht="18" customHeight="1" x14ac:dyDescent="0.25">
      <c r="B122" s="249" t="s">
        <v>432</v>
      </c>
      <c r="C122" s="261">
        <v>794.24</v>
      </c>
      <c r="D122" s="261">
        <v>591.85</v>
      </c>
      <c r="E122" s="261">
        <v>0.36</v>
      </c>
      <c r="F122" s="261">
        <v>0.56999999999999995</v>
      </c>
      <c r="G122" s="262">
        <v>1387.02</v>
      </c>
      <c r="H122" s="261">
        <v>945.26</v>
      </c>
      <c r="I122" s="261">
        <v>0</v>
      </c>
      <c r="J122" s="261">
        <v>218.21</v>
      </c>
      <c r="K122" s="261">
        <v>229.28</v>
      </c>
      <c r="L122" s="261">
        <v>0</v>
      </c>
      <c r="M122" s="261">
        <v>1392.74</v>
      </c>
      <c r="N122" s="261">
        <v>-5.73</v>
      </c>
      <c r="P122"/>
      <c r="Q122"/>
      <c r="R122"/>
      <c r="S122"/>
      <c r="T122"/>
      <c r="U122"/>
      <c r="V122"/>
      <c r="W122"/>
      <c r="X122"/>
      <c r="Y122"/>
      <c r="Z122"/>
      <c r="AA122"/>
      <c r="AB122"/>
    </row>
    <row r="123" spans="2:28" ht="18" customHeight="1" x14ac:dyDescent="0.25">
      <c r="B123" s="249" t="s">
        <v>433</v>
      </c>
      <c r="C123" s="261">
        <v>632.64</v>
      </c>
      <c r="D123" s="261">
        <v>236.25</v>
      </c>
      <c r="E123" s="261">
        <v>17.579999999999998</v>
      </c>
      <c r="F123" s="261">
        <v>22.09</v>
      </c>
      <c r="G123" s="262">
        <v>908.56000000000006</v>
      </c>
      <c r="H123" s="261">
        <v>0</v>
      </c>
      <c r="I123" s="261">
        <v>721.07</v>
      </c>
      <c r="J123" s="261">
        <v>71.290000000000006</v>
      </c>
      <c r="K123" s="261">
        <v>117.77</v>
      </c>
      <c r="L123" s="261">
        <v>0</v>
      </c>
      <c r="M123" s="261">
        <v>910.12</v>
      </c>
      <c r="N123" s="261">
        <v>-1.56</v>
      </c>
      <c r="P123"/>
      <c r="Q123"/>
      <c r="R123"/>
      <c r="S123"/>
      <c r="T123"/>
      <c r="U123"/>
      <c r="V123"/>
      <c r="W123"/>
      <c r="X123"/>
      <c r="Y123"/>
      <c r="Z123"/>
      <c r="AA123"/>
      <c r="AB123"/>
    </row>
    <row r="124" spans="2:28" ht="18" customHeight="1" x14ac:dyDescent="0.25">
      <c r="B124" s="249" t="s">
        <v>434</v>
      </c>
      <c r="C124" s="261">
        <v>98.72</v>
      </c>
      <c r="D124" s="261">
        <v>38.61</v>
      </c>
      <c r="E124" s="261">
        <v>0.72</v>
      </c>
      <c r="F124" s="261">
        <v>0.66</v>
      </c>
      <c r="G124" s="262">
        <v>138.70999999999998</v>
      </c>
      <c r="H124" s="261">
        <v>0</v>
      </c>
      <c r="I124" s="261">
        <v>116.25</v>
      </c>
      <c r="J124" s="261">
        <v>10.199999999999999</v>
      </c>
      <c r="K124" s="261">
        <v>22.32</v>
      </c>
      <c r="L124" s="261">
        <v>0</v>
      </c>
      <c r="M124" s="261">
        <v>148.76</v>
      </c>
      <c r="N124" s="261">
        <v>-10.06</v>
      </c>
      <c r="P124"/>
      <c r="Q124"/>
      <c r="R124"/>
      <c r="S124"/>
      <c r="T124"/>
      <c r="U124"/>
      <c r="V124"/>
      <c r="W124"/>
      <c r="X124"/>
      <c r="Y124"/>
      <c r="Z124"/>
      <c r="AA124"/>
      <c r="AB124"/>
    </row>
    <row r="125" spans="2:28" ht="18" customHeight="1" x14ac:dyDescent="0.25">
      <c r="B125" s="249" t="s">
        <v>435</v>
      </c>
      <c r="C125" s="261">
        <v>127.52</v>
      </c>
      <c r="D125" s="261">
        <v>125.27</v>
      </c>
      <c r="E125" s="261">
        <v>11.68</v>
      </c>
      <c r="F125" s="261">
        <v>0.68</v>
      </c>
      <c r="G125" s="262">
        <v>265.14999999999998</v>
      </c>
      <c r="H125" s="261">
        <v>163.18</v>
      </c>
      <c r="I125" s="261">
        <v>0</v>
      </c>
      <c r="J125" s="261">
        <v>57.26</v>
      </c>
      <c r="K125" s="261">
        <v>32.94</v>
      </c>
      <c r="L125" s="261">
        <v>0</v>
      </c>
      <c r="M125" s="261">
        <v>253.37</v>
      </c>
      <c r="N125" s="261">
        <v>11.78</v>
      </c>
      <c r="P125"/>
      <c r="Q125"/>
      <c r="R125"/>
      <c r="S125"/>
      <c r="T125"/>
      <c r="U125"/>
      <c r="V125"/>
      <c r="W125"/>
      <c r="X125"/>
      <c r="Y125"/>
      <c r="Z125"/>
      <c r="AA125"/>
      <c r="AB125"/>
    </row>
    <row r="126" spans="2:28" ht="18" customHeight="1" x14ac:dyDescent="0.25">
      <c r="B126" s="249" t="s">
        <v>436</v>
      </c>
      <c r="C126" s="261">
        <v>571.55999999999995</v>
      </c>
      <c r="D126" s="261">
        <v>243.17</v>
      </c>
      <c r="E126" s="261">
        <v>0.02</v>
      </c>
      <c r="F126" s="261">
        <v>2.39</v>
      </c>
      <c r="G126" s="262">
        <v>817.13999999999987</v>
      </c>
      <c r="H126" s="261">
        <v>673.1</v>
      </c>
      <c r="I126" s="261">
        <v>0</v>
      </c>
      <c r="J126" s="261">
        <v>64.98</v>
      </c>
      <c r="K126" s="261">
        <v>78.430000000000007</v>
      </c>
      <c r="L126" s="261">
        <v>0</v>
      </c>
      <c r="M126" s="261">
        <v>816.5</v>
      </c>
      <c r="N126" s="261">
        <v>0.63</v>
      </c>
      <c r="P126"/>
      <c r="Q126"/>
      <c r="R126"/>
      <c r="S126"/>
      <c r="T126"/>
      <c r="U126"/>
      <c r="V126"/>
      <c r="W126"/>
      <c r="X126"/>
      <c r="Y126"/>
      <c r="Z126"/>
      <c r="AA126"/>
      <c r="AB126"/>
    </row>
    <row r="127" spans="2:28" ht="18" customHeight="1" x14ac:dyDescent="0.25">
      <c r="B127" s="249" t="s">
        <v>437</v>
      </c>
      <c r="C127" s="261">
        <v>139.41</v>
      </c>
      <c r="D127" s="261">
        <v>67.040000000000006</v>
      </c>
      <c r="E127" s="261">
        <v>8.0299999999999994</v>
      </c>
      <c r="F127" s="261">
        <v>1.04</v>
      </c>
      <c r="G127" s="262">
        <v>215.51999999999998</v>
      </c>
      <c r="H127" s="261">
        <v>12.8</v>
      </c>
      <c r="I127" s="261">
        <v>164.31</v>
      </c>
      <c r="J127" s="261">
        <v>6.3</v>
      </c>
      <c r="K127" s="261">
        <v>48.6</v>
      </c>
      <c r="L127" s="261">
        <v>0</v>
      </c>
      <c r="M127" s="261">
        <v>232.01</v>
      </c>
      <c r="N127" s="261">
        <v>-16.489999999999998</v>
      </c>
      <c r="P127"/>
      <c r="Q127"/>
      <c r="R127"/>
      <c r="S127"/>
      <c r="T127"/>
      <c r="U127"/>
      <c r="V127"/>
      <c r="W127"/>
      <c r="X127"/>
      <c r="Y127"/>
      <c r="Z127"/>
      <c r="AA127"/>
      <c r="AB127"/>
    </row>
    <row r="128" spans="2:28" ht="18" customHeight="1" x14ac:dyDescent="0.25">
      <c r="B128" s="249" t="s">
        <v>438</v>
      </c>
      <c r="C128" s="261">
        <v>210.68</v>
      </c>
      <c r="D128" s="261">
        <v>66.489999999999995</v>
      </c>
      <c r="E128" s="261">
        <v>1.6</v>
      </c>
      <c r="F128" s="261">
        <v>0</v>
      </c>
      <c r="G128" s="262">
        <v>278.77000000000004</v>
      </c>
      <c r="H128" s="261">
        <v>0</v>
      </c>
      <c r="I128" s="261">
        <v>226.88</v>
      </c>
      <c r="J128" s="261">
        <v>10.96</v>
      </c>
      <c r="K128" s="261">
        <v>36.4</v>
      </c>
      <c r="L128" s="261">
        <v>0</v>
      </c>
      <c r="M128" s="261">
        <v>274.24</v>
      </c>
      <c r="N128" s="261">
        <v>4.5199999999999996</v>
      </c>
      <c r="P128"/>
      <c r="Q128"/>
      <c r="R128"/>
      <c r="S128"/>
      <c r="T128"/>
      <c r="U128"/>
      <c r="V128"/>
      <c r="W128"/>
      <c r="X128"/>
      <c r="Y128"/>
      <c r="Z128"/>
      <c r="AA128"/>
      <c r="AB128"/>
    </row>
    <row r="129" spans="2:28" ht="18" customHeight="1" x14ac:dyDescent="0.25">
      <c r="B129" s="249" t="s">
        <v>439</v>
      </c>
      <c r="C129" s="261">
        <v>29.89</v>
      </c>
      <c r="D129" s="261">
        <v>18.89</v>
      </c>
      <c r="E129" s="261">
        <v>0.16</v>
      </c>
      <c r="F129" s="261">
        <v>0.48</v>
      </c>
      <c r="G129" s="262">
        <v>49.419999999999995</v>
      </c>
      <c r="H129" s="261">
        <v>0</v>
      </c>
      <c r="I129" s="261">
        <v>36.25</v>
      </c>
      <c r="J129" s="261">
        <v>2.85</v>
      </c>
      <c r="K129" s="261">
        <v>10.28</v>
      </c>
      <c r="L129" s="261">
        <v>0</v>
      </c>
      <c r="M129" s="261">
        <v>49.38</v>
      </c>
      <c r="N129" s="261">
        <v>0.04</v>
      </c>
      <c r="P129"/>
      <c r="Q129"/>
      <c r="R129"/>
      <c r="S129"/>
      <c r="T129"/>
      <c r="U129"/>
      <c r="V129"/>
      <c r="W129"/>
      <c r="X129"/>
      <c r="Y129"/>
      <c r="Z129"/>
      <c r="AA129"/>
      <c r="AB129"/>
    </row>
    <row r="130" spans="2:28" ht="18" customHeight="1" x14ac:dyDescent="0.25">
      <c r="B130" s="249" t="s">
        <v>440</v>
      </c>
      <c r="C130" s="261">
        <v>159</v>
      </c>
      <c r="D130" s="261">
        <v>52.02</v>
      </c>
      <c r="E130" s="261">
        <v>2.13</v>
      </c>
      <c r="F130" s="261">
        <v>1.94</v>
      </c>
      <c r="G130" s="262">
        <v>215.09</v>
      </c>
      <c r="H130" s="261">
        <v>0</v>
      </c>
      <c r="I130" s="261">
        <v>167.21</v>
      </c>
      <c r="J130" s="261">
        <v>13.73</v>
      </c>
      <c r="K130" s="261">
        <v>33.06</v>
      </c>
      <c r="L130" s="261">
        <v>0</v>
      </c>
      <c r="M130" s="261">
        <v>214.01</v>
      </c>
      <c r="N130" s="261">
        <v>1.08</v>
      </c>
      <c r="P130"/>
      <c r="Q130"/>
      <c r="R130"/>
      <c r="S130"/>
      <c r="T130"/>
      <c r="U130"/>
      <c r="V130"/>
      <c r="W130"/>
      <c r="X130"/>
      <c r="Y130"/>
      <c r="Z130"/>
      <c r="AA130"/>
      <c r="AB130"/>
    </row>
    <row r="131" spans="2:28" ht="18" customHeight="1" x14ac:dyDescent="0.25">
      <c r="B131" s="249" t="s">
        <v>441</v>
      </c>
      <c r="C131" s="261">
        <v>578.73</v>
      </c>
      <c r="D131" s="261">
        <v>516.35</v>
      </c>
      <c r="E131" s="261">
        <v>3.06</v>
      </c>
      <c r="F131" s="261">
        <v>0.31</v>
      </c>
      <c r="G131" s="262">
        <v>1098.4499999999998</v>
      </c>
      <c r="H131" s="261">
        <v>640.52</v>
      </c>
      <c r="I131" s="261">
        <v>0</v>
      </c>
      <c r="J131" s="261">
        <v>183.27</v>
      </c>
      <c r="K131" s="261">
        <v>279.2</v>
      </c>
      <c r="L131" s="261">
        <v>0</v>
      </c>
      <c r="M131" s="261">
        <v>1102.99</v>
      </c>
      <c r="N131" s="261">
        <v>-4.54</v>
      </c>
      <c r="P131"/>
      <c r="Q131"/>
      <c r="R131"/>
      <c r="S131"/>
      <c r="T131"/>
      <c r="U131"/>
      <c r="V131"/>
      <c r="W131"/>
      <c r="X131"/>
      <c r="Y131"/>
      <c r="Z131"/>
      <c r="AA131"/>
      <c r="AB131"/>
    </row>
    <row r="132" spans="2:28" ht="18" customHeight="1" x14ac:dyDescent="0.25">
      <c r="B132" s="249" t="s">
        <v>442</v>
      </c>
      <c r="C132" s="261">
        <v>183.54</v>
      </c>
      <c r="D132" s="261">
        <v>96.33</v>
      </c>
      <c r="E132" s="261">
        <v>2.09</v>
      </c>
      <c r="F132" s="261">
        <v>1.1100000000000001</v>
      </c>
      <c r="G132" s="262">
        <v>283.07</v>
      </c>
      <c r="H132" s="261">
        <v>0</v>
      </c>
      <c r="I132" s="261">
        <v>221.22</v>
      </c>
      <c r="J132" s="261">
        <v>10.34</v>
      </c>
      <c r="K132" s="261">
        <v>43.58</v>
      </c>
      <c r="L132" s="261">
        <v>0</v>
      </c>
      <c r="M132" s="261">
        <v>275.14</v>
      </c>
      <c r="N132" s="261">
        <v>7.92</v>
      </c>
      <c r="P132"/>
      <c r="Q132"/>
      <c r="R132"/>
      <c r="S132"/>
      <c r="T132"/>
      <c r="U132"/>
      <c r="V132"/>
      <c r="W132"/>
      <c r="X132"/>
      <c r="Y132"/>
      <c r="Z132"/>
      <c r="AA132"/>
      <c r="AB132"/>
    </row>
    <row r="133" spans="2:28" ht="18" customHeight="1" x14ac:dyDescent="0.25">
      <c r="B133" s="249" t="s">
        <v>443</v>
      </c>
      <c r="C133" s="261">
        <v>0</v>
      </c>
      <c r="D133" s="261">
        <v>0</v>
      </c>
      <c r="E133" s="261">
        <v>0</v>
      </c>
      <c r="F133" s="261">
        <v>0</v>
      </c>
      <c r="G133" s="262">
        <v>0</v>
      </c>
      <c r="H133" s="261">
        <v>0</v>
      </c>
      <c r="I133" s="261">
        <v>0</v>
      </c>
      <c r="J133" s="261">
        <v>0</v>
      </c>
      <c r="K133" s="261">
        <v>0</v>
      </c>
      <c r="L133" s="261">
        <v>0</v>
      </c>
      <c r="M133" s="261">
        <v>0</v>
      </c>
      <c r="N133" s="261">
        <v>0</v>
      </c>
      <c r="P133"/>
      <c r="Q133"/>
      <c r="R133"/>
      <c r="S133"/>
      <c r="T133"/>
      <c r="U133"/>
      <c r="V133"/>
      <c r="W133"/>
      <c r="X133"/>
      <c r="Y133"/>
      <c r="Z133"/>
      <c r="AA133"/>
      <c r="AB133"/>
    </row>
    <row r="134" spans="2:28" ht="18" customHeight="1" x14ac:dyDescent="0.25">
      <c r="B134" s="249" t="s">
        <v>444</v>
      </c>
      <c r="C134" s="261">
        <v>38.96</v>
      </c>
      <c r="D134" s="261">
        <v>24.89</v>
      </c>
      <c r="E134" s="261">
        <v>0.53</v>
      </c>
      <c r="F134" s="261">
        <v>1.58</v>
      </c>
      <c r="G134" s="262">
        <v>65.959999999999994</v>
      </c>
      <c r="H134" s="261">
        <v>25.01</v>
      </c>
      <c r="I134" s="261">
        <v>0</v>
      </c>
      <c r="J134" s="261">
        <v>4.46</v>
      </c>
      <c r="K134" s="261">
        <v>35.58</v>
      </c>
      <c r="L134" s="261">
        <v>0</v>
      </c>
      <c r="M134" s="261">
        <v>65.05</v>
      </c>
      <c r="N134" s="261">
        <v>0.91</v>
      </c>
      <c r="P134"/>
      <c r="Q134"/>
      <c r="R134"/>
      <c r="S134"/>
      <c r="T134"/>
      <c r="U134"/>
      <c r="V134"/>
      <c r="W134"/>
      <c r="X134"/>
      <c r="Y134"/>
      <c r="Z134"/>
      <c r="AA134"/>
      <c r="AB134"/>
    </row>
    <row r="135" spans="2:28" ht="18" customHeight="1" x14ac:dyDescent="0.25">
      <c r="B135" s="263" t="s">
        <v>445</v>
      </c>
      <c r="C135" s="261">
        <v>68.709999999999994</v>
      </c>
      <c r="D135" s="261">
        <v>28.42</v>
      </c>
      <c r="E135" s="261">
        <v>0.33</v>
      </c>
      <c r="F135" s="261">
        <v>0.76</v>
      </c>
      <c r="G135" s="262">
        <v>98.22</v>
      </c>
      <c r="H135" s="261">
        <v>10.79</v>
      </c>
      <c r="I135" s="261">
        <v>69.92</v>
      </c>
      <c r="J135" s="261">
        <v>4.3899999999999997</v>
      </c>
      <c r="K135" s="261">
        <v>13.68</v>
      </c>
      <c r="L135" s="261">
        <v>0</v>
      </c>
      <c r="M135" s="261">
        <v>98.78</v>
      </c>
      <c r="N135" s="261">
        <v>-0.55000000000000004</v>
      </c>
      <c r="P135"/>
      <c r="Q135"/>
      <c r="R135"/>
      <c r="S135"/>
      <c r="T135"/>
      <c r="U135"/>
      <c r="V135"/>
      <c r="W135"/>
      <c r="X135"/>
      <c r="Y135"/>
      <c r="Z135"/>
      <c r="AA135"/>
      <c r="AB135"/>
    </row>
    <row r="136" spans="2:28" ht="18" customHeight="1" x14ac:dyDescent="0.25">
      <c r="B136" s="253" t="s">
        <v>446</v>
      </c>
      <c r="C136" s="261">
        <v>35.299999999999997</v>
      </c>
      <c r="D136" s="261">
        <v>19.72</v>
      </c>
      <c r="E136" s="261">
        <v>0</v>
      </c>
      <c r="F136" s="261">
        <v>1</v>
      </c>
      <c r="G136" s="262">
        <v>56.019999999999996</v>
      </c>
      <c r="H136" s="261">
        <v>0</v>
      </c>
      <c r="I136" s="261">
        <v>43.54</v>
      </c>
      <c r="J136" s="261">
        <v>2.25</v>
      </c>
      <c r="K136" s="261">
        <v>8.94</v>
      </c>
      <c r="L136" s="261">
        <v>0</v>
      </c>
      <c r="M136" s="261">
        <v>54.73</v>
      </c>
      <c r="N136" s="261">
        <v>1.29</v>
      </c>
      <c r="P136"/>
      <c r="Q136"/>
      <c r="R136"/>
      <c r="S136"/>
      <c r="T136"/>
      <c r="U136"/>
      <c r="V136"/>
      <c r="W136"/>
      <c r="X136"/>
      <c r="Y136"/>
      <c r="Z136"/>
      <c r="AA136"/>
      <c r="AB136"/>
    </row>
    <row r="137" spans="2:28" ht="18" customHeight="1" x14ac:dyDescent="0.25">
      <c r="B137" s="249" t="s">
        <v>447</v>
      </c>
      <c r="C137" s="261">
        <v>61.5</v>
      </c>
      <c r="D137" s="261">
        <v>22.91</v>
      </c>
      <c r="E137" s="261">
        <v>0.02</v>
      </c>
      <c r="F137" s="261">
        <v>0.1</v>
      </c>
      <c r="G137" s="262">
        <v>84.529999999999987</v>
      </c>
      <c r="H137" s="261">
        <v>9.7799999999999994</v>
      </c>
      <c r="I137" s="261">
        <v>62.2</v>
      </c>
      <c r="J137" s="261">
        <v>4.51</v>
      </c>
      <c r="K137" s="261">
        <v>5.88</v>
      </c>
      <c r="L137" s="261">
        <v>0</v>
      </c>
      <c r="M137" s="261">
        <v>82.37</v>
      </c>
      <c r="N137" s="261">
        <v>2.16</v>
      </c>
      <c r="P137"/>
      <c r="Q137"/>
      <c r="R137"/>
      <c r="S137"/>
      <c r="T137"/>
      <c r="U137"/>
      <c r="V137"/>
      <c r="W137"/>
      <c r="X137"/>
      <c r="Y137"/>
      <c r="Z137"/>
      <c r="AA137"/>
      <c r="AB137"/>
    </row>
    <row r="138" spans="2:28" ht="18" customHeight="1" x14ac:dyDescent="0.25">
      <c r="B138" s="249" t="s">
        <v>448</v>
      </c>
      <c r="C138" s="261">
        <v>137.54</v>
      </c>
      <c r="D138" s="261">
        <v>33.409999999999997</v>
      </c>
      <c r="E138" s="261">
        <v>0.56000000000000005</v>
      </c>
      <c r="F138" s="261">
        <v>3.93</v>
      </c>
      <c r="G138" s="262">
        <v>175.44</v>
      </c>
      <c r="H138" s="261">
        <v>1.5</v>
      </c>
      <c r="I138" s="261">
        <v>0</v>
      </c>
      <c r="J138" s="261">
        <v>93.27</v>
      </c>
      <c r="K138" s="261">
        <v>92.11</v>
      </c>
      <c r="L138" s="261">
        <v>0</v>
      </c>
      <c r="M138" s="261">
        <v>186.88</v>
      </c>
      <c r="N138" s="261">
        <v>-11.44</v>
      </c>
      <c r="P138"/>
      <c r="Q138"/>
      <c r="R138"/>
      <c r="S138"/>
      <c r="T138"/>
      <c r="U138"/>
      <c r="V138"/>
      <c r="W138"/>
      <c r="X138"/>
      <c r="Y138"/>
      <c r="Z138"/>
      <c r="AA138"/>
      <c r="AB138"/>
    </row>
    <row r="139" spans="2:28" ht="18" customHeight="1" x14ac:dyDescent="0.25">
      <c r="B139" s="249" t="s">
        <v>507</v>
      </c>
      <c r="C139" s="261">
        <v>0</v>
      </c>
      <c r="D139" s="261">
        <v>0</v>
      </c>
      <c r="E139" s="261">
        <v>0</v>
      </c>
      <c r="F139" s="261">
        <v>0</v>
      </c>
      <c r="G139" s="262">
        <v>0</v>
      </c>
      <c r="H139" s="261">
        <v>0</v>
      </c>
      <c r="I139" s="261">
        <v>0</v>
      </c>
      <c r="J139" s="261">
        <v>0</v>
      </c>
      <c r="K139" s="261">
        <v>0</v>
      </c>
      <c r="L139" s="261">
        <v>0</v>
      </c>
      <c r="M139" s="261">
        <v>0</v>
      </c>
      <c r="N139" s="261">
        <v>0</v>
      </c>
      <c r="P139"/>
      <c r="Q139"/>
      <c r="R139"/>
      <c r="S139"/>
      <c r="T139"/>
      <c r="U139"/>
      <c r="V139"/>
      <c r="W139"/>
      <c r="X139"/>
      <c r="Y139"/>
      <c r="Z139"/>
      <c r="AA139"/>
      <c r="AB139"/>
    </row>
    <row r="140" spans="2:28" ht="18" customHeight="1" x14ac:dyDescent="0.25">
      <c r="B140" s="249" t="s">
        <v>450</v>
      </c>
      <c r="C140" s="261">
        <v>184.53</v>
      </c>
      <c r="D140" s="261">
        <v>80.2</v>
      </c>
      <c r="E140" s="261">
        <v>0</v>
      </c>
      <c r="F140" s="261">
        <v>1.19</v>
      </c>
      <c r="G140" s="262">
        <v>265.92</v>
      </c>
      <c r="H140" s="261">
        <v>23.19</v>
      </c>
      <c r="I140" s="261">
        <v>155.9</v>
      </c>
      <c r="J140" s="261">
        <v>21.67</v>
      </c>
      <c r="K140" s="261">
        <v>60.73</v>
      </c>
      <c r="L140" s="261">
        <v>0</v>
      </c>
      <c r="M140" s="261">
        <v>261.49</v>
      </c>
      <c r="N140" s="261">
        <v>4.4400000000000004</v>
      </c>
      <c r="P140"/>
      <c r="Q140"/>
      <c r="R140"/>
      <c r="S140"/>
      <c r="T140"/>
      <c r="U140"/>
      <c r="V140"/>
      <c r="W140"/>
      <c r="X140"/>
      <c r="Y140"/>
      <c r="Z140"/>
      <c r="AA140"/>
      <c r="AB140"/>
    </row>
    <row r="141" spans="2:28" ht="18" customHeight="1" x14ac:dyDescent="0.25">
      <c r="B141" s="253" t="s">
        <v>451</v>
      </c>
      <c r="C141" s="261">
        <v>79.95</v>
      </c>
      <c r="D141" s="261">
        <v>36.32</v>
      </c>
      <c r="E141" s="261">
        <v>0.95</v>
      </c>
      <c r="F141" s="261">
        <v>22.3</v>
      </c>
      <c r="G141" s="262">
        <v>139.52000000000001</v>
      </c>
      <c r="H141" s="261">
        <v>0</v>
      </c>
      <c r="I141" s="261">
        <v>134.09</v>
      </c>
      <c r="J141" s="261">
        <v>3.82</v>
      </c>
      <c r="K141" s="261">
        <v>3.53</v>
      </c>
      <c r="L141" s="261">
        <v>0</v>
      </c>
      <c r="M141" s="261">
        <v>141.44</v>
      </c>
      <c r="N141" s="261">
        <v>-1.93</v>
      </c>
      <c r="P141"/>
      <c r="Q141"/>
      <c r="R141"/>
      <c r="S141"/>
      <c r="T141"/>
      <c r="U141"/>
      <c r="V141"/>
      <c r="W141"/>
      <c r="X141"/>
      <c r="Y141"/>
      <c r="Z141"/>
      <c r="AA141"/>
      <c r="AB141"/>
    </row>
    <row r="142" spans="2:28" ht="18" customHeight="1" x14ac:dyDescent="0.25">
      <c r="B142" s="249" t="s">
        <v>452</v>
      </c>
      <c r="C142" s="261">
        <v>33.86</v>
      </c>
      <c r="D142" s="261">
        <v>14.35</v>
      </c>
      <c r="E142" s="261">
        <v>0.61</v>
      </c>
      <c r="F142" s="261">
        <v>0.2</v>
      </c>
      <c r="G142" s="262">
        <v>49.02</v>
      </c>
      <c r="H142" s="261">
        <v>4.2300000000000004</v>
      </c>
      <c r="I142" s="261">
        <v>34.909999999999997</v>
      </c>
      <c r="J142" s="261">
        <v>5.28</v>
      </c>
      <c r="K142" s="261">
        <v>4.91</v>
      </c>
      <c r="L142" s="261">
        <v>0</v>
      </c>
      <c r="M142" s="261">
        <v>49.34</v>
      </c>
      <c r="N142" s="261">
        <v>-0.32</v>
      </c>
      <c r="P142"/>
      <c r="Q142"/>
      <c r="R142"/>
      <c r="S142"/>
      <c r="T142"/>
      <c r="U142"/>
      <c r="V142"/>
      <c r="W142"/>
      <c r="X142"/>
      <c r="Y142"/>
      <c r="Z142"/>
      <c r="AA142"/>
      <c r="AB142"/>
    </row>
    <row r="143" spans="2:28" ht="18" customHeight="1" x14ac:dyDescent="0.25">
      <c r="B143" s="249" t="s">
        <v>453</v>
      </c>
      <c r="C143" s="261">
        <v>68.78</v>
      </c>
      <c r="D143" s="261">
        <v>22.89</v>
      </c>
      <c r="E143" s="261">
        <v>0.22</v>
      </c>
      <c r="F143" s="261">
        <v>0.08</v>
      </c>
      <c r="G143" s="262">
        <v>91.97</v>
      </c>
      <c r="H143" s="261">
        <v>0.08</v>
      </c>
      <c r="I143" s="261">
        <v>82.64</v>
      </c>
      <c r="J143" s="261">
        <v>3.54</v>
      </c>
      <c r="K143" s="261">
        <v>8.7200000000000006</v>
      </c>
      <c r="L143" s="261">
        <v>0</v>
      </c>
      <c r="M143" s="261">
        <v>94.99</v>
      </c>
      <c r="N143" s="261">
        <v>-3.02</v>
      </c>
      <c r="P143"/>
      <c r="Q143"/>
      <c r="R143"/>
      <c r="S143"/>
      <c r="T143"/>
      <c r="U143"/>
      <c r="V143"/>
      <c r="W143"/>
      <c r="X143"/>
      <c r="Y143"/>
      <c r="Z143"/>
      <c r="AA143"/>
      <c r="AB143"/>
    </row>
    <row r="144" spans="2:28" ht="18" customHeight="1" x14ac:dyDescent="0.25">
      <c r="B144" s="249" t="s">
        <v>454</v>
      </c>
      <c r="C144" s="261">
        <v>72.28</v>
      </c>
      <c r="D144" s="261">
        <v>27.51</v>
      </c>
      <c r="E144" s="261">
        <v>0.89</v>
      </c>
      <c r="F144" s="261">
        <v>0.39</v>
      </c>
      <c r="G144" s="262">
        <v>101.07000000000001</v>
      </c>
      <c r="H144" s="261">
        <v>0.03</v>
      </c>
      <c r="I144" s="261">
        <v>71.58</v>
      </c>
      <c r="J144" s="261">
        <v>11.92</v>
      </c>
      <c r="K144" s="261">
        <v>13.6</v>
      </c>
      <c r="L144" s="261">
        <v>0</v>
      </c>
      <c r="M144" s="261">
        <v>97.13</v>
      </c>
      <c r="N144" s="261">
        <v>3.94</v>
      </c>
      <c r="P144"/>
      <c r="Q144"/>
      <c r="R144"/>
      <c r="S144"/>
      <c r="T144"/>
      <c r="U144"/>
      <c r="V144"/>
      <c r="W144"/>
      <c r="X144"/>
      <c r="Y144"/>
      <c r="Z144"/>
      <c r="AA144"/>
      <c r="AB144"/>
    </row>
    <row r="145" spans="2:28" ht="18" customHeight="1" x14ac:dyDescent="0.25">
      <c r="B145" s="249" t="s">
        <v>455</v>
      </c>
      <c r="C145" s="261">
        <v>67.760000000000005</v>
      </c>
      <c r="D145" s="261">
        <v>25.7</v>
      </c>
      <c r="E145" s="261">
        <v>0.56999999999999995</v>
      </c>
      <c r="F145" s="261">
        <v>0.09</v>
      </c>
      <c r="G145" s="262">
        <v>94.12</v>
      </c>
      <c r="H145" s="261">
        <v>0.56999999999999995</v>
      </c>
      <c r="I145" s="261">
        <v>60.03</v>
      </c>
      <c r="J145" s="261">
        <v>10.9</v>
      </c>
      <c r="K145" s="261">
        <v>15.2</v>
      </c>
      <c r="L145" s="261">
        <v>0</v>
      </c>
      <c r="M145" s="261">
        <v>86.7</v>
      </c>
      <c r="N145" s="261">
        <v>7.41</v>
      </c>
      <c r="P145"/>
      <c r="Q145"/>
      <c r="R145"/>
      <c r="S145"/>
      <c r="T145"/>
      <c r="U145"/>
      <c r="V145"/>
      <c r="W145"/>
      <c r="X145"/>
      <c r="Y145"/>
      <c r="Z145"/>
      <c r="AA145"/>
      <c r="AB145"/>
    </row>
    <row r="146" spans="2:28" ht="18" customHeight="1" x14ac:dyDescent="0.25">
      <c r="B146" s="249" t="s">
        <v>456</v>
      </c>
      <c r="C146" s="261">
        <v>27.73</v>
      </c>
      <c r="D146" s="261">
        <v>14.59</v>
      </c>
      <c r="E146" s="261">
        <v>0</v>
      </c>
      <c r="F146" s="261">
        <v>0.13</v>
      </c>
      <c r="G146" s="262">
        <v>42.45</v>
      </c>
      <c r="H146" s="261">
        <v>0</v>
      </c>
      <c r="I146" s="261">
        <v>30.42</v>
      </c>
      <c r="J146" s="261">
        <v>2.4700000000000002</v>
      </c>
      <c r="K146" s="261">
        <v>9.2899999999999991</v>
      </c>
      <c r="L146" s="261">
        <v>0</v>
      </c>
      <c r="M146" s="261">
        <v>42.17</v>
      </c>
      <c r="N146" s="261">
        <v>0.28000000000000003</v>
      </c>
      <c r="P146"/>
      <c r="Q146"/>
      <c r="R146"/>
      <c r="S146"/>
      <c r="T146"/>
      <c r="U146"/>
      <c r="V146"/>
      <c r="W146"/>
      <c r="X146"/>
      <c r="Y146"/>
      <c r="Z146"/>
      <c r="AA146"/>
      <c r="AB146"/>
    </row>
    <row r="147" spans="2:28" ht="18" customHeight="1" x14ac:dyDescent="0.25">
      <c r="B147" s="251" t="s">
        <v>457</v>
      </c>
      <c r="C147" s="261">
        <v>120.91</v>
      </c>
      <c r="D147" s="261">
        <v>37.119999999999997</v>
      </c>
      <c r="E147" s="261">
        <v>9.19</v>
      </c>
      <c r="F147" s="261">
        <v>1.45</v>
      </c>
      <c r="G147" s="262">
        <v>168.67</v>
      </c>
      <c r="H147" s="261">
        <v>0</v>
      </c>
      <c r="I147" s="261">
        <v>116</v>
      </c>
      <c r="J147" s="261">
        <v>48.41</v>
      </c>
      <c r="K147" s="261">
        <v>3.75</v>
      </c>
      <c r="L147" s="261">
        <v>0</v>
      </c>
      <c r="M147" s="261">
        <v>168.17</v>
      </c>
      <c r="N147" s="261">
        <v>0.5</v>
      </c>
      <c r="P147"/>
      <c r="Q147"/>
      <c r="R147"/>
      <c r="S147"/>
      <c r="T147"/>
      <c r="U147"/>
      <c r="V147"/>
      <c r="W147"/>
      <c r="X147"/>
      <c r="Y147"/>
      <c r="Z147"/>
      <c r="AA147"/>
      <c r="AB147"/>
    </row>
    <row r="148" spans="2:28" ht="18" customHeight="1" x14ac:dyDescent="0.25">
      <c r="B148" s="249" t="s">
        <v>458</v>
      </c>
      <c r="C148" s="261">
        <v>50.77</v>
      </c>
      <c r="D148" s="261">
        <v>17.38</v>
      </c>
      <c r="E148" s="261">
        <v>0.06</v>
      </c>
      <c r="F148" s="261">
        <v>1.35</v>
      </c>
      <c r="G148" s="262">
        <v>69.56</v>
      </c>
      <c r="H148" s="261">
        <v>5.1100000000000003</v>
      </c>
      <c r="I148" s="261">
        <v>43.89</v>
      </c>
      <c r="J148" s="261">
        <v>2.89</v>
      </c>
      <c r="K148" s="261">
        <v>18.41</v>
      </c>
      <c r="L148" s="261">
        <v>0</v>
      </c>
      <c r="M148" s="261">
        <v>70.3</v>
      </c>
      <c r="N148" s="261">
        <v>-0.74</v>
      </c>
      <c r="P148"/>
      <c r="Q148"/>
      <c r="R148"/>
      <c r="S148"/>
      <c r="T148"/>
      <c r="U148"/>
      <c r="V148"/>
      <c r="W148"/>
      <c r="X148"/>
      <c r="Y148"/>
      <c r="Z148"/>
      <c r="AA148"/>
      <c r="AB148"/>
    </row>
    <row r="149" spans="2:28" ht="18" customHeight="1" x14ac:dyDescent="0.25">
      <c r="B149" s="249" t="s">
        <v>459</v>
      </c>
      <c r="C149" s="261">
        <v>98.65</v>
      </c>
      <c r="D149" s="261">
        <v>13.29</v>
      </c>
      <c r="E149" s="261">
        <v>0.19</v>
      </c>
      <c r="F149" s="261">
        <v>0.64</v>
      </c>
      <c r="G149" s="262">
        <v>112.77</v>
      </c>
      <c r="H149" s="261">
        <v>0.27</v>
      </c>
      <c r="I149" s="261">
        <v>33.54</v>
      </c>
      <c r="J149" s="261">
        <v>1.45</v>
      </c>
      <c r="K149" s="261">
        <v>74.989999999999995</v>
      </c>
      <c r="L149" s="261">
        <v>0</v>
      </c>
      <c r="M149" s="261">
        <v>110.25</v>
      </c>
      <c r="N149" s="261">
        <v>2.5299999999999998</v>
      </c>
      <c r="P149"/>
      <c r="Q149"/>
      <c r="R149"/>
      <c r="S149"/>
      <c r="T149"/>
      <c r="U149"/>
      <c r="V149"/>
      <c r="W149"/>
      <c r="X149"/>
      <c r="Y149"/>
      <c r="Z149"/>
      <c r="AA149"/>
      <c r="AB149"/>
    </row>
    <row r="150" spans="2:28" ht="18" customHeight="1" x14ac:dyDescent="0.25">
      <c r="B150" s="249" t="s">
        <v>460</v>
      </c>
      <c r="C150" s="261">
        <v>0</v>
      </c>
      <c r="D150" s="261">
        <v>0</v>
      </c>
      <c r="E150" s="261">
        <v>0</v>
      </c>
      <c r="F150" s="261">
        <v>0</v>
      </c>
      <c r="G150" s="262">
        <v>0</v>
      </c>
      <c r="H150" s="261">
        <v>0</v>
      </c>
      <c r="I150" s="261">
        <v>0</v>
      </c>
      <c r="J150" s="261">
        <v>0</v>
      </c>
      <c r="K150" s="261">
        <v>0</v>
      </c>
      <c r="L150" s="261">
        <v>0</v>
      </c>
      <c r="M150" s="261">
        <v>0</v>
      </c>
      <c r="N150" s="261">
        <v>0</v>
      </c>
      <c r="P150"/>
      <c r="Q150"/>
      <c r="R150"/>
      <c r="S150"/>
      <c r="T150"/>
      <c r="U150"/>
      <c r="V150"/>
      <c r="W150"/>
      <c r="X150"/>
      <c r="Y150"/>
      <c r="Z150"/>
      <c r="AA150"/>
      <c r="AB150"/>
    </row>
    <row r="151" spans="2:28" ht="18" customHeight="1" x14ac:dyDescent="0.25">
      <c r="B151" s="249" t="s">
        <v>508</v>
      </c>
      <c r="C151" s="261">
        <v>0</v>
      </c>
      <c r="D151" s="261">
        <v>0</v>
      </c>
      <c r="E151" s="261">
        <v>0</v>
      </c>
      <c r="F151" s="261">
        <v>0</v>
      </c>
      <c r="G151" s="262">
        <v>0</v>
      </c>
      <c r="H151" s="261">
        <v>0</v>
      </c>
      <c r="I151" s="261">
        <v>0</v>
      </c>
      <c r="J151" s="261">
        <v>0</v>
      </c>
      <c r="K151" s="261">
        <v>0</v>
      </c>
      <c r="L151" s="261">
        <v>0</v>
      </c>
      <c r="M151" s="261">
        <v>0</v>
      </c>
      <c r="N151" s="261">
        <v>0</v>
      </c>
      <c r="P151"/>
      <c r="Q151"/>
      <c r="R151"/>
      <c r="S151"/>
      <c r="T151"/>
      <c r="U151"/>
      <c r="V151"/>
      <c r="W151"/>
      <c r="X151"/>
      <c r="Y151"/>
      <c r="Z151"/>
      <c r="AA151"/>
      <c r="AB151"/>
    </row>
    <row r="152" spans="2:28" ht="18" customHeight="1" x14ac:dyDescent="0.25">
      <c r="B152" s="249" t="s">
        <v>462</v>
      </c>
      <c r="C152" s="261">
        <v>151.5</v>
      </c>
      <c r="D152" s="261">
        <v>76.45</v>
      </c>
      <c r="E152" s="261">
        <v>24.5</v>
      </c>
      <c r="F152" s="261">
        <v>32.69</v>
      </c>
      <c r="G152" s="262">
        <v>285.14</v>
      </c>
      <c r="H152" s="261">
        <v>38.31</v>
      </c>
      <c r="I152" s="261">
        <v>212.53</v>
      </c>
      <c r="J152" s="261">
        <v>14.94</v>
      </c>
      <c r="K152" s="261">
        <v>10.43</v>
      </c>
      <c r="L152" s="261">
        <v>32.35</v>
      </c>
      <c r="M152" s="261">
        <v>308.57</v>
      </c>
      <c r="N152" s="261">
        <v>-23.44</v>
      </c>
      <c r="P152"/>
      <c r="Q152"/>
      <c r="R152"/>
      <c r="S152"/>
      <c r="T152"/>
      <c r="U152"/>
      <c r="V152"/>
      <c r="W152"/>
      <c r="X152"/>
      <c r="Y152"/>
      <c r="Z152"/>
      <c r="AA152"/>
      <c r="AB152"/>
    </row>
    <row r="153" spans="2:28" ht="18" customHeight="1" x14ac:dyDescent="0.25">
      <c r="B153" s="249" t="s">
        <v>463</v>
      </c>
      <c r="C153" s="261">
        <v>0</v>
      </c>
      <c r="D153" s="261">
        <v>0</v>
      </c>
      <c r="E153" s="261">
        <v>0</v>
      </c>
      <c r="F153" s="261">
        <v>0</v>
      </c>
      <c r="G153" s="262">
        <v>0</v>
      </c>
      <c r="H153" s="261">
        <v>0</v>
      </c>
      <c r="I153" s="261">
        <v>0</v>
      </c>
      <c r="J153" s="261">
        <v>0</v>
      </c>
      <c r="K153" s="261">
        <v>0</v>
      </c>
      <c r="L153" s="261">
        <v>0</v>
      </c>
      <c r="M153" s="261">
        <v>0</v>
      </c>
      <c r="N153" s="261">
        <v>0</v>
      </c>
      <c r="P153"/>
      <c r="Q153"/>
      <c r="R153"/>
      <c r="S153"/>
      <c r="T153"/>
      <c r="U153"/>
      <c r="V153"/>
      <c r="W153"/>
      <c r="X153"/>
      <c r="Y153"/>
      <c r="Z153"/>
      <c r="AA153"/>
      <c r="AB153"/>
    </row>
    <row r="154" spans="2:28" ht="18" customHeight="1" x14ac:dyDescent="0.25">
      <c r="B154" s="249" t="s">
        <v>509</v>
      </c>
      <c r="C154" s="261">
        <v>0</v>
      </c>
      <c r="D154" s="261">
        <v>0</v>
      </c>
      <c r="E154" s="261">
        <v>0</v>
      </c>
      <c r="F154" s="261">
        <v>0</v>
      </c>
      <c r="G154" s="262">
        <v>0</v>
      </c>
      <c r="H154" s="261">
        <v>0</v>
      </c>
      <c r="I154" s="261">
        <v>0</v>
      </c>
      <c r="J154" s="261">
        <v>0</v>
      </c>
      <c r="K154" s="261">
        <v>0</v>
      </c>
      <c r="L154" s="261">
        <v>0</v>
      </c>
      <c r="M154" s="261">
        <v>0</v>
      </c>
      <c r="N154" s="261">
        <v>0</v>
      </c>
      <c r="P154"/>
      <c r="Q154"/>
      <c r="R154"/>
      <c r="S154"/>
      <c r="T154"/>
      <c r="U154"/>
      <c r="V154"/>
      <c r="W154"/>
      <c r="X154"/>
      <c r="Y154"/>
      <c r="Z154"/>
      <c r="AA154"/>
      <c r="AB154"/>
    </row>
    <row r="155" spans="2:28" ht="18" customHeight="1" x14ac:dyDescent="0.25">
      <c r="B155" s="249" t="s">
        <v>465</v>
      </c>
      <c r="C155" s="261">
        <v>0</v>
      </c>
      <c r="D155" s="261">
        <v>0</v>
      </c>
      <c r="E155" s="261">
        <v>0</v>
      </c>
      <c r="F155" s="261">
        <v>0</v>
      </c>
      <c r="G155" s="262">
        <v>0</v>
      </c>
      <c r="H155" s="261">
        <v>0</v>
      </c>
      <c r="I155" s="261">
        <v>0</v>
      </c>
      <c r="J155" s="261">
        <v>0</v>
      </c>
      <c r="K155" s="261">
        <v>0</v>
      </c>
      <c r="L155" s="261">
        <v>0</v>
      </c>
      <c r="M155" s="261">
        <v>0</v>
      </c>
      <c r="N155" s="261">
        <v>0</v>
      </c>
      <c r="P155"/>
      <c r="Q155"/>
      <c r="R155"/>
      <c r="S155"/>
      <c r="T155"/>
      <c r="U155"/>
      <c r="V155"/>
      <c r="W155"/>
      <c r="X155"/>
      <c r="Y155"/>
      <c r="Z155"/>
      <c r="AA155"/>
      <c r="AB155"/>
    </row>
    <row r="156" spans="2:28" ht="18" customHeight="1" x14ac:dyDescent="0.25">
      <c r="B156" s="249" t="s">
        <v>466</v>
      </c>
      <c r="C156" s="261">
        <v>96.36</v>
      </c>
      <c r="D156" s="261">
        <v>58.34</v>
      </c>
      <c r="E156" s="261">
        <v>7.95</v>
      </c>
      <c r="F156" s="261">
        <v>0.11</v>
      </c>
      <c r="G156" s="262">
        <v>162.76</v>
      </c>
      <c r="H156" s="261">
        <v>0.28000000000000003</v>
      </c>
      <c r="I156" s="261">
        <v>117.07</v>
      </c>
      <c r="J156" s="261">
        <v>9.2100000000000009</v>
      </c>
      <c r="K156" s="261">
        <v>16.940000000000001</v>
      </c>
      <c r="L156" s="261">
        <v>0</v>
      </c>
      <c r="M156" s="261">
        <v>143.49</v>
      </c>
      <c r="N156" s="261">
        <v>19.27</v>
      </c>
      <c r="P156"/>
      <c r="Q156"/>
      <c r="R156"/>
      <c r="S156"/>
      <c r="T156"/>
      <c r="U156"/>
      <c r="V156"/>
      <c r="W156"/>
      <c r="X156"/>
      <c r="Y156"/>
      <c r="Z156"/>
      <c r="AA156"/>
      <c r="AB156"/>
    </row>
    <row r="157" spans="2:28" ht="18" customHeight="1" x14ac:dyDescent="0.25">
      <c r="B157" s="249" t="s">
        <v>510</v>
      </c>
      <c r="C157" s="261">
        <v>166.33</v>
      </c>
      <c r="D157" s="261">
        <v>132.72999999999999</v>
      </c>
      <c r="E157" s="261">
        <v>12.25</v>
      </c>
      <c r="F157" s="261">
        <v>0</v>
      </c>
      <c r="G157" s="262">
        <v>311.31</v>
      </c>
      <c r="H157" s="261">
        <v>0.52</v>
      </c>
      <c r="I157" s="261">
        <v>218.3</v>
      </c>
      <c r="J157" s="261">
        <v>30.4</v>
      </c>
      <c r="K157" s="261">
        <v>63.27</v>
      </c>
      <c r="L157" s="261">
        <v>0.21</v>
      </c>
      <c r="M157" s="261">
        <v>312.70999999999998</v>
      </c>
      <c r="N157" s="261">
        <v>-1.4</v>
      </c>
      <c r="P157"/>
      <c r="Q157"/>
      <c r="R157"/>
      <c r="S157"/>
      <c r="T157"/>
      <c r="U157"/>
      <c r="V157"/>
      <c r="W157"/>
      <c r="X157"/>
      <c r="Y157"/>
      <c r="Z157"/>
      <c r="AA157"/>
      <c r="AB157"/>
    </row>
    <row r="158" spans="2:28" ht="18" customHeight="1" x14ac:dyDescent="0.25">
      <c r="B158" s="249" t="s">
        <v>468</v>
      </c>
      <c r="C158" s="261">
        <v>0</v>
      </c>
      <c r="D158" s="261">
        <v>0</v>
      </c>
      <c r="E158" s="261">
        <v>0</v>
      </c>
      <c r="F158" s="261">
        <v>0</v>
      </c>
      <c r="G158" s="262">
        <v>0</v>
      </c>
      <c r="H158" s="261">
        <v>0</v>
      </c>
      <c r="I158" s="261">
        <v>0</v>
      </c>
      <c r="J158" s="261">
        <v>0</v>
      </c>
      <c r="K158" s="261">
        <v>0</v>
      </c>
      <c r="L158" s="261">
        <v>0</v>
      </c>
      <c r="M158" s="261">
        <v>0</v>
      </c>
      <c r="N158" s="261">
        <v>0</v>
      </c>
      <c r="P158"/>
      <c r="Q158"/>
      <c r="R158"/>
      <c r="S158"/>
      <c r="T158"/>
      <c r="U158"/>
      <c r="V158"/>
      <c r="W158"/>
      <c r="X158"/>
      <c r="Y158"/>
      <c r="Z158"/>
      <c r="AA158"/>
      <c r="AB158"/>
    </row>
    <row r="159" spans="2:28" ht="18" customHeight="1" x14ac:dyDescent="0.25">
      <c r="B159" s="249" t="s">
        <v>511</v>
      </c>
      <c r="C159" s="261">
        <v>0</v>
      </c>
      <c r="D159" s="261">
        <v>0</v>
      </c>
      <c r="E159" s="261">
        <v>0</v>
      </c>
      <c r="F159" s="261">
        <v>0</v>
      </c>
      <c r="G159" s="262">
        <v>0</v>
      </c>
      <c r="H159" s="261">
        <v>0</v>
      </c>
      <c r="I159" s="261">
        <v>0</v>
      </c>
      <c r="J159" s="261">
        <v>0</v>
      </c>
      <c r="K159" s="261">
        <v>0</v>
      </c>
      <c r="L159" s="261">
        <v>0</v>
      </c>
      <c r="M159" s="261">
        <v>0</v>
      </c>
      <c r="N159" s="261">
        <v>0</v>
      </c>
      <c r="P159"/>
      <c r="Q159"/>
      <c r="R159"/>
      <c r="S159"/>
      <c r="T159"/>
      <c r="U159"/>
      <c r="V159"/>
      <c r="W159"/>
      <c r="X159"/>
      <c r="Y159"/>
      <c r="Z159"/>
      <c r="AA159"/>
      <c r="AB159"/>
    </row>
    <row r="160" spans="2:28" ht="18" customHeight="1" x14ac:dyDescent="0.25">
      <c r="B160" s="249" t="s">
        <v>470</v>
      </c>
      <c r="C160" s="261">
        <v>0</v>
      </c>
      <c r="D160" s="261">
        <v>0</v>
      </c>
      <c r="E160" s="261">
        <v>0</v>
      </c>
      <c r="F160" s="261">
        <v>0</v>
      </c>
      <c r="G160" s="262">
        <v>0</v>
      </c>
      <c r="H160" s="261">
        <v>0</v>
      </c>
      <c r="I160" s="261">
        <v>0</v>
      </c>
      <c r="J160" s="261">
        <v>0</v>
      </c>
      <c r="K160" s="261">
        <v>0</v>
      </c>
      <c r="L160" s="261">
        <v>0</v>
      </c>
      <c r="M160" s="261">
        <v>0</v>
      </c>
      <c r="N160" s="261">
        <v>0</v>
      </c>
      <c r="P160"/>
      <c r="Q160"/>
      <c r="R160"/>
      <c r="S160"/>
      <c r="T160"/>
      <c r="U160"/>
      <c r="V160"/>
      <c r="W160"/>
      <c r="X160"/>
      <c r="Y160"/>
      <c r="Z160"/>
      <c r="AA160"/>
      <c r="AB160"/>
    </row>
    <row r="161" spans="2:28" ht="18" customHeight="1" x14ac:dyDescent="0.25">
      <c r="B161" s="249" t="s">
        <v>471</v>
      </c>
      <c r="C161" s="261">
        <v>0</v>
      </c>
      <c r="D161" s="261">
        <v>0</v>
      </c>
      <c r="E161" s="261">
        <v>0</v>
      </c>
      <c r="F161" s="261">
        <v>0</v>
      </c>
      <c r="G161" s="262">
        <v>0</v>
      </c>
      <c r="H161" s="261">
        <v>0</v>
      </c>
      <c r="I161" s="261">
        <v>0</v>
      </c>
      <c r="J161" s="261">
        <v>0</v>
      </c>
      <c r="K161" s="261">
        <v>0</v>
      </c>
      <c r="L161" s="261">
        <v>0</v>
      </c>
      <c r="M161" s="261">
        <v>0</v>
      </c>
      <c r="N161" s="261">
        <v>0</v>
      </c>
      <c r="P161"/>
      <c r="Q161"/>
      <c r="R161"/>
      <c r="S161"/>
      <c r="T161"/>
      <c r="U161"/>
      <c r="V161"/>
      <c r="W161"/>
      <c r="X161"/>
      <c r="Y161"/>
      <c r="Z161"/>
      <c r="AA161"/>
      <c r="AB161"/>
    </row>
    <row r="162" spans="2:28" ht="18" customHeight="1" x14ac:dyDescent="0.25">
      <c r="B162" s="241" t="s">
        <v>512</v>
      </c>
      <c r="C162" s="261">
        <v>0</v>
      </c>
      <c r="D162" s="261">
        <v>0</v>
      </c>
      <c r="E162" s="261">
        <v>0</v>
      </c>
      <c r="F162" s="261">
        <v>0</v>
      </c>
      <c r="G162" s="262">
        <v>0</v>
      </c>
      <c r="H162" s="261">
        <v>0</v>
      </c>
      <c r="I162" s="261">
        <v>0</v>
      </c>
      <c r="J162" s="261">
        <v>0</v>
      </c>
      <c r="K162" s="261">
        <v>0</v>
      </c>
      <c r="L162" s="261">
        <v>0</v>
      </c>
      <c r="M162" s="261">
        <v>0</v>
      </c>
      <c r="N162" s="261">
        <v>0</v>
      </c>
      <c r="O162" s="264"/>
      <c r="P162"/>
      <c r="Q162"/>
      <c r="R162"/>
      <c r="S162"/>
      <c r="T162"/>
      <c r="U162"/>
      <c r="V162"/>
      <c r="W162"/>
      <c r="X162"/>
      <c r="Y162"/>
      <c r="Z162"/>
      <c r="AA162"/>
      <c r="AB162"/>
    </row>
    <row r="163" spans="2:28" ht="15" x14ac:dyDescent="0.25">
      <c r="B163" s="265" t="s">
        <v>160</v>
      </c>
      <c r="C163" s="266">
        <v>41588.170000000013</v>
      </c>
      <c r="D163" s="266">
        <v>25485.190000000002</v>
      </c>
      <c r="E163" s="266">
        <v>2143.0799999999995</v>
      </c>
      <c r="F163" s="266">
        <v>647.81000000000006</v>
      </c>
      <c r="G163" s="266">
        <v>69864.250000000015</v>
      </c>
      <c r="H163" s="266">
        <v>29651.979999999996</v>
      </c>
      <c r="I163" s="266">
        <v>18459.039999999997</v>
      </c>
      <c r="J163" s="266">
        <v>9233.619999999999</v>
      </c>
      <c r="K163" s="266">
        <v>11863.690000000008</v>
      </c>
      <c r="L163" s="266">
        <v>147.84</v>
      </c>
      <c r="M163" s="266">
        <v>69356.21000000005</v>
      </c>
      <c r="N163" s="266">
        <v>508.03000000000003</v>
      </c>
      <c r="P163"/>
      <c r="Q163"/>
      <c r="R163"/>
      <c r="S163"/>
      <c r="T163"/>
      <c r="U163"/>
      <c r="V163"/>
      <c r="W163"/>
      <c r="X163"/>
      <c r="Y163"/>
      <c r="Z163"/>
      <c r="AA163"/>
      <c r="AB163"/>
    </row>
    <row r="164" spans="2:28" ht="15" x14ac:dyDescent="0.25">
      <c r="B164" s="256" t="s">
        <v>473</v>
      </c>
      <c r="C164"/>
      <c r="D164"/>
      <c r="E164"/>
      <c r="F164"/>
      <c r="G164"/>
      <c r="H164"/>
      <c r="I164"/>
      <c r="J164"/>
      <c r="K164"/>
      <c r="L164"/>
      <c r="M164"/>
      <c r="N164"/>
      <c r="P164"/>
      <c r="Q164"/>
      <c r="R164"/>
      <c r="S164"/>
      <c r="T164"/>
      <c r="U164"/>
      <c r="V164"/>
      <c r="W164"/>
      <c r="X164"/>
      <c r="Y164"/>
      <c r="Z164"/>
      <c r="AA164"/>
      <c r="AB164"/>
    </row>
    <row r="165" spans="2:28" ht="15" x14ac:dyDescent="0.25">
      <c r="B165" s="256" t="s">
        <v>513</v>
      </c>
      <c r="C165"/>
      <c r="D165"/>
      <c r="E165"/>
      <c r="F165"/>
      <c r="G165"/>
      <c r="H165"/>
      <c r="I165"/>
      <c r="J165"/>
      <c r="K165"/>
      <c r="L165"/>
      <c r="M165"/>
      <c r="N165"/>
      <c r="P165"/>
      <c r="Q165"/>
      <c r="R165"/>
      <c r="S165"/>
      <c r="T165"/>
      <c r="U165"/>
      <c r="V165"/>
      <c r="W165"/>
      <c r="X165"/>
      <c r="Y165"/>
      <c r="Z165"/>
      <c r="AA165"/>
      <c r="AB165"/>
    </row>
    <row r="166" spans="2:28" ht="15" x14ac:dyDescent="0.25">
      <c r="B166" s="256" t="s">
        <v>514</v>
      </c>
      <c r="C166"/>
      <c r="D166"/>
      <c r="E166"/>
      <c r="F166"/>
      <c r="G166"/>
      <c r="H166"/>
      <c r="I166"/>
      <c r="J166"/>
      <c r="K166"/>
      <c r="L166"/>
      <c r="M166"/>
      <c r="N166"/>
      <c r="P166"/>
      <c r="Q166"/>
      <c r="R166"/>
      <c r="S166"/>
      <c r="T166"/>
      <c r="U166"/>
      <c r="V166"/>
      <c r="W166"/>
      <c r="X166"/>
      <c r="Y166"/>
      <c r="Z166"/>
      <c r="AA166"/>
      <c r="AB166"/>
    </row>
    <row r="167" spans="2:28" ht="15.75" x14ac:dyDescent="0.25">
      <c r="B167" s="267"/>
      <c r="C167" s="267"/>
      <c r="D167" s="267"/>
      <c r="E167" s="267"/>
      <c r="F167" s="267"/>
      <c r="G167" s="267"/>
      <c r="H167" s="267"/>
      <c r="I167" s="267"/>
      <c r="J167" s="267"/>
      <c r="K167" s="267"/>
      <c r="L167" s="267"/>
      <c r="M167" s="267"/>
      <c r="N167" s="268"/>
      <c r="P167"/>
      <c r="Q167"/>
      <c r="R167"/>
      <c r="S167"/>
      <c r="T167"/>
      <c r="U167"/>
      <c r="V167"/>
      <c r="W167"/>
      <c r="X167"/>
      <c r="Y167"/>
      <c r="Z167"/>
      <c r="AA167"/>
      <c r="AB167"/>
    </row>
    <row r="168" spans="2:28" ht="15.75" x14ac:dyDescent="0.25">
      <c r="B168" s="267"/>
      <c r="C168" s="267"/>
      <c r="D168" s="267"/>
      <c r="E168" s="267"/>
      <c r="F168" s="267"/>
      <c r="G168" s="267"/>
      <c r="H168" s="267"/>
      <c r="I168" s="267"/>
      <c r="J168" s="267"/>
      <c r="K168" s="267"/>
      <c r="L168" s="267"/>
      <c r="M168" s="267"/>
      <c r="N168" s="268"/>
    </row>
    <row r="169" spans="2:28" ht="15.75" x14ac:dyDescent="0.25">
      <c r="B169" s="269"/>
      <c r="C169" s="267"/>
      <c r="D169" s="267"/>
      <c r="E169" s="267"/>
      <c r="F169" s="267"/>
      <c r="G169" s="267"/>
      <c r="H169" s="267"/>
      <c r="I169" s="267"/>
      <c r="J169" s="267"/>
      <c r="K169" s="267"/>
      <c r="L169" s="267"/>
      <c r="M169" s="267"/>
      <c r="N169" s="268"/>
    </row>
    <row r="170" spans="2:28" ht="15" x14ac:dyDescent="0.2">
      <c r="B170" s="269"/>
      <c r="C170" s="267"/>
      <c r="D170" s="267"/>
      <c r="E170" s="267"/>
      <c r="F170" s="267"/>
      <c r="G170" s="267"/>
      <c r="H170" s="267"/>
      <c r="I170" s="267"/>
      <c r="J170" s="267"/>
      <c r="K170" s="267"/>
      <c r="L170" s="267"/>
      <c r="M170" s="267"/>
      <c r="N170" s="267"/>
    </row>
    <row r="171" spans="2:28" ht="15" x14ac:dyDescent="0.2">
      <c r="B171" s="267"/>
      <c r="C171" s="267"/>
      <c r="D171" s="267"/>
      <c r="E171" s="267"/>
      <c r="F171" s="267"/>
      <c r="G171" s="267"/>
      <c r="H171" s="267"/>
      <c r="I171" s="267"/>
      <c r="J171" s="267"/>
      <c r="K171" s="267"/>
      <c r="L171" s="267"/>
      <c r="M171" s="267"/>
      <c r="N171" s="267"/>
    </row>
    <row r="172" spans="2:28" ht="15" x14ac:dyDescent="0.2">
      <c r="B172" s="267"/>
      <c r="C172" s="267"/>
      <c r="D172" s="267"/>
      <c r="E172" s="267"/>
      <c r="F172" s="267"/>
      <c r="G172" s="267"/>
      <c r="H172" s="267"/>
      <c r="I172" s="267"/>
      <c r="J172" s="267"/>
      <c r="K172" s="267"/>
      <c r="L172" s="267"/>
      <c r="M172" s="267"/>
      <c r="N172" s="267"/>
    </row>
    <row r="173" spans="2:28" ht="15" x14ac:dyDescent="0.2">
      <c r="B173" s="267"/>
      <c r="C173" s="267"/>
      <c r="D173" s="267"/>
      <c r="E173" s="267"/>
      <c r="F173" s="267"/>
      <c r="G173" s="267"/>
      <c r="H173" s="267"/>
      <c r="I173" s="267"/>
      <c r="J173" s="267"/>
      <c r="K173" s="267"/>
      <c r="L173" s="267"/>
      <c r="M173" s="267"/>
      <c r="N173" s="267"/>
    </row>
    <row r="174" spans="2:28" ht="15" x14ac:dyDescent="0.2">
      <c r="B174" s="267"/>
      <c r="C174" s="267"/>
      <c r="D174" s="267"/>
      <c r="E174" s="267"/>
      <c r="F174" s="267"/>
      <c r="G174" s="267"/>
      <c r="H174" s="267"/>
      <c r="I174" s="267"/>
      <c r="J174" s="267"/>
      <c r="K174" s="267"/>
      <c r="L174" s="267"/>
      <c r="M174" s="267"/>
      <c r="N174" s="267"/>
    </row>
    <row r="175" spans="2:28" ht="15" x14ac:dyDescent="0.2">
      <c r="B175" s="267"/>
      <c r="C175" s="267"/>
      <c r="D175" s="267"/>
      <c r="E175" s="267"/>
      <c r="F175" s="267"/>
      <c r="G175" s="267"/>
      <c r="H175" s="267"/>
      <c r="I175" s="267"/>
      <c r="J175" s="267"/>
      <c r="K175" s="267"/>
      <c r="L175" s="267"/>
      <c r="M175" s="267"/>
      <c r="N175" s="267"/>
    </row>
  </sheetData>
  <mergeCells count="5">
    <mergeCell ref="B2:N2"/>
    <mergeCell ref="B3:N3"/>
    <mergeCell ref="B4:N4"/>
    <mergeCell ref="B5:N5"/>
    <mergeCell ref="B6:N6"/>
  </mergeCells>
  <hyperlinks>
    <hyperlink ref="O2" location="'Indice Total'!A196" display="Volver"/>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P34"/>
  <sheetViews>
    <sheetView showGridLines="0" zoomScale="90" zoomScaleNormal="90" workbookViewId="0"/>
  </sheetViews>
  <sheetFormatPr baseColWidth="10" defaultColWidth="11.42578125" defaultRowHeight="12.75" x14ac:dyDescent="0.2"/>
  <cols>
    <col min="1" max="1" width="23.7109375" style="241" customWidth="1"/>
    <col min="2" max="2" width="63" style="241" customWidth="1"/>
    <col min="3" max="3" width="12.7109375" style="241" customWidth="1"/>
    <col min="4" max="4" width="16.85546875" style="241" customWidth="1"/>
    <col min="5" max="5" width="18.5703125" style="241" customWidth="1"/>
    <col min="6" max="7" width="12.7109375" style="241" customWidth="1"/>
    <col min="8" max="8" width="8.85546875" style="241" bestFit="1" customWidth="1"/>
    <col min="9" max="9" width="16.140625" style="241" bestFit="1" customWidth="1"/>
    <col min="10" max="10" width="13" style="241" bestFit="1" customWidth="1"/>
    <col min="11" max="11" width="11.7109375" style="241" bestFit="1" customWidth="1"/>
    <col min="12" max="17" width="11.5703125" style="241" bestFit="1" customWidth="1"/>
    <col min="18" max="18" width="12.85546875" style="241" bestFit="1" customWidth="1"/>
    <col min="19" max="16384" width="11.42578125" style="241"/>
  </cols>
  <sheetData>
    <row r="1" spans="2:16" ht="42.95" customHeight="1" x14ac:dyDescent="0.2"/>
    <row r="2" spans="2:16" ht="18" x14ac:dyDescent="0.2">
      <c r="B2" s="1778" t="s">
        <v>1628</v>
      </c>
      <c r="C2" s="1792"/>
      <c r="D2" s="1792"/>
      <c r="E2" s="1792"/>
      <c r="F2" s="1792"/>
      <c r="G2" s="1792"/>
      <c r="H2" s="3" t="s">
        <v>1</v>
      </c>
      <c r="I2" s="3"/>
    </row>
    <row r="3" spans="2:16" ht="36.75" customHeight="1" x14ac:dyDescent="0.2">
      <c r="B3" s="1761" t="s">
        <v>1629</v>
      </c>
      <c r="C3" s="1762"/>
      <c r="D3" s="1762"/>
      <c r="E3" s="1762"/>
      <c r="F3" s="1762"/>
      <c r="G3" s="1762"/>
    </row>
    <row r="4" spans="2:16" ht="19.149999999999999" customHeight="1" thickBot="1" x14ac:dyDescent="0.25">
      <c r="B4" s="1799">
        <v>2019</v>
      </c>
      <c r="C4" s="1834"/>
      <c r="D4" s="1834"/>
      <c r="E4" s="1834"/>
      <c r="F4" s="1834"/>
      <c r="G4" s="1834"/>
    </row>
    <row r="5" spans="2:16" ht="20.25" customHeight="1" x14ac:dyDescent="0.2">
      <c r="B5" s="244"/>
      <c r="C5" s="244"/>
      <c r="D5" s="244"/>
      <c r="E5" s="244"/>
      <c r="F5" s="244"/>
      <c r="G5" s="244"/>
    </row>
    <row r="6" spans="2:16" ht="17.25" customHeight="1" x14ac:dyDescent="0.2">
      <c r="B6" s="1835" t="s">
        <v>52</v>
      </c>
      <c r="C6" s="1836" t="s">
        <v>1544</v>
      </c>
      <c r="D6" s="1836"/>
      <c r="E6" s="1836"/>
      <c r="F6" s="1837" t="s">
        <v>1630</v>
      </c>
      <c r="G6" s="1837" t="s">
        <v>117</v>
      </c>
    </row>
    <row r="7" spans="2:16" ht="24.75" customHeight="1" x14ac:dyDescent="0.2">
      <c r="B7" s="1835"/>
      <c r="C7" s="548" t="s">
        <v>832</v>
      </c>
      <c r="D7" s="548" t="s">
        <v>1545</v>
      </c>
      <c r="E7" s="548" t="s">
        <v>836</v>
      </c>
      <c r="F7" s="1837"/>
      <c r="G7" s="1837"/>
    </row>
    <row r="8" spans="2:16" ht="18" customHeight="1" x14ac:dyDescent="0.25">
      <c r="B8" s="742" t="s">
        <v>1546</v>
      </c>
      <c r="C8" s="716">
        <v>220595.41666666666</v>
      </c>
      <c r="D8" s="797">
        <v>133818.33333333331</v>
      </c>
      <c r="E8" s="716">
        <v>27386.75</v>
      </c>
      <c r="F8" s="797">
        <v>64138</v>
      </c>
      <c r="G8" s="719">
        <v>445938.5</v>
      </c>
      <c r="H8" s="879"/>
      <c r="I8" s="888"/>
      <c r="J8" s="889"/>
      <c r="K8" s="890"/>
      <c r="L8" s="890"/>
      <c r="M8" s="891"/>
      <c r="N8" s="891"/>
      <c r="O8" s="891"/>
      <c r="P8" s="891"/>
    </row>
    <row r="9" spans="2:16" ht="18" customHeight="1" x14ac:dyDescent="0.25">
      <c r="B9" s="742" t="s">
        <v>1547</v>
      </c>
      <c r="C9" s="716">
        <v>25315.916666666668</v>
      </c>
      <c r="D9" s="797">
        <v>11676.05</v>
      </c>
      <c r="E9" s="716">
        <v>2016.4166666666667</v>
      </c>
      <c r="F9" s="797">
        <v>2537.0833333333335</v>
      </c>
      <c r="G9" s="719">
        <v>41545.466666666667</v>
      </c>
      <c r="H9" s="879"/>
      <c r="I9" s="888"/>
      <c r="J9" s="889"/>
      <c r="K9" s="892"/>
      <c r="L9" s="892"/>
      <c r="M9" s="891"/>
      <c r="N9" s="891"/>
      <c r="O9" s="891"/>
    </row>
    <row r="10" spans="2:16" ht="18" customHeight="1" x14ac:dyDescent="0.25">
      <c r="B10" s="742" t="s">
        <v>72</v>
      </c>
      <c r="C10" s="716">
        <v>33374.5</v>
      </c>
      <c r="D10" s="797">
        <v>31107.916666666668</v>
      </c>
      <c r="E10" s="716">
        <v>3711.25</v>
      </c>
      <c r="F10" s="797">
        <v>16075.666666666666</v>
      </c>
      <c r="G10" s="719">
        <v>84269.333333333343</v>
      </c>
      <c r="H10" s="879"/>
      <c r="I10" s="888"/>
      <c r="J10" s="889"/>
      <c r="K10" s="892"/>
      <c r="L10" s="893"/>
      <c r="M10" s="891"/>
      <c r="N10" s="891"/>
      <c r="O10" s="891"/>
    </row>
    <row r="11" spans="2:16" ht="18" customHeight="1" x14ac:dyDescent="0.25">
      <c r="B11" s="742" t="s">
        <v>1548</v>
      </c>
      <c r="C11" s="716">
        <v>279161</v>
      </c>
      <c r="D11" s="797">
        <v>168919.75</v>
      </c>
      <c r="E11" s="716">
        <v>63461.25</v>
      </c>
      <c r="F11" s="797">
        <v>48201.333333333336</v>
      </c>
      <c r="G11" s="719">
        <v>559743.33333333337</v>
      </c>
      <c r="H11" s="879"/>
      <c r="I11" s="888"/>
      <c r="J11" s="889"/>
      <c r="K11" s="894"/>
      <c r="L11" s="894"/>
      <c r="M11" s="891"/>
      <c r="N11" s="891"/>
      <c r="O11" s="891"/>
    </row>
    <row r="12" spans="2:16" ht="18" customHeight="1" x14ac:dyDescent="0.25">
      <c r="B12" s="742" t="s">
        <v>1549</v>
      </c>
      <c r="C12" s="716">
        <v>14703</v>
      </c>
      <c r="D12" s="797">
        <v>11012.416666666666</v>
      </c>
      <c r="E12" s="716">
        <v>2011.4166666666667</v>
      </c>
      <c r="F12" s="797">
        <v>3544.6666666666665</v>
      </c>
      <c r="G12" s="719">
        <v>31271.5</v>
      </c>
      <c r="H12" s="879"/>
      <c r="I12" s="888"/>
      <c r="J12" s="889"/>
      <c r="K12" s="892"/>
      <c r="L12" s="893"/>
      <c r="M12" s="891"/>
      <c r="N12" s="891"/>
      <c r="O12" s="891"/>
    </row>
    <row r="13" spans="2:16" ht="18" customHeight="1" x14ac:dyDescent="0.25">
      <c r="B13" s="742" t="s">
        <v>70</v>
      </c>
      <c r="C13" s="716">
        <v>173987.75</v>
      </c>
      <c r="D13" s="797">
        <v>385338.16666666669</v>
      </c>
      <c r="E13" s="716">
        <v>49317.916666666664</v>
      </c>
      <c r="F13" s="797">
        <v>62615.25</v>
      </c>
      <c r="G13" s="719">
        <v>671259.08333333337</v>
      </c>
      <c r="H13" s="879"/>
      <c r="I13" s="888"/>
      <c r="J13" s="889"/>
      <c r="K13" s="890"/>
      <c r="L13" s="890"/>
      <c r="M13" s="891"/>
      <c r="N13" s="891"/>
      <c r="O13" s="891"/>
    </row>
    <row r="14" spans="2:16" ht="18" customHeight="1" x14ac:dyDescent="0.25">
      <c r="B14" s="742" t="s">
        <v>1550</v>
      </c>
      <c r="C14" s="716">
        <v>354096.75</v>
      </c>
      <c r="D14" s="797">
        <v>339168.75</v>
      </c>
      <c r="E14" s="716">
        <v>67654.833333333328</v>
      </c>
      <c r="F14" s="797">
        <v>151939.75</v>
      </c>
      <c r="G14" s="719">
        <v>912860.08333333337</v>
      </c>
      <c r="H14" s="879"/>
      <c r="I14" s="888"/>
      <c r="J14" s="889"/>
      <c r="K14" s="890"/>
      <c r="L14" s="890"/>
      <c r="M14" s="891"/>
      <c r="N14" s="891"/>
      <c r="O14" s="891"/>
    </row>
    <row r="15" spans="2:16" ht="18" customHeight="1" x14ac:dyDescent="0.25">
      <c r="B15" s="742" t="s">
        <v>1551</v>
      </c>
      <c r="C15" s="716">
        <v>119781.08333333333</v>
      </c>
      <c r="D15" s="797">
        <v>89110.333333333328</v>
      </c>
      <c r="E15" s="716">
        <v>47298.083333333336</v>
      </c>
      <c r="F15" s="797">
        <v>59191.083333333336</v>
      </c>
      <c r="G15" s="719">
        <v>315380.58333333331</v>
      </c>
      <c r="H15" s="879"/>
      <c r="I15" s="888"/>
      <c r="J15" s="889"/>
      <c r="K15" s="890"/>
      <c r="L15" s="890"/>
      <c r="M15" s="891"/>
      <c r="N15" s="891"/>
      <c r="O15" s="891"/>
    </row>
    <row r="16" spans="2:16" ht="18" customHeight="1" x14ac:dyDescent="0.25">
      <c r="B16" s="742" t="s">
        <v>1552</v>
      </c>
      <c r="C16" s="716">
        <v>146191.83333333334</v>
      </c>
      <c r="D16" s="797">
        <v>140876.5</v>
      </c>
      <c r="E16" s="716">
        <v>62418.583333333336</v>
      </c>
      <c r="F16" s="797">
        <v>65308.583333333336</v>
      </c>
      <c r="G16" s="719">
        <v>414795.5</v>
      </c>
      <c r="H16" s="879"/>
      <c r="I16" s="888"/>
      <c r="J16" s="889"/>
      <c r="K16" s="890"/>
      <c r="L16" s="890"/>
      <c r="M16" s="891"/>
      <c r="N16" s="891"/>
      <c r="O16" s="891"/>
    </row>
    <row r="17" spans="2:15" ht="18" customHeight="1" x14ac:dyDescent="0.25">
      <c r="B17" s="742" t="s">
        <v>1553</v>
      </c>
      <c r="C17" s="716">
        <v>69813.75</v>
      </c>
      <c r="D17" s="797">
        <v>101728.66666666701</v>
      </c>
      <c r="E17" s="716">
        <v>14273.916666666666</v>
      </c>
      <c r="F17" s="797">
        <v>14130.5</v>
      </c>
      <c r="G17" s="719">
        <v>199946.83333333366</v>
      </c>
      <c r="H17" s="879"/>
      <c r="I17" s="888"/>
      <c r="J17" s="889"/>
      <c r="K17" s="890"/>
      <c r="L17" s="890"/>
      <c r="M17" s="891"/>
      <c r="N17" s="891"/>
      <c r="O17" s="891"/>
    </row>
    <row r="18" spans="2:15" ht="18" customHeight="1" x14ac:dyDescent="0.25">
      <c r="B18" s="742" t="s">
        <v>1554</v>
      </c>
      <c r="C18" s="716">
        <v>399459.58333333331</v>
      </c>
      <c r="D18" s="797">
        <v>285677</v>
      </c>
      <c r="E18" s="716">
        <v>77243.75</v>
      </c>
      <c r="F18" s="797">
        <v>155618.33333333334</v>
      </c>
      <c r="G18" s="719">
        <v>917998.66666666663</v>
      </c>
      <c r="H18" s="879"/>
      <c r="I18" s="888"/>
      <c r="J18" s="889"/>
      <c r="K18" s="890"/>
      <c r="L18" s="890"/>
      <c r="M18" s="891"/>
      <c r="N18" s="891"/>
      <c r="O18" s="891"/>
    </row>
    <row r="19" spans="2:15" ht="18" customHeight="1" x14ac:dyDescent="0.25">
      <c r="B19" s="742" t="s">
        <v>1555</v>
      </c>
      <c r="C19" s="716">
        <v>248778.66666666666</v>
      </c>
      <c r="D19" s="797">
        <v>148049.16666666666</v>
      </c>
      <c r="E19" s="716">
        <v>70505.5</v>
      </c>
      <c r="F19" s="797">
        <v>35515.416666666664</v>
      </c>
      <c r="G19" s="719">
        <v>502848.75</v>
      </c>
      <c r="H19" s="879"/>
      <c r="I19" s="888"/>
      <c r="J19" s="889"/>
      <c r="K19" s="890"/>
      <c r="L19" s="890"/>
      <c r="M19" s="891"/>
      <c r="N19" s="891"/>
      <c r="O19" s="891"/>
    </row>
    <row r="20" spans="2:15" ht="18" customHeight="1" x14ac:dyDescent="0.25">
      <c r="B20" s="742" t="s">
        <v>71</v>
      </c>
      <c r="C20" s="716">
        <v>260867.16666666666</v>
      </c>
      <c r="D20" s="797">
        <v>126672.41666666667</v>
      </c>
      <c r="E20" s="716">
        <v>41942.333333333336</v>
      </c>
      <c r="F20" s="797">
        <v>43219.083333333336</v>
      </c>
      <c r="G20" s="719">
        <v>472700.99999999994</v>
      </c>
      <c r="H20" s="879"/>
      <c r="I20" s="888"/>
      <c r="J20" s="889"/>
      <c r="K20" s="808"/>
      <c r="L20" s="808"/>
      <c r="M20" s="891"/>
      <c r="N20" s="891"/>
      <c r="O20" s="891"/>
    </row>
    <row r="21" spans="2:15" ht="18" customHeight="1" x14ac:dyDescent="0.25">
      <c r="B21" s="742" t="s">
        <v>1556</v>
      </c>
      <c r="C21" s="716">
        <v>119530.16666666667</v>
      </c>
      <c r="D21" s="797">
        <v>59106.583333333336</v>
      </c>
      <c r="E21" s="716">
        <v>42876.416666666664</v>
      </c>
      <c r="F21" s="797">
        <v>124605.66666666667</v>
      </c>
      <c r="G21" s="719">
        <v>346118.83333333331</v>
      </c>
      <c r="H21" s="879"/>
      <c r="I21" s="888"/>
      <c r="J21" s="889"/>
      <c r="K21" s="890"/>
      <c r="L21" s="890"/>
      <c r="M21" s="891"/>
      <c r="N21" s="891"/>
      <c r="O21" s="891"/>
    </row>
    <row r="22" spans="2:15" ht="18" customHeight="1" x14ac:dyDescent="0.25">
      <c r="B22" s="742" t="s">
        <v>1557</v>
      </c>
      <c r="C22" s="716">
        <v>161541.33333333334</v>
      </c>
      <c r="D22" s="797">
        <v>71442.416666666672</v>
      </c>
      <c r="E22" s="716">
        <v>23101.666666666668</v>
      </c>
      <c r="F22" s="797">
        <v>170457.66666666666</v>
      </c>
      <c r="G22" s="719">
        <v>426543.08333333331</v>
      </c>
      <c r="H22" s="879"/>
      <c r="I22" s="888"/>
      <c r="J22" s="889"/>
      <c r="K22" s="890"/>
      <c r="L22" s="890"/>
      <c r="M22" s="891"/>
      <c r="N22" s="891"/>
      <c r="O22" s="891"/>
    </row>
    <row r="23" spans="2:15" ht="18" customHeight="1" x14ac:dyDescent="0.25">
      <c r="B23" s="742" t="s">
        <v>1558</v>
      </c>
      <c r="C23" s="716">
        <v>16275.75</v>
      </c>
      <c r="D23" s="797">
        <v>23787.083333333336</v>
      </c>
      <c r="E23" s="716">
        <v>5153.25</v>
      </c>
      <c r="F23" s="797">
        <v>176144.83333333334</v>
      </c>
      <c r="G23" s="719">
        <v>221360.91666666669</v>
      </c>
      <c r="H23" s="879"/>
      <c r="I23" s="888"/>
      <c r="J23" s="889"/>
      <c r="K23" s="890"/>
      <c r="L23" s="890"/>
      <c r="M23" s="891"/>
      <c r="N23" s="891"/>
      <c r="O23" s="891"/>
    </row>
    <row r="24" spans="2:15" ht="18" customHeight="1" x14ac:dyDescent="0.25">
      <c r="B24" s="742" t="s">
        <v>1559</v>
      </c>
      <c r="C24" s="716">
        <v>91.5</v>
      </c>
      <c r="D24" s="797">
        <v>580.58333333333337</v>
      </c>
      <c r="E24" s="716">
        <v>33.833333333333336</v>
      </c>
      <c r="F24" s="797">
        <v>335.5</v>
      </c>
      <c r="G24" s="719">
        <v>1041.4166666666667</v>
      </c>
      <c r="H24" s="879"/>
      <c r="I24" s="888"/>
      <c r="J24" s="889"/>
      <c r="K24" s="890"/>
      <c r="L24" s="890"/>
      <c r="M24" s="891"/>
      <c r="N24" s="891"/>
      <c r="O24" s="891"/>
    </row>
    <row r="25" spans="2:15" ht="18" customHeight="1" x14ac:dyDescent="0.25">
      <c r="B25" s="742" t="s">
        <v>1613</v>
      </c>
      <c r="C25" s="716"/>
      <c r="D25" s="797"/>
      <c r="E25" s="716"/>
      <c r="F25" s="797">
        <v>11374.833333333334</v>
      </c>
      <c r="G25" s="719">
        <v>11374.833333333334</v>
      </c>
      <c r="H25" s="879"/>
      <c r="I25" s="888"/>
      <c r="J25" s="889"/>
      <c r="K25" s="890"/>
      <c r="L25" s="890"/>
      <c r="M25" s="891"/>
      <c r="N25" s="891"/>
      <c r="O25" s="891"/>
    </row>
    <row r="26" spans="2:15" ht="18" customHeight="1" x14ac:dyDescent="0.25">
      <c r="B26" s="895" t="s">
        <v>117</v>
      </c>
      <c r="C26" s="778">
        <v>2643565.1666666665</v>
      </c>
      <c r="D26" s="778">
        <v>2128072.1333333338</v>
      </c>
      <c r="E26" s="778">
        <v>600407.16666666663</v>
      </c>
      <c r="F26" s="778">
        <v>1204953.2499999998</v>
      </c>
      <c r="G26" s="778">
        <v>6576997.7166666677</v>
      </c>
      <c r="H26" s="879"/>
      <c r="I26" s="808"/>
      <c r="J26" s="890"/>
      <c r="K26" s="896"/>
      <c r="L26" s="896"/>
      <c r="M26" s="891"/>
      <c r="N26" s="891"/>
      <c r="O26" s="891"/>
    </row>
    <row r="27" spans="2:15" ht="12" customHeight="1" x14ac:dyDescent="0.2">
      <c r="B27" s="755" t="s">
        <v>1631</v>
      </c>
    </row>
    <row r="28" spans="2:15" ht="35.25" customHeight="1" x14ac:dyDescent="0.2">
      <c r="B28" s="1833" t="s">
        <v>1632</v>
      </c>
      <c r="C28" s="1833"/>
      <c r="D28" s="1833"/>
      <c r="E28" s="1833"/>
      <c r="F28" s="1833"/>
      <c r="G28" s="1833"/>
    </row>
    <row r="29" spans="2:15" ht="24.75" customHeight="1" x14ac:dyDescent="0.2">
      <c r="B29" s="862"/>
      <c r="C29" s="762"/>
      <c r="D29" s="762"/>
      <c r="E29" s="762"/>
      <c r="F29" s="762"/>
      <c r="G29" s="762"/>
      <c r="H29" s="758"/>
    </row>
    <row r="30" spans="2:15" s="269" customFormat="1" ht="24.75" customHeight="1" x14ac:dyDescent="0.2">
      <c r="B30" s="897"/>
      <c r="C30" s="898"/>
      <c r="D30" s="898"/>
      <c r="E30" s="898"/>
      <c r="F30" s="898"/>
      <c r="G30" s="898"/>
    </row>
    <row r="31" spans="2:15" s="269" customFormat="1" ht="11.25" x14ac:dyDescent="0.2">
      <c r="C31" s="899"/>
      <c r="D31" s="900"/>
      <c r="E31" s="900"/>
      <c r="F31" s="901"/>
      <c r="G31" s="900"/>
      <c r="H31" s="831"/>
    </row>
    <row r="32" spans="2:15" s="269" customFormat="1" ht="11.25" x14ac:dyDescent="0.2">
      <c r="B32" s="902"/>
      <c r="C32" s="776"/>
      <c r="D32" s="776"/>
      <c r="E32" s="776"/>
      <c r="F32" s="776"/>
      <c r="G32" s="903"/>
    </row>
    <row r="33" spans="3:9" s="269" customFormat="1" ht="11.25" x14ac:dyDescent="0.2">
      <c r="C33" s="776"/>
      <c r="D33" s="776"/>
      <c r="E33" s="776"/>
      <c r="F33" s="776"/>
      <c r="G33" s="776"/>
      <c r="H33" s="903"/>
    </row>
    <row r="34" spans="3:9" s="269" customFormat="1" ht="11.25" x14ac:dyDescent="0.2">
      <c r="D34" s="776"/>
      <c r="E34" s="776"/>
      <c r="F34" s="776"/>
      <c r="G34" s="776"/>
      <c r="H34" s="776"/>
      <c r="I34" s="903"/>
    </row>
  </sheetData>
  <mergeCells count="8">
    <mergeCell ref="B28:G28"/>
    <mergeCell ref="B2:G2"/>
    <mergeCell ref="B3:G3"/>
    <mergeCell ref="B4:G4"/>
    <mergeCell ref="B6:B7"/>
    <mergeCell ref="C6:E6"/>
    <mergeCell ref="F6:F7"/>
    <mergeCell ref="G6:G7"/>
  </mergeCells>
  <conditionalFormatting sqref="D29:G29">
    <cfRule type="cellIs" dxfId="17" priority="1" operator="lessThan">
      <formula>0</formula>
    </cfRule>
  </conditionalFormatting>
  <hyperlinks>
    <hyperlink ref="H2" location="'Indice Total'!A6"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1:M35"/>
  <sheetViews>
    <sheetView showGridLines="0" zoomScale="90" zoomScaleNormal="90" workbookViewId="0"/>
  </sheetViews>
  <sheetFormatPr baseColWidth="10" defaultColWidth="11.42578125" defaultRowHeight="12.75" x14ac:dyDescent="0.2"/>
  <cols>
    <col min="1" max="1" width="23.7109375" style="241" customWidth="1"/>
    <col min="2" max="2" width="39.5703125" style="241" customWidth="1"/>
    <col min="3" max="3" width="14.7109375" style="241" customWidth="1"/>
    <col min="4" max="4" width="17.42578125" style="241" customWidth="1"/>
    <col min="5" max="7" width="14.7109375" style="241" customWidth="1"/>
    <col min="8" max="8" width="13" style="241" bestFit="1" customWidth="1"/>
    <col min="9" max="9" width="11.85546875" style="241" bestFit="1" customWidth="1"/>
    <col min="10" max="10" width="12.7109375" style="241" bestFit="1" customWidth="1"/>
    <col min="11" max="11" width="11.5703125" style="241" bestFit="1" customWidth="1"/>
    <col min="12" max="12" width="12.5703125" style="241" bestFit="1" customWidth="1"/>
    <col min="13" max="13" width="13.85546875" style="241" bestFit="1" customWidth="1"/>
    <col min="14" max="16384" width="11.42578125" style="241"/>
  </cols>
  <sheetData>
    <row r="1" spans="2:13" ht="42.95" customHeight="1" x14ac:dyDescent="0.2"/>
    <row r="2" spans="2:13" ht="18" x14ac:dyDescent="0.25">
      <c r="B2" s="1825" t="s">
        <v>1633</v>
      </c>
      <c r="C2" s="1825"/>
      <c r="D2" s="1825"/>
      <c r="E2" s="1825"/>
      <c r="F2" s="1825"/>
      <c r="G2" s="1825"/>
      <c r="H2" s="3" t="s">
        <v>1</v>
      </c>
      <c r="I2" s="3"/>
    </row>
    <row r="3" spans="2:13" ht="36" customHeight="1" x14ac:dyDescent="0.25">
      <c r="B3" s="1839" t="s">
        <v>1634</v>
      </c>
      <c r="C3" s="1839"/>
      <c r="D3" s="1839"/>
      <c r="E3" s="1839"/>
      <c r="F3" s="1839"/>
      <c r="G3" s="1839"/>
    </row>
    <row r="4" spans="2:13" ht="19.149999999999999" customHeight="1" thickBot="1" x14ac:dyDescent="0.3">
      <c r="B4" s="1840">
        <v>2019</v>
      </c>
      <c r="C4" s="1840"/>
      <c r="D4" s="1840"/>
      <c r="E4" s="1840"/>
      <c r="F4" s="1840"/>
      <c r="G4" s="1840"/>
    </row>
    <row r="5" spans="2:13" ht="21.75" customHeight="1" x14ac:dyDescent="0.2">
      <c r="B5" s="768"/>
      <c r="C5" s="768"/>
      <c r="D5" s="768"/>
      <c r="E5" s="768"/>
      <c r="F5" s="768"/>
      <c r="G5" s="768"/>
    </row>
    <row r="6" spans="2:13" ht="18.75" customHeight="1" x14ac:dyDescent="0.2">
      <c r="B6" s="1841" t="s">
        <v>1616</v>
      </c>
      <c r="C6" s="1843" t="s">
        <v>1544</v>
      </c>
      <c r="D6" s="1843"/>
      <c r="E6" s="1843"/>
      <c r="F6" s="1828" t="s">
        <v>1635</v>
      </c>
      <c r="G6" s="1828" t="s">
        <v>117</v>
      </c>
    </row>
    <row r="7" spans="2:13" ht="20.25" customHeight="1" x14ac:dyDescent="0.2">
      <c r="B7" s="1842"/>
      <c r="C7" s="548" t="s">
        <v>2515</v>
      </c>
      <c r="D7" s="548" t="s">
        <v>1545</v>
      </c>
      <c r="E7" s="548" t="s">
        <v>836</v>
      </c>
      <c r="F7" s="1790"/>
      <c r="G7" s="1790"/>
      <c r="H7" s="904"/>
    </row>
    <row r="8" spans="2:13" ht="18" customHeight="1" x14ac:dyDescent="0.2">
      <c r="B8" s="806" t="s">
        <v>85</v>
      </c>
      <c r="C8" s="1735"/>
      <c r="D8" s="716">
        <v>11046.8</v>
      </c>
      <c r="E8" s="716">
        <v>3894.4</v>
      </c>
      <c r="F8" s="716">
        <v>14606.5</v>
      </c>
      <c r="G8" s="856"/>
      <c r="H8" s="905"/>
      <c r="I8" s="906"/>
      <c r="J8" s="888"/>
      <c r="K8" s="808"/>
      <c r="L8" s="808"/>
      <c r="M8" s="808"/>
    </row>
    <row r="9" spans="2:13" ht="18" customHeight="1" x14ac:dyDescent="0.2">
      <c r="B9" s="806" t="s">
        <v>86</v>
      </c>
      <c r="C9" s="1735"/>
      <c r="D9" s="716">
        <v>25788.1</v>
      </c>
      <c r="E9" s="716">
        <v>3196.3</v>
      </c>
      <c r="F9" s="716">
        <v>27107.3</v>
      </c>
      <c r="G9" s="856"/>
      <c r="H9" s="905"/>
      <c r="I9" s="906"/>
      <c r="J9" s="888"/>
      <c r="K9" s="808"/>
      <c r="L9" s="808"/>
      <c r="M9" s="808"/>
    </row>
    <row r="10" spans="2:13" ht="18" customHeight="1" x14ac:dyDescent="0.2">
      <c r="B10" s="806" t="s">
        <v>87</v>
      </c>
      <c r="C10" s="1735"/>
      <c r="D10" s="716">
        <v>58842.400000000001</v>
      </c>
      <c r="E10" s="716">
        <v>8086.8</v>
      </c>
      <c r="F10" s="716">
        <v>44007.3</v>
      </c>
      <c r="G10" s="856"/>
      <c r="H10" s="905"/>
      <c r="I10" s="906"/>
      <c r="J10" s="888"/>
      <c r="K10" s="808"/>
      <c r="L10" s="808"/>
      <c r="M10" s="808"/>
    </row>
    <row r="11" spans="2:13" ht="18" customHeight="1" x14ac:dyDescent="0.2">
      <c r="B11" s="806" t="s">
        <v>88</v>
      </c>
      <c r="C11" s="1735"/>
      <c r="D11" s="716">
        <v>14644.5</v>
      </c>
      <c r="E11" s="716">
        <v>1621.2</v>
      </c>
      <c r="F11" s="716">
        <v>17903.8</v>
      </c>
      <c r="G11" s="856"/>
      <c r="H11" s="905"/>
      <c r="I11" s="906"/>
      <c r="J11" s="888"/>
      <c r="K11" s="808"/>
      <c r="L11" s="808"/>
      <c r="M11" s="808"/>
    </row>
    <row r="12" spans="2:13" ht="18" customHeight="1" x14ac:dyDescent="0.2">
      <c r="B12" s="806" t="s">
        <v>89</v>
      </c>
      <c r="C12" s="1735"/>
      <c r="D12" s="716">
        <v>42991.5</v>
      </c>
      <c r="E12" s="716">
        <v>3100.8</v>
      </c>
      <c r="F12" s="716">
        <v>42872.4</v>
      </c>
      <c r="G12" s="856"/>
      <c r="H12" s="905"/>
      <c r="I12" s="906"/>
      <c r="J12" s="888"/>
      <c r="K12" s="808"/>
      <c r="L12" s="808"/>
      <c r="M12" s="808"/>
    </row>
    <row r="13" spans="2:13" ht="18" customHeight="1" x14ac:dyDescent="0.2">
      <c r="B13" s="806" t="s">
        <v>104</v>
      </c>
      <c r="C13" s="1735"/>
      <c r="D13" s="716">
        <v>79744.100000000006</v>
      </c>
      <c r="E13" s="716">
        <v>218931.8</v>
      </c>
      <c r="F13" s="716">
        <v>114757.1</v>
      </c>
      <c r="G13" s="856"/>
      <c r="H13" s="905"/>
      <c r="I13" s="906"/>
      <c r="J13" s="888"/>
      <c r="K13" s="808"/>
      <c r="L13" s="808"/>
      <c r="M13" s="808"/>
    </row>
    <row r="14" spans="2:13" ht="18" customHeight="1" x14ac:dyDescent="0.2">
      <c r="B14" s="806" t="s">
        <v>105</v>
      </c>
      <c r="C14" s="1735"/>
      <c r="D14" s="716">
        <v>85141.1</v>
      </c>
      <c r="E14" s="716">
        <v>18485.599999999999</v>
      </c>
      <c r="F14" s="716">
        <v>62630.6</v>
      </c>
      <c r="G14" s="856"/>
      <c r="H14" s="905"/>
      <c r="I14" s="906"/>
      <c r="J14" s="888"/>
      <c r="K14" s="808"/>
      <c r="L14" s="808"/>
      <c r="M14" s="808"/>
    </row>
    <row r="15" spans="2:13" ht="18" customHeight="1" x14ac:dyDescent="0.2">
      <c r="B15" s="806" t="s">
        <v>92</v>
      </c>
      <c r="C15" s="1735"/>
      <c r="D15" s="716">
        <v>98045.3</v>
      </c>
      <c r="E15" s="716">
        <v>15219.3</v>
      </c>
      <c r="F15" s="716">
        <v>66414.8</v>
      </c>
      <c r="G15" s="856"/>
      <c r="H15" s="905"/>
      <c r="I15" s="906"/>
      <c r="J15" s="888"/>
      <c r="K15" s="808"/>
      <c r="L15" s="808"/>
      <c r="M15" s="808"/>
    </row>
    <row r="16" spans="2:13" ht="18" customHeight="1" x14ac:dyDescent="0.2">
      <c r="B16" s="806" t="s">
        <v>93</v>
      </c>
      <c r="C16" s="1735"/>
      <c r="D16" s="716">
        <v>29867.3</v>
      </c>
      <c r="E16" s="716">
        <v>1794.8</v>
      </c>
      <c r="F16" s="716">
        <v>26858.3</v>
      </c>
      <c r="G16" s="856"/>
      <c r="H16" s="905"/>
      <c r="I16" s="906"/>
      <c r="J16" s="888"/>
      <c r="K16" s="808"/>
      <c r="L16" s="808"/>
      <c r="M16" s="808"/>
    </row>
    <row r="17" spans="2:13" ht="18" customHeight="1" x14ac:dyDescent="0.2">
      <c r="B17" s="806" t="s">
        <v>94</v>
      </c>
      <c r="C17" s="1735"/>
      <c r="D17" s="716">
        <v>96421.2</v>
      </c>
      <c r="E17" s="716">
        <v>28353.3</v>
      </c>
      <c r="F17" s="716">
        <v>92804.2</v>
      </c>
      <c r="G17" s="856"/>
      <c r="H17" s="905"/>
      <c r="I17" s="906"/>
      <c r="J17" s="888"/>
      <c r="K17" s="808"/>
      <c r="L17" s="808"/>
      <c r="M17" s="808"/>
    </row>
    <row r="18" spans="2:13" ht="18" customHeight="1" x14ac:dyDescent="0.2">
      <c r="B18" s="806" t="s">
        <v>1577</v>
      </c>
      <c r="C18" s="1735"/>
      <c r="D18" s="716">
        <v>102963.9</v>
      </c>
      <c r="E18" s="716">
        <v>993</v>
      </c>
      <c r="F18" s="716">
        <v>61237.599999999999</v>
      </c>
      <c r="G18" s="856"/>
      <c r="H18" s="905"/>
      <c r="I18" s="906"/>
      <c r="J18" s="888"/>
      <c r="K18" s="808"/>
      <c r="L18" s="808"/>
      <c r="M18" s="808"/>
    </row>
    <row r="19" spans="2:13" ht="18" customHeight="1" x14ac:dyDescent="0.2">
      <c r="B19" s="806" t="s">
        <v>1578</v>
      </c>
      <c r="C19" s="1735"/>
      <c r="D19" s="716">
        <v>20867.099999999999</v>
      </c>
      <c r="E19" s="716">
        <v>1245.9000000000001</v>
      </c>
      <c r="F19" s="716">
        <v>25268.9</v>
      </c>
      <c r="G19" s="856"/>
      <c r="H19" s="905"/>
      <c r="I19" s="906"/>
      <c r="J19" s="907"/>
      <c r="K19" s="908"/>
      <c r="L19" s="908"/>
      <c r="M19" s="808"/>
    </row>
    <row r="20" spans="2:13" ht="18" customHeight="1" x14ac:dyDescent="0.2">
      <c r="B20" s="809" t="s">
        <v>1579</v>
      </c>
      <c r="C20" s="1735"/>
      <c r="D20" s="716">
        <v>83232.7</v>
      </c>
      <c r="E20" s="716">
        <v>23881.8</v>
      </c>
      <c r="F20" s="716">
        <v>54891.7</v>
      </c>
      <c r="G20" s="856"/>
      <c r="H20" s="905"/>
      <c r="I20" s="906"/>
      <c r="J20" s="888"/>
      <c r="K20" s="808"/>
      <c r="L20" s="808"/>
      <c r="M20" s="808"/>
    </row>
    <row r="21" spans="2:13" ht="18" customHeight="1" x14ac:dyDescent="0.2">
      <c r="B21" s="809" t="s">
        <v>108</v>
      </c>
      <c r="C21" s="1735"/>
      <c r="D21" s="716">
        <v>8719.2999999999993</v>
      </c>
      <c r="E21" s="716">
        <v>133.80000000000001</v>
      </c>
      <c r="F21" s="716">
        <v>7953.6</v>
      </c>
      <c r="G21" s="856"/>
      <c r="H21" s="905"/>
      <c r="I21" s="906"/>
      <c r="J21" s="888"/>
      <c r="K21" s="808"/>
      <c r="L21" s="808"/>
      <c r="M21" s="808"/>
    </row>
    <row r="22" spans="2:13" ht="18" customHeight="1" x14ac:dyDescent="0.2">
      <c r="B22" s="806" t="s">
        <v>1581</v>
      </c>
      <c r="C22" s="1735"/>
      <c r="D22" s="716">
        <v>11346.2</v>
      </c>
      <c r="E22" s="716">
        <v>14341.2</v>
      </c>
      <c r="F22" s="716">
        <v>15181.9</v>
      </c>
      <c r="G22" s="856"/>
      <c r="H22" s="905"/>
      <c r="I22" s="906"/>
      <c r="J22" s="888"/>
      <c r="K22" s="808"/>
      <c r="L22" s="808"/>
      <c r="M22" s="808"/>
    </row>
    <row r="23" spans="2:13" ht="18" customHeight="1" x14ac:dyDescent="0.2">
      <c r="B23" s="806" t="s">
        <v>100</v>
      </c>
      <c r="C23" s="1735"/>
      <c r="D23" s="716">
        <v>1358410.2</v>
      </c>
      <c r="E23" s="716">
        <v>257127.3</v>
      </c>
      <c r="F23" s="716">
        <v>524779.80000000005</v>
      </c>
      <c r="G23" s="856"/>
      <c r="H23" s="905"/>
      <c r="I23" s="906"/>
      <c r="J23" s="888"/>
      <c r="K23" s="808"/>
      <c r="L23" s="808"/>
      <c r="M23" s="808"/>
    </row>
    <row r="24" spans="2:13" ht="18" customHeight="1" x14ac:dyDescent="0.2">
      <c r="B24" s="742" t="s">
        <v>1613</v>
      </c>
      <c r="C24" s="1735"/>
      <c r="D24" s="716"/>
      <c r="E24" s="716"/>
      <c r="F24" s="716">
        <v>5677.6</v>
      </c>
      <c r="G24" s="856"/>
      <c r="H24" s="905"/>
      <c r="I24" s="906"/>
      <c r="J24" s="888"/>
      <c r="K24" s="808"/>
      <c r="L24" s="808"/>
      <c r="M24" s="808"/>
    </row>
    <row r="25" spans="2:13" ht="18" customHeight="1" x14ac:dyDescent="0.2">
      <c r="B25" s="887" t="s">
        <v>117</v>
      </c>
      <c r="C25" s="719"/>
      <c r="D25" s="719">
        <v>2128071.6999999997</v>
      </c>
      <c r="E25" s="719">
        <v>600407.30000000005</v>
      </c>
      <c r="F25" s="719">
        <v>1204953.4000000001</v>
      </c>
      <c r="G25" s="719"/>
      <c r="H25" s="905"/>
      <c r="I25" s="906"/>
      <c r="J25" s="888"/>
      <c r="K25" s="808"/>
      <c r="L25" s="808"/>
      <c r="M25" s="808"/>
    </row>
    <row r="26" spans="2:13" ht="18" customHeight="1" x14ac:dyDescent="0.2">
      <c r="B26" s="755" t="s">
        <v>1631</v>
      </c>
      <c r="H26" s="852"/>
      <c r="I26" s="906"/>
      <c r="J26" s="888"/>
    </row>
    <row r="27" spans="2:13" ht="34.5" customHeight="1" x14ac:dyDescent="0.2">
      <c r="B27" s="1838" t="s">
        <v>1632</v>
      </c>
      <c r="C27" s="1838"/>
      <c r="D27" s="1838"/>
      <c r="E27" s="1838"/>
      <c r="F27" s="1838"/>
      <c r="G27" s="1838"/>
    </row>
    <row r="28" spans="2:13" x14ac:dyDescent="0.2">
      <c r="B28" s="755" t="s">
        <v>2514</v>
      </c>
    </row>
    <row r="29" spans="2:13" x14ac:dyDescent="0.2">
      <c r="B29" s="1656" t="s">
        <v>2516</v>
      </c>
      <c r="C29" s="762"/>
      <c r="D29" s="762"/>
      <c r="E29" s="762"/>
      <c r="F29" s="762"/>
      <c r="G29" s="762"/>
    </row>
    <row r="30" spans="2:13" x14ac:dyDescent="0.2">
      <c r="C30" s="909"/>
      <c r="D30" s="909"/>
      <c r="E30" s="909"/>
      <c r="F30" s="909"/>
      <c r="G30" s="909"/>
    </row>
    <row r="31" spans="2:13" x14ac:dyDescent="0.2">
      <c r="E31" s="852"/>
    </row>
    <row r="35" spans="7:7" x14ac:dyDescent="0.2">
      <c r="G35" s="776"/>
    </row>
  </sheetData>
  <mergeCells count="8">
    <mergeCell ref="B27:G27"/>
    <mergeCell ref="B2:G2"/>
    <mergeCell ref="B3:G3"/>
    <mergeCell ref="B4:G4"/>
    <mergeCell ref="B6:B7"/>
    <mergeCell ref="C6:E6"/>
    <mergeCell ref="F6:F7"/>
    <mergeCell ref="G6:G7"/>
  </mergeCells>
  <hyperlinks>
    <hyperlink ref="H2" location="'Indice Total'!A6" display="Volver"/>
  </hyperlinks>
  <pageMargins left="0.70866141732283472" right="0.51181102362204722" top="0.74803149606299213" bottom="0.74803149606299213" header="0.31496062992125984" footer="0.31496062992125984"/>
  <pageSetup scale="73"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1:W30"/>
  <sheetViews>
    <sheetView showGridLines="0" zoomScale="90" zoomScaleNormal="90" workbookViewId="0"/>
  </sheetViews>
  <sheetFormatPr baseColWidth="10" defaultColWidth="11.42578125" defaultRowHeight="12.75" x14ac:dyDescent="0.2"/>
  <cols>
    <col min="1" max="1" width="23.7109375" style="241" customWidth="1"/>
    <col min="2" max="2" width="38.85546875" style="241" customWidth="1"/>
    <col min="3" max="3" width="14.85546875" style="241" customWidth="1"/>
    <col min="4" max="4" width="8.42578125" style="241" customWidth="1"/>
    <col min="5" max="5" width="14.85546875" style="241" customWidth="1"/>
    <col min="6" max="6" width="12.7109375" style="241" customWidth="1"/>
    <col min="7" max="7" width="16.7109375" style="241" customWidth="1"/>
    <col min="8" max="8" width="16.85546875" style="241" customWidth="1"/>
    <col min="9" max="9" width="14.85546875" style="241" customWidth="1"/>
    <col min="10" max="10" width="15.85546875" style="241" customWidth="1"/>
    <col min="11" max="11" width="19.7109375" style="241" customWidth="1"/>
    <col min="12" max="12" width="18.85546875" style="241" customWidth="1"/>
    <col min="13" max="13" width="18.5703125" style="241" customWidth="1"/>
    <col min="14" max="14" width="14.85546875" style="241" customWidth="1"/>
    <col min="15" max="15" width="13.5703125" style="241" customWidth="1"/>
    <col min="16" max="16" width="14.85546875" style="241" customWidth="1"/>
    <col min="17" max="17" width="16.7109375" style="241" customWidth="1"/>
    <col min="18" max="18" width="14.85546875" style="241" customWidth="1"/>
    <col min="19" max="20" width="21.140625" style="241" customWidth="1"/>
    <col min="21" max="21" width="16.7109375" style="241" customWidth="1"/>
    <col min="22" max="22" width="14" style="241" bestFit="1" customWidth="1"/>
    <col min="23" max="16384" width="11.42578125" style="241"/>
  </cols>
  <sheetData>
    <row r="1" spans="2:23" ht="42.95" customHeight="1" x14ac:dyDescent="0.2"/>
    <row r="2" spans="2:23" ht="18" x14ac:dyDescent="0.2">
      <c r="B2" s="1778" t="s">
        <v>1636</v>
      </c>
      <c r="C2" s="1778"/>
      <c r="D2" s="1778"/>
      <c r="E2" s="1778"/>
      <c r="F2" s="1778"/>
      <c r="G2" s="1778"/>
      <c r="H2" s="1778"/>
      <c r="I2" s="1778"/>
      <c r="J2" s="1778"/>
      <c r="K2" s="1778"/>
      <c r="L2" s="1778"/>
      <c r="M2" s="1778"/>
      <c r="N2" s="1778"/>
      <c r="O2" s="1778"/>
      <c r="P2" s="1778"/>
      <c r="Q2" s="1778"/>
      <c r="R2" s="1778"/>
      <c r="S2" s="1778"/>
      <c r="T2" s="1778"/>
      <c r="U2" s="1778"/>
      <c r="V2" s="3"/>
    </row>
    <row r="3" spans="2:23" ht="36" customHeight="1" x14ac:dyDescent="0.2">
      <c r="B3" s="1761" t="s">
        <v>1637</v>
      </c>
      <c r="C3" s="1761"/>
      <c r="D3" s="1761"/>
      <c r="E3" s="1761"/>
      <c r="F3" s="1761"/>
      <c r="G3" s="1761"/>
      <c r="H3" s="1761"/>
      <c r="I3" s="1761"/>
      <c r="J3" s="1761"/>
      <c r="K3" s="1761"/>
      <c r="L3" s="1761"/>
      <c r="M3" s="1761"/>
      <c r="N3" s="1761"/>
      <c r="O3" s="1761"/>
      <c r="P3" s="1761"/>
      <c r="Q3" s="1761"/>
      <c r="R3" s="1761"/>
      <c r="S3" s="1761"/>
      <c r="T3" s="1761"/>
      <c r="U3" s="1761"/>
      <c r="V3" s="3" t="s">
        <v>1</v>
      </c>
    </row>
    <row r="4" spans="2:23" ht="19.149999999999999" customHeight="1" thickBot="1" x14ac:dyDescent="0.25">
      <c r="B4" s="1804">
        <v>2019</v>
      </c>
      <c r="C4" s="1804"/>
      <c r="D4" s="1804"/>
      <c r="E4" s="1804"/>
      <c r="F4" s="1804"/>
      <c r="G4" s="1804"/>
      <c r="H4" s="1804"/>
      <c r="I4" s="1804"/>
      <c r="J4" s="1804"/>
      <c r="K4" s="1804"/>
      <c r="L4" s="1804"/>
      <c r="M4" s="1804"/>
      <c r="N4" s="1804"/>
      <c r="O4" s="1804"/>
      <c r="P4" s="1804"/>
      <c r="Q4" s="1804"/>
      <c r="R4" s="1804"/>
      <c r="S4" s="1804"/>
      <c r="T4" s="1804"/>
      <c r="U4" s="1804"/>
    </row>
    <row r="5" spans="2:23" ht="15" x14ac:dyDescent="0.2">
      <c r="B5" s="910"/>
      <c r="C5" s="910"/>
      <c r="D5" s="910"/>
      <c r="E5" s="910"/>
      <c r="F5" s="910"/>
      <c r="G5" s="910"/>
      <c r="H5" s="910"/>
      <c r="I5" s="911"/>
      <c r="J5" s="911"/>
      <c r="K5" s="911"/>
      <c r="L5" s="911"/>
      <c r="M5" s="911"/>
      <c r="N5" s="911"/>
      <c r="O5" s="911"/>
      <c r="P5" s="911"/>
      <c r="Q5" s="911"/>
      <c r="R5" s="911"/>
      <c r="S5" s="911"/>
      <c r="T5" s="911"/>
      <c r="U5" s="912"/>
    </row>
    <row r="6" spans="2:23" ht="94.5" x14ac:dyDescent="0.2">
      <c r="B6" s="913" t="s">
        <v>1616</v>
      </c>
      <c r="C6" s="914" t="s">
        <v>1546</v>
      </c>
      <c r="D6" s="914" t="s">
        <v>1547</v>
      </c>
      <c r="E6" s="914" t="s">
        <v>72</v>
      </c>
      <c r="F6" s="914" t="s">
        <v>1548</v>
      </c>
      <c r="G6" s="914" t="s">
        <v>1549</v>
      </c>
      <c r="H6" s="914" t="s">
        <v>70</v>
      </c>
      <c r="I6" s="914" t="s">
        <v>1550</v>
      </c>
      <c r="J6" s="914" t="s">
        <v>1551</v>
      </c>
      <c r="K6" s="914" t="s">
        <v>1552</v>
      </c>
      <c r="L6" s="914" t="s">
        <v>1553</v>
      </c>
      <c r="M6" s="914" t="s">
        <v>1554</v>
      </c>
      <c r="N6" s="914" t="s">
        <v>1555</v>
      </c>
      <c r="O6" s="914" t="s">
        <v>71</v>
      </c>
      <c r="P6" s="914" t="s">
        <v>1556</v>
      </c>
      <c r="Q6" s="914" t="s">
        <v>1557</v>
      </c>
      <c r="R6" s="914" t="s">
        <v>1558</v>
      </c>
      <c r="S6" s="914" t="s">
        <v>1559</v>
      </c>
      <c r="T6" s="914" t="s">
        <v>1613</v>
      </c>
      <c r="U6" s="914" t="s">
        <v>117</v>
      </c>
    </row>
    <row r="7" spans="2:23" ht="18" customHeight="1" x14ac:dyDescent="0.2">
      <c r="B7" s="915" t="s">
        <v>85</v>
      </c>
      <c r="C7" s="916">
        <v>1057.8333333333301</v>
      </c>
      <c r="D7" s="916">
        <v>74.5</v>
      </c>
      <c r="E7" s="916">
        <v>27.666666666666668</v>
      </c>
      <c r="F7" s="916">
        <v>605.75</v>
      </c>
      <c r="G7" s="916">
        <v>69.916666666666671</v>
      </c>
      <c r="H7" s="916">
        <v>922.41666666666663</v>
      </c>
      <c r="I7" s="916">
        <v>2752.5833333333335</v>
      </c>
      <c r="J7" s="916">
        <v>1398.3333333333333</v>
      </c>
      <c r="K7" s="916">
        <v>1536.5833333333333</v>
      </c>
      <c r="L7" s="916">
        <v>47.75</v>
      </c>
      <c r="M7" s="916">
        <v>1497.25</v>
      </c>
      <c r="N7" s="916">
        <v>14.5</v>
      </c>
      <c r="O7" s="916">
        <v>326.33333333333337</v>
      </c>
      <c r="P7" s="916">
        <v>723.58333333333337</v>
      </c>
      <c r="Q7" s="916">
        <v>2236.5</v>
      </c>
      <c r="R7" s="916">
        <v>1231</v>
      </c>
      <c r="S7" s="916">
        <v>0</v>
      </c>
      <c r="T7" s="916">
        <v>84</v>
      </c>
      <c r="U7" s="917">
        <v>14606.499999999998</v>
      </c>
      <c r="V7" s="918"/>
      <c r="W7" s="776"/>
    </row>
    <row r="8" spans="2:23" ht="18" customHeight="1" x14ac:dyDescent="0.2">
      <c r="B8" s="915" t="s">
        <v>86</v>
      </c>
      <c r="C8" s="916">
        <v>289.16666666666663</v>
      </c>
      <c r="D8" s="916">
        <v>52</v>
      </c>
      <c r="E8" s="916">
        <v>122.25</v>
      </c>
      <c r="F8" s="916">
        <v>1082.3333333333335</v>
      </c>
      <c r="G8" s="916">
        <v>33.166666666666664</v>
      </c>
      <c r="H8" s="916">
        <v>1798.75</v>
      </c>
      <c r="I8" s="916">
        <v>6628.25</v>
      </c>
      <c r="J8" s="916">
        <v>2345.5</v>
      </c>
      <c r="K8" s="916">
        <v>1732.75</v>
      </c>
      <c r="L8" s="916">
        <v>176.75</v>
      </c>
      <c r="M8" s="916">
        <v>2886.083333333333</v>
      </c>
      <c r="N8" s="916">
        <v>21.333333333333332</v>
      </c>
      <c r="O8" s="916">
        <v>1035.9166666666667</v>
      </c>
      <c r="P8" s="916">
        <v>3785.5</v>
      </c>
      <c r="Q8" s="916">
        <v>2974.1666666666665</v>
      </c>
      <c r="R8" s="916">
        <v>2023.4166666666667</v>
      </c>
      <c r="S8" s="916">
        <v>13.416666666666666</v>
      </c>
      <c r="T8" s="916">
        <v>106.5</v>
      </c>
      <c r="U8" s="917">
        <v>27107.250000000004</v>
      </c>
      <c r="V8" s="918"/>
      <c r="W8" s="776"/>
    </row>
    <row r="9" spans="2:23" ht="18" customHeight="1" x14ac:dyDescent="0.2">
      <c r="B9" s="915" t="s">
        <v>87</v>
      </c>
      <c r="C9" s="916">
        <v>271.25</v>
      </c>
      <c r="D9" s="916">
        <v>64.083333333333343</v>
      </c>
      <c r="E9" s="916">
        <v>5663.5</v>
      </c>
      <c r="F9" s="916">
        <v>1921.6666666666667</v>
      </c>
      <c r="G9" s="916">
        <v>71</v>
      </c>
      <c r="H9" s="916">
        <v>3551.5</v>
      </c>
      <c r="I9" s="916">
        <v>5282</v>
      </c>
      <c r="J9" s="916">
        <v>4355.083333333333</v>
      </c>
      <c r="K9" s="916">
        <v>3665.666666666667</v>
      </c>
      <c r="L9" s="916">
        <v>243.25</v>
      </c>
      <c r="M9" s="916">
        <v>5680.75</v>
      </c>
      <c r="N9" s="916">
        <v>31.833333333333336</v>
      </c>
      <c r="O9" s="916">
        <v>1040.1666666666667</v>
      </c>
      <c r="P9" s="916">
        <v>2471.083333333333</v>
      </c>
      <c r="Q9" s="916">
        <v>5876.916666666667</v>
      </c>
      <c r="R9" s="916">
        <v>3537</v>
      </c>
      <c r="S9" s="916">
        <v>10.666666666666666</v>
      </c>
      <c r="T9" s="916">
        <v>269.83333333333331</v>
      </c>
      <c r="U9" s="917">
        <v>44007.25</v>
      </c>
      <c r="V9" s="918"/>
      <c r="W9" s="776"/>
    </row>
    <row r="10" spans="2:23" ht="18" customHeight="1" x14ac:dyDescent="0.2">
      <c r="B10" s="915" t="s">
        <v>88</v>
      </c>
      <c r="C10" s="916">
        <v>1212.1666666666665</v>
      </c>
      <c r="D10" s="916">
        <v>48.583333333333336</v>
      </c>
      <c r="E10" s="916">
        <v>2153.75</v>
      </c>
      <c r="F10" s="916">
        <v>888.91666666666663</v>
      </c>
      <c r="G10" s="916">
        <v>113.5</v>
      </c>
      <c r="H10" s="916">
        <v>1064.0833333333333</v>
      </c>
      <c r="I10" s="916">
        <v>2381.5</v>
      </c>
      <c r="J10" s="916">
        <v>1640</v>
      </c>
      <c r="K10" s="916">
        <v>1033.75</v>
      </c>
      <c r="L10" s="916">
        <v>57.75</v>
      </c>
      <c r="M10" s="916">
        <v>1839.5833333333333</v>
      </c>
      <c r="N10" s="916">
        <v>13.75</v>
      </c>
      <c r="O10" s="916">
        <v>384.5</v>
      </c>
      <c r="P10" s="916">
        <v>761.16666666666674</v>
      </c>
      <c r="Q10" s="916">
        <v>2793.75</v>
      </c>
      <c r="R10" s="916">
        <v>1395.75</v>
      </c>
      <c r="S10" s="916">
        <v>1</v>
      </c>
      <c r="T10" s="916">
        <v>120.33333333333333</v>
      </c>
      <c r="U10" s="917">
        <v>17903.833333333332</v>
      </c>
      <c r="V10" s="918"/>
      <c r="W10" s="776"/>
    </row>
    <row r="11" spans="2:23" ht="18" customHeight="1" x14ac:dyDescent="0.2">
      <c r="B11" s="915" t="s">
        <v>89</v>
      </c>
      <c r="C11" s="916">
        <v>4831.5</v>
      </c>
      <c r="D11" s="916">
        <v>87.333333333333329</v>
      </c>
      <c r="E11" s="916">
        <v>773</v>
      </c>
      <c r="F11" s="916">
        <v>1643.25</v>
      </c>
      <c r="G11" s="916">
        <v>232.08333333333334</v>
      </c>
      <c r="H11" s="916">
        <v>2682.9166666666665</v>
      </c>
      <c r="I11" s="916">
        <v>5884.666666666667</v>
      </c>
      <c r="J11" s="916">
        <v>3283.9166666666665</v>
      </c>
      <c r="K11" s="916">
        <v>2823.4166666666665</v>
      </c>
      <c r="L11" s="916">
        <v>244.83333333333334</v>
      </c>
      <c r="M11" s="916">
        <v>4936.25</v>
      </c>
      <c r="N11" s="916">
        <v>133</v>
      </c>
      <c r="O11" s="916">
        <v>1530.9166666666665</v>
      </c>
      <c r="P11" s="916">
        <v>2575</v>
      </c>
      <c r="Q11" s="916">
        <v>6657.333333333333</v>
      </c>
      <c r="R11" s="916">
        <v>4191.0833333333339</v>
      </c>
      <c r="S11" s="916">
        <v>12</v>
      </c>
      <c r="T11" s="916">
        <v>349.91666666666669</v>
      </c>
      <c r="U11" s="917">
        <v>42872.416666666672</v>
      </c>
      <c r="V11" s="918"/>
      <c r="W11" s="776"/>
    </row>
    <row r="12" spans="2:23" ht="18" customHeight="1" x14ac:dyDescent="0.2">
      <c r="B12" s="915" t="s">
        <v>104</v>
      </c>
      <c r="C12" s="916">
        <v>7939</v>
      </c>
      <c r="D12" s="916">
        <v>52.833333333333336</v>
      </c>
      <c r="E12" s="916">
        <v>1920.75</v>
      </c>
      <c r="F12" s="916">
        <v>4266.75</v>
      </c>
      <c r="G12" s="916">
        <v>331.08333333333331</v>
      </c>
      <c r="H12" s="916">
        <v>6286.6666666666661</v>
      </c>
      <c r="I12" s="916">
        <v>15295.25</v>
      </c>
      <c r="J12" s="916">
        <v>8389</v>
      </c>
      <c r="K12" s="916">
        <v>7377.25</v>
      </c>
      <c r="L12" s="916">
        <v>1045.5833333333335</v>
      </c>
      <c r="M12" s="916">
        <v>14242.75</v>
      </c>
      <c r="N12" s="916">
        <v>3517.75</v>
      </c>
      <c r="O12" s="916">
        <v>3981.75</v>
      </c>
      <c r="P12" s="916">
        <v>7277.6666666666661</v>
      </c>
      <c r="Q12" s="916">
        <v>16204.083333333334</v>
      </c>
      <c r="R12" s="916">
        <v>15935.75</v>
      </c>
      <c r="S12" s="916">
        <v>37.833333333333336</v>
      </c>
      <c r="T12" s="916">
        <v>655.33333333333337</v>
      </c>
      <c r="U12" s="917">
        <v>114757.08333333331</v>
      </c>
      <c r="V12" s="918"/>
      <c r="W12" s="776"/>
    </row>
    <row r="13" spans="2:23" ht="18" customHeight="1" x14ac:dyDescent="0.2">
      <c r="B13" s="915" t="s">
        <v>105</v>
      </c>
      <c r="C13" s="916">
        <v>11131.75</v>
      </c>
      <c r="D13" s="916">
        <v>3.6666666666666665</v>
      </c>
      <c r="E13" s="916">
        <v>4306.083333333333</v>
      </c>
      <c r="F13" s="916">
        <v>2584.916666666667</v>
      </c>
      <c r="G13" s="916">
        <v>369</v>
      </c>
      <c r="H13" s="916">
        <v>2938.083333333333</v>
      </c>
      <c r="I13" s="916">
        <v>7313.333333333333</v>
      </c>
      <c r="J13" s="916">
        <v>2600.166666666667</v>
      </c>
      <c r="K13" s="916">
        <v>3379.5833333333335</v>
      </c>
      <c r="L13" s="916">
        <v>248.91666666666666</v>
      </c>
      <c r="M13" s="916">
        <v>4671.5</v>
      </c>
      <c r="N13" s="916">
        <v>4018.25</v>
      </c>
      <c r="O13" s="916">
        <v>1722.9166666666667</v>
      </c>
      <c r="P13" s="916">
        <v>3501</v>
      </c>
      <c r="Q13" s="916">
        <v>6397.75</v>
      </c>
      <c r="R13" s="916">
        <v>7113.4166666666661</v>
      </c>
      <c r="S13" s="916">
        <v>4.75</v>
      </c>
      <c r="T13" s="916">
        <v>325.5</v>
      </c>
      <c r="U13" s="917">
        <v>62630.583333333328</v>
      </c>
      <c r="V13" s="918"/>
      <c r="W13" s="776"/>
    </row>
    <row r="14" spans="2:23" ht="18" customHeight="1" x14ac:dyDescent="0.2">
      <c r="B14" s="915" t="s">
        <v>92</v>
      </c>
      <c r="C14" s="916">
        <v>8730</v>
      </c>
      <c r="D14" s="916">
        <v>34.25</v>
      </c>
      <c r="E14" s="916">
        <v>80.833333333333329</v>
      </c>
      <c r="F14" s="916">
        <v>2932.416666666667</v>
      </c>
      <c r="G14" s="916">
        <v>440.58333333333331</v>
      </c>
      <c r="H14" s="916">
        <v>3894.5833333333335</v>
      </c>
      <c r="I14" s="916">
        <v>8155.25</v>
      </c>
      <c r="J14" s="916">
        <v>2728.3333333333335</v>
      </c>
      <c r="K14" s="916">
        <v>4425</v>
      </c>
      <c r="L14" s="916">
        <v>313.41666666666663</v>
      </c>
      <c r="M14" s="916">
        <v>5992</v>
      </c>
      <c r="N14" s="916">
        <v>100.33333333333333</v>
      </c>
      <c r="O14" s="916">
        <v>1604.6666666666667</v>
      </c>
      <c r="P14" s="916">
        <v>11930.916666666668</v>
      </c>
      <c r="Q14" s="916">
        <v>7362.9166666666661</v>
      </c>
      <c r="R14" s="916">
        <v>7213.166666666667</v>
      </c>
      <c r="S14" s="916">
        <v>5.416666666666667</v>
      </c>
      <c r="T14" s="916">
        <v>470.75</v>
      </c>
      <c r="U14" s="917">
        <v>66414.833333333343</v>
      </c>
      <c r="V14" s="918"/>
      <c r="W14" s="776"/>
    </row>
    <row r="15" spans="2:23" ht="18" customHeight="1" x14ac:dyDescent="0.2">
      <c r="B15" s="915" t="s">
        <v>93</v>
      </c>
      <c r="C15" s="916">
        <v>3091.4166666666665</v>
      </c>
      <c r="D15" s="916">
        <v>1</v>
      </c>
      <c r="E15" s="916">
        <v>39.833333333333336</v>
      </c>
      <c r="F15" s="916">
        <v>1252.25</v>
      </c>
      <c r="G15" s="916">
        <v>284.41666666666669</v>
      </c>
      <c r="H15" s="916">
        <v>1277.5833333333333</v>
      </c>
      <c r="I15" s="916">
        <v>3799</v>
      </c>
      <c r="J15" s="916">
        <v>1206.4166666666665</v>
      </c>
      <c r="K15" s="916">
        <v>2117.25</v>
      </c>
      <c r="L15" s="916">
        <v>165.08333333333334</v>
      </c>
      <c r="M15" s="916">
        <v>2190.3333333333335</v>
      </c>
      <c r="N15" s="916">
        <v>2783.25</v>
      </c>
      <c r="O15" s="916">
        <v>532.25</v>
      </c>
      <c r="P15" s="916">
        <v>1536.25</v>
      </c>
      <c r="Q15" s="916">
        <v>3456.833333333333</v>
      </c>
      <c r="R15" s="916">
        <v>2944.666666666667</v>
      </c>
      <c r="S15" s="916">
        <v>11.75</v>
      </c>
      <c r="T15" s="916">
        <v>168.66666666666666</v>
      </c>
      <c r="U15" s="917">
        <v>26858.250000000004</v>
      </c>
      <c r="V15" s="918"/>
      <c r="W15" s="776"/>
    </row>
    <row r="16" spans="2:23" ht="18" customHeight="1" x14ac:dyDescent="0.2">
      <c r="B16" s="915" t="s">
        <v>94</v>
      </c>
      <c r="C16" s="916">
        <v>3907.916666666667</v>
      </c>
      <c r="D16" s="916">
        <v>429.25</v>
      </c>
      <c r="E16" s="916">
        <v>392.16666666666669</v>
      </c>
      <c r="F16" s="916">
        <v>3817.9166666666665</v>
      </c>
      <c r="G16" s="916">
        <v>225.75</v>
      </c>
      <c r="H16" s="916">
        <v>4621.083333333333</v>
      </c>
      <c r="I16" s="916">
        <v>11491.833333333334</v>
      </c>
      <c r="J16" s="916">
        <v>3904.8333333333335</v>
      </c>
      <c r="K16" s="916">
        <v>6411.25</v>
      </c>
      <c r="L16" s="916">
        <v>443</v>
      </c>
      <c r="M16" s="916">
        <v>11069.25</v>
      </c>
      <c r="N16" s="916">
        <v>14276.083333333334</v>
      </c>
      <c r="O16" s="916">
        <v>2922</v>
      </c>
      <c r="P16" s="916">
        <v>6719.5</v>
      </c>
      <c r="Q16" s="916">
        <v>11701.166666666666</v>
      </c>
      <c r="R16" s="916">
        <v>9201.8333333333339</v>
      </c>
      <c r="S16" s="916">
        <v>21.25</v>
      </c>
      <c r="T16" s="916">
        <v>1248.0833333333333</v>
      </c>
      <c r="U16" s="917">
        <v>92804.166666666672</v>
      </c>
      <c r="V16" s="918"/>
      <c r="W16" s="776"/>
    </row>
    <row r="17" spans="2:23" ht="18" customHeight="1" x14ac:dyDescent="0.2">
      <c r="B17" s="915" t="s">
        <v>1577</v>
      </c>
      <c r="C17" s="916">
        <v>4074.25</v>
      </c>
      <c r="D17" s="916">
        <v>25.583333333333332</v>
      </c>
      <c r="E17" s="916">
        <v>38.25</v>
      </c>
      <c r="F17" s="916">
        <v>2595.25</v>
      </c>
      <c r="G17" s="916">
        <v>307.41666666666669</v>
      </c>
      <c r="H17" s="916">
        <v>3918.4166666666665</v>
      </c>
      <c r="I17" s="916">
        <v>7470.333333333333</v>
      </c>
      <c r="J17" s="916">
        <v>3089.666666666667</v>
      </c>
      <c r="K17" s="916">
        <v>3409.833333333333</v>
      </c>
      <c r="L17" s="916">
        <v>276.5</v>
      </c>
      <c r="M17" s="916">
        <v>6356.5</v>
      </c>
      <c r="N17" s="916">
        <v>29.25</v>
      </c>
      <c r="O17" s="916">
        <v>2792.75</v>
      </c>
      <c r="P17" s="916">
        <v>13479.333333333332</v>
      </c>
      <c r="Q17" s="916">
        <v>7210.833333333333</v>
      </c>
      <c r="R17" s="916">
        <v>5815.5</v>
      </c>
      <c r="S17" s="916">
        <v>6.416666666666667</v>
      </c>
      <c r="T17" s="916">
        <v>341.5</v>
      </c>
      <c r="U17" s="917">
        <v>61237.583333333328</v>
      </c>
      <c r="V17" s="918"/>
      <c r="W17" s="776"/>
    </row>
    <row r="18" spans="2:23" ht="18" customHeight="1" x14ac:dyDescent="0.2">
      <c r="B18" s="915" t="s">
        <v>1578</v>
      </c>
      <c r="C18" s="916">
        <v>1949.0833333333335</v>
      </c>
      <c r="D18" s="916">
        <v>31.916666666666668</v>
      </c>
      <c r="E18" s="916">
        <v>49.916666666666664</v>
      </c>
      <c r="F18" s="916">
        <v>1298.6666666666667</v>
      </c>
      <c r="G18" s="916">
        <v>168.66666666666666</v>
      </c>
      <c r="H18" s="916">
        <v>1962.0833333333333</v>
      </c>
      <c r="I18" s="916">
        <v>2885.833333333333</v>
      </c>
      <c r="J18" s="916">
        <v>1429</v>
      </c>
      <c r="K18" s="916">
        <v>1462.75</v>
      </c>
      <c r="L18" s="916">
        <v>119.5</v>
      </c>
      <c r="M18" s="916">
        <v>2099.8333333333335</v>
      </c>
      <c r="N18" s="916">
        <v>61</v>
      </c>
      <c r="O18" s="916">
        <v>1018</v>
      </c>
      <c r="P18" s="916">
        <v>4883.5</v>
      </c>
      <c r="Q18" s="916">
        <v>3263</v>
      </c>
      <c r="R18" s="916">
        <v>2394.6666666666665</v>
      </c>
      <c r="S18" s="916">
        <v>9</v>
      </c>
      <c r="T18" s="916">
        <v>182.5</v>
      </c>
      <c r="U18" s="917">
        <v>25268.916666666668</v>
      </c>
      <c r="V18" s="918"/>
      <c r="W18" s="776"/>
    </row>
    <row r="19" spans="2:23" ht="18" customHeight="1" x14ac:dyDescent="0.2">
      <c r="B19" s="919" t="s">
        <v>1579</v>
      </c>
      <c r="C19" s="916">
        <v>3486.75</v>
      </c>
      <c r="D19" s="916">
        <v>857.66666666666663</v>
      </c>
      <c r="E19" s="916">
        <v>54.5</v>
      </c>
      <c r="F19" s="916">
        <v>2633.583333333333</v>
      </c>
      <c r="G19" s="916">
        <v>304.66666666666669</v>
      </c>
      <c r="H19" s="916">
        <v>4506.8333333333339</v>
      </c>
      <c r="I19" s="916">
        <v>7038.916666666667</v>
      </c>
      <c r="J19" s="916">
        <v>3139</v>
      </c>
      <c r="K19" s="916">
        <v>3851.5833333333335</v>
      </c>
      <c r="L19" s="916">
        <v>283.25</v>
      </c>
      <c r="M19" s="916">
        <v>5786.6666666666661</v>
      </c>
      <c r="N19" s="916">
        <v>46.583333333333329</v>
      </c>
      <c r="O19" s="916">
        <v>1886.25</v>
      </c>
      <c r="P19" s="916">
        <v>8484.9166666666661</v>
      </c>
      <c r="Q19" s="916">
        <v>6537.916666666667</v>
      </c>
      <c r="R19" s="916">
        <v>5414.0833333333339</v>
      </c>
      <c r="S19" s="916">
        <v>5.75</v>
      </c>
      <c r="T19" s="916">
        <v>572.75</v>
      </c>
      <c r="U19" s="917">
        <v>54891.666666666664</v>
      </c>
      <c r="V19" s="918"/>
      <c r="W19" s="776"/>
    </row>
    <row r="20" spans="2:23" ht="18" customHeight="1" x14ac:dyDescent="0.2">
      <c r="B20" s="919" t="s">
        <v>108</v>
      </c>
      <c r="C20" s="916">
        <v>378.66666666666663</v>
      </c>
      <c r="D20" s="916">
        <v>189.41666666666666</v>
      </c>
      <c r="E20" s="916">
        <v>10.583333333333334</v>
      </c>
      <c r="F20" s="916">
        <v>238.25</v>
      </c>
      <c r="G20" s="916">
        <v>63.833333333333336</v>
      </c>
      <c r="H20" s="916">
        <v>755.33333333333326</v>
      </c>
      <c r="I20" s="916">
        <v>1280.8333333333333</v>
      </c>
      <c r="J20" s="916">
        <v>655.58333333333337</v>
      </c>
      <c r="K20" s="916">
        <v>743.33333333333337</v>
      </c>
      <c r="L20" s="916">
        <v>19.5</v>
      </c>
      <c r="M20" s="916">
        <v>820.08333333333326</v>
      </c>
      <c r="N20" s="916">
        <v>18.25</v>
      </c>
      <c r="O20" s="916">
        <v>181.33333333333331</v>
      </c>
      <c r="P20" s="916">
        <v>385.33333333333331</v>
      </c>
      <c r="Q20" s="916">
        <v>1470.5</v>
      </c>
      <c r="R20" s="916">
        <v>659.75</v>
      </c>
      <c r="S20" s="916">
        <v>5.25</v>
      </c>
      <c r="T20" s="916">
        <v>77.75</v>
      </c>
      <c r="U20" s="917">
        <v>7953.5833333333321</v>
      </c>
      <c r="V20" s="918"/>
      <c r="W20" s="776"/>
    </row>
    <row r="21" spans="2:23" ht="18" customHeight="1" x14ac:dyDescent="0.2">
      <c r="B21" s="915" t="s">
        <v>1581</v>
      </c>
      <c r="C21" s="916">
        <v>437</v>
      </c>
      <c r="D21" s="916">
        <v>515</v>
      </c>
      <c r="E21" s="916">
        <v>20.333333333333336</v>
      </c>
      <c r="F21" s="916">
        <v>614.08333333333337</v>
      </c>
      <c r="G21" s="916">
        <v>8.75</v>
      </c>
      <c r="H21" s="916">
        <v>1329.1666666666665</v>
      </c>
      <c r="I21" s="916">
        <v>2020.25</v>
      </c>
      <c r="J21" s="916">
        <v>1492</v>
      </c>
      <c r="K21" s="916">
        <v>1260.8333333333333</v>
      </c>
      <c r="L21" s="916">
        <v>184.41666666666666</v>
      </c>
      <c r="M21" s="916">
        <v>1538.5</v>
      </c>
      <c r="N21" s="916">
        <v>50.666666666666671</v>
      </c>
      <c r="O21" s="916">
        <v>286.83333333333331</v>
      </c>
      <c r="P21" s="916">
        <v>2026.1666666666665</v>
      </c>
      <c r="Q21" s="916">
        <v>2007.4166666666665</v>
      </c>
      <c r="R21" s="916">
        <v>1236.8333333333335</v>
      </c>
      <c r="S21" s="916">
        <v>8.3333333333333329E-2</v>
      </c>
      <c r="T21" s="916">
        <v>153.58333333333334</v>
      </c>
      <c r="U21" s="917">
        <v>15181.916666666666</v>
      </c>
      <c r="V21" s="918"/>
      <c r="W21" s="776"/>
    </row>
    <row r="22" spans="2:23" ht="18" customHeight="1" x14ac:dyDescent="0.2">
      <c r="B22" s="915" t="s">
        <v>100</v>
      </c>
      <c r="C22" s="916">
        <v>11348.25</v>
      </c>
      <c r="D22" s="916">
        <v>70</v>
      </c>
      <c r="E22" s="916">
        <v>422.25</v>
      </c>
      <c r="F22" s="916">
        <v>19814.833333333332</v>
      </c>
      <c r="G22" s="916">
        <v>520.83333333333337</v>
      </c>
      <c r="H22" s="916">
        <v>21080.916666666664</v>
      </c>
      <c r="I22" s="916">
        <v>62233</v>
      </c>
      <c r="J22" s="916">
        <v>17527.75</v>
      </c>
      <c r="K22" s="916">
        <v>20065.166666666668</v>
      </c>
      <c r="L22" s="916">
        <v>10248.5</v>
      </c>
      <c r="M22" s="916">
        <v>83313.833333333343</v>
      </c>
      <c r="N22" s="916">
        <v>10399.583333333334</v>
      </c>
      <c r="O22" s="916">
        <v>21797.166666666668</v>
      </c>
      <c r="P22" s="916">
        <v>53758.666666666672</v>
      </c>
      <c r="Q22" s="916">
        <v>82239</v>
      </c>
      <c r="R22" s="916">
        <v>105835.91666666667</v>
      </c>
      <c r="S22" s="916">
        <v>190.91666666666666</v>
      </c>
      <c r="T22" s="916">
        <v>3913.25</v>
      </c>
      <c r="U22" s="917">
        <v>524779.83333333337</v>
      </c>
      <c r="V22" s="918"/>
      <c r="W22" s="776"/>
    </row>
    <row r="23" spans="2:23" ht="18" customHeight="1" x14ac:dyDescent="0.2">
      <c r="B23" s="915" t="s">
        <v>1613</v>
      </c>
      <c r="C23" s="916">
        <v>2</v>
      </c>
      <c r="D23" s="916">
        <v>0</v>
      </c>
      <c r="E23" s="916">
        <v>0</v>
      </c>
      <c r="F23" s="916">
        <v>10.5</v>
      </c>
      <c r="G23" s="916">
        <v>0</v>
      </c>
      <c r="H23" s="916">
        <v>24.833333333333332</v>
      </c>
      <c r="I23" s="916">
        <v>26.916666666666668</v>
      </c>
      <c r="J23" s="916">
        <v>6.5</v>
      </c>
      <c r="K23" s="916">
        <v>12.583333333333334</v>
      </c>
      <c r="L23" s="916">
        <v>12.5</v>
      </c>
      <c r="M23" s="916">
        <v>697.16666666666663</v>
      </c>
      <c r="N23" s="916">
        <v>0</v>
      </c>
      <c r="O23" s="916">
        <v>175.33333333333334</v>
      </c>
      <c r="P23" s="916">
        <v>306.08333333333331</v>
      </c>
      <c r="Q23" s="916">
        <v>2067.5833333333335</v>
      </c>
      <c r="R23" s="916">
        <v>1</v>
      </c>
      <c r="S23" s="916">
        <v>0</v>
      </c>
      <c r="T23" s="916">
        <v>2334.5833333333335</v>
      </c>
      <c r="U23" s="917">
        <v>5677.5833333333339</v>
      </c>
      <c r="V23" s="918"/>
      <c r="W23" s="776"/>
    </row>
    <row r="24" spans="2:23" ht="21" customHeight="1" x14ac:dyDescent="0.2">
      <c r="B24" s="920" t="s">
        <v>117</v>
      </c>
      <c r="C24" s="921">
        <v>64137.999999999993</v>
      </c>
      <c r="D24" s="921">
        <v>2537.083333333333</v>
      </c>
      <c r="E24" s="921">
        <v>16075.666666666668</v>
      </c>
      <c r="F24" s="921">
        <v>48201.333333333336</v>
      </c>
      <c r="G24" s="921">
        <v>3544.6666666666665</v>
      </c>
      <c r="H24" s="921">
        <v>62615.25</v>
      </c>
      <c r="I24" s="921">
        <v>151939.74999999997</v>
      </c>
      <c r="J24" s="921">
        <v>59191.083333333336</v>
      </c>
      <c r="K24" s="921">
        <v>65308.58333333335</v>
      </c>
      <c r="L24" s="921">
        <v>14130.5</v>
      </c>
      <c r="M24" s="921">
        <v>155618.33333333334</v>
      </c>
      <c r="N24" s="921">
        <v>35515.416666666672</v>
      </c>
      <c r="O24" s="921">
        <v>43219.083333333336</v>
      </c>
      <c r="P24" s="921">
        <v>124605.66666666667</v>
      </c>
      <c r="Q24" s="921">
        <v>170457.66666666669</v>
      </c>
      <c r="R24" s="921">
        <v>176144.83333333331</v>
      </c>
      <c r="S24" s="921">
        <v>335.5</v>
      </c>
      <c r="T24" s="921">
        <v>11374.833333333334</v>
      </c>
      <c r="U24" s="917">
        <v>1204953.2499999998</v>
      </c>
      <c r="V24" s="918"/>
      <c r="W24" s="776"/>
    </row>
    <row r="25" spans="2:23" ht="14.25" customHeight="1" x14ac:dyDescent="0.2">
      <c r="B25" s="922" t="s">
        <v>1638</v>
      </c>
      <c r="C25" s="923"/>
      <c r="D25" s="923"/>
      <c r="E25" s="923"/>
      <c r="F25" s="923"/>
      <c r="G25" s="923"/>
      <c r="H25" s="923"/>
      <c r="I25" s="924"/>
      <c r="J25" s="924"/>
      <c r="K25" s="924"/>
      <c r="L25" s="924"/>
      <c r="M25" s="924"/>
      <c r="N25" s="924"/>
      <c r="O25" s="924"/>
      <c r="P25" s="924"/>
      <c r="Q25" s="924"/>
      <c r="R25" s="924"/>
      <c r="S25" s="924"/>
      <c r="T25" s="924"/>
      <c r="W25" s="808"/>
    </row>
    <row r="26" spans="2:23" ht="39" customHeight="1" x14ac:dyDescent="0.2">
      <c r="B26" s="1844" t="s">
        <v>1627</v>
      </c>
      <c r="C26" s="1844"/>
      <c r="D26" s="1844"/>
      <c r="E26" s="1844"/>
      <c r="F26" s="1844"/>
      <c r="G26" s="1844"/>
      <c r="H26" s="1844"/>
      <c r="I26" s="1844"/>
      <c r="J26" s="1844"/>
    </row>
    <row r="27" spans="2:23" x14ac:dyDescent="0.2">
      <c r="B27" s="755"/>
      <c r="C27" s="755"/>
      <c r="D27" s="755"/>
      <c r="E27" s="755"/>
      <c r="F27" s="755"/>
      <c r="G27" s="755"/>
      <c r="H27" s="755"/>
      <c r="I27" s="808"/>
      <c r="J27" s="808"/>
      <c r="K27" s="808"/>
      <c r="L27" s="808"/>
      <c r="M27" s="808"/>
      <c r="N27" s="808"/>
      <c r="O27" s="808"/>
      <c r="P27" s="808"/>
      <c r="Q27" s="808"/>
      <c r="R27" s="808"/>
      <c r="S27" s="808"/>
      <c r="T27" s="808"/>
      <c r="U27" s="808"/>
    </row>
    <row r="28" spans="2:23" x14ac:dyDescent="0.2">
      <c r="C28" s="808"/>
      <c r="D28" s="808"/>
      <c r="E28" s="808"/>
      <c r="F28" s="808"/>
      <c r="G28" s="808"/>
      <c r="H28" s="808"/>
      <c r="I28" s="808"/>
      <c r="J28" s="808"/>
      <c r="K28" s="808"/>
      <c r="L28" s="808"/>
      <c r="M28" s="808"/>
      <c r="N28" s="808"/>
      <c r="O28" s="808"/>
      <c r="P28" s="808"/>
      <c r="Q28" s="808"/>
      <c r="R28" s="808"/>
      <c r="S28" s="808"/>
      <c r="T28" s="808"/>
    </row>
    <row r="29" spans="2:23" x14ac:dyDescent="0.2">
      <c r="C29" s="876"/>
      <c r="D29" s="876"/>
      <c r="E29" s="876"/>
      <c r="F29" s="876"/>
      <c r="G29" s="876"/>
      <c r="H29" s="876"/>
      <c r="I29" s="876"/>
      <c r="J29" s="876"/>
      <c r="K29" s="876"/>
      <c r="L29" s="876"/>
      <c r="M29" s="876"/>
      <c r="N29" s="876"/>
      <c r="O29" s="876"/>
      <c r="P29" s="876"/>
      <c r="Q29" s="876"/>
      <c r="R29" s="876"/>
      <c r="S29" s="876"/>
      <c r="T29" s="876"/>
    </row>
    <row r="30" spans="2:23" x14ac:dyDescent="0.2">
      <c r="C30" s="776"/>
      <c r="D30" s="776"/>
      <c r="E30" s="776"/>
      <c r="F30" s="776"/>
      <c r="G30" s="776"/>
      <c r="H30" s="776"/>
      <c r="I30" s="776"/>
      <c r="J30" s="776"/>
      <c r="K30" s="776"/>
      <c r="L30" s="776"/>
      <c r="M30" s="776"/>
      <c r="N30" s="776"/>
      <c r="O30" s="776"/>
      <c r="P30" s="776"/>
      <c r="Q30" s="776"/>
      <c r="R30" s="776"/>
      <c r="S30" s="776"/>
      <c r="T30" s="776"/>
      <c r="U30" s="776"/>
    </row>
  </sheetData>
  <mergeCells count="4">
    <mergeCell ref="B2:U2"/>
    <mergeCell ref="B3:U3"/>
    <mergeCell ref="B4:U4"/>
    <mergeCell ref="B26:J26"/>
  </mergeCells>
  <hyperlinks>
    <hyperlink ref="V3" location="'Indice Total'!A6" display="Volver"/>
  </hyperlinks>
  <pageMargins left="0.70866141732283472" right="0.51181102362204722" top="0.94488188976377963" bottom="0.74803149606299213" header="0.31496062992125984" footer="0.31496062992125984"/>
  <pageSetup scale="37"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1:U26"/>
  <sheetViews>
    <sheetView showGridLines="0" zoomScale="90" zoomScaleNormal="90" workbookViewId="0"/>
  </sheetViews>
  <sheetFormatPr baseColWidth="10" defaultColWidth="11.42578125" defaultRowHeight="18" x14ac:dyDescent="0.25"/>
  <cols>
    <col min="1" max="1" width="23.7109375" style="925" customWidth="1"/>
    <col min="2" max="2" width="40.28515625" style="925" customWidth="1"/>
    <col min="3" max="3" width="16.5703125" style="925" customWidth="1"/>
    <col min="4" max="4" width="10.5703125" style="925" bestFit="1" customWidth="1"/>
    <col min="5" max="5" width="14.28515625" style="925" customWidth="1"/>
    <col min="6" max="6" width="19" style="925" customWidth="1"/>
    <col min="7" max="7" width="16.7109375" style="925" customWidth="1"/>
    <col min="8" max="8" width="19" style="925" customWidth="1"/>
    <col min="9" max="9" width="14.28515625" style="925" customWidth="1"/>
    <col min="10" max="10" width="15" style="925" customWidth="1"/>
    <col min="11" max="11" width="23" style="925" customWidth="1"/>
    <col min="12" max="12" width="18.42578125" style="925" customWidth="1"/>
    <col min="13" max="13" width="19.140625" style="925" customWidth="1"/>
    <col min="14" max="14" width="14.28515625" style="925" customWidth="1"/>
    <col min="15" max="15" width="16" style="925" customWidth="1"/>
    <col min="16" max="16" width="14.28515625" style="925" customWidth="1"/>
    <col min="17" max="17" width="16.42578125" style="925" customWidth="1"/>
    <col min="18" max="18" width="14.28515625" style="925" customWidth="1"/>
    <col min="19" max="19" width="21.140625" style="925" customWidth="1"/>
    <col min="20" max="20" width="16.140625" style="925" bestFit="1" customWidth="1"/>
    <col min="21" max="16384" width="11.42578125" style="925"/>
  </cols>
  <sheetData>
    <row r="1" spans="2:21" ht="42.95" customHeight="1" x14ac:dyDescent="0.25"/>
    <row r="2" spans="2:21" x14ac:dyDescent="0.25">
      <c r="B2" s="1778" t="s">
        <v>2517</v>
      </c>
      <c r="C2" s="1778"/>
      <c r="D2" s="1778"/>
      <c r="E2" s="1778"/>
      <c r="F2" s="1778"/>
      <c r="G2" s="1778"/>
      <c r="H2" s="1778"/>
      <c r="I2" s="1778"/>
      <c r="J2" s="1778"/>
      <c r="K2" s="1778"/>
      <c r="L2" s="1778"/>
      <c r="M2" s="1778"/>
      <c r="N2" s="1778"/>
      <c r="O2" s="1778"/>
      <c r="P2" s="1778"/>
      <c r="Q2" s="1778"/>
      <c r="R2" s="1778"/>
      <c r="S2" s="1778"/>
      <c r="T2" s="1778"/>
      <c r="U2" s="3" t="s">
        <v>1</v>
      </c>
    </row>
    <row r="3" spans="2:21" ht="36" customHeight="1" x14ac:dyDescent="0.25">
      <c r="B3" s="1820" t="s">
        <v>1639</v>
      </c>
      <c r="C3" s="1820"/>
      <c r="D3" s="1820"/>
      <c r="E3" s="1820"/>
      <c r="F3" s="1820"/>
      <c r="G3" s="1820"/>
      <c r="H3" s="1820"/>
      <c r="I3" s="1820"/>
      <c r="J3" s="1820"/>
      <c r="K3" s="1820"/>
      <c r="L3" s="1820"/>
      <c r="M3" s="1820"/>
      <c r="N3" s="1829"/>
      <c r="O3" s="1829"/>
      <c r="P3" s="1829"/>
      <c r="Q3" s="1829"/>
      <c r="R3" s="1829"/>
      <c r="S3" s="1829"/>
      <c r="T3" s="1829"/>
    </row>
    <row r="4" spans="2:21" ht="19.149999999999999" customHeight="1" thickBot="1" x14ac:dyDescent="0.3">
      <c r="B4" s="1804">
        <v>2019</v>
      </c>
      <c r="C4" s="1804"/>
      <c r="D4" s="1804"/>
      <c r="E4" s="1804"/>
      <c r="F4" s="1804"/>
      <c r="G4" s="1804"/>
      <c r="H4" s="1804"/>
      <c r="I4" s="1804"/>
      <c r="J4" s="1804"/>
      <c r="K4" s="1804"/>
      <c r="L4" s="1804"/>
      <c r="M4" s="1804"/>
      <c r="N4" s="1804"/>
      <c r="O4" s="1804"/>
      <c r="P4" s="1804"/>
      <c r="Q4" s="1804"/>
      <c r="R4" s="1804"/>
      <c r="S4" s="1804"/>
      <c r="T4" s="1804"/>
    </row>
    <row r="5" spans="2:21" x14ac:dyDescent="0.25">
      <c r="B5" s="926"/>
      <c r="C5" s="926"/>
      <c r="D5" s="926"/>
      <c r="E5" s="926"/>
      <c r="F5" s="926"/>
      <c r="G5" s="926"/>
      <c r="H5" s="926"/>
      <c r="I5" s="926"/>
      <c r="J5" s="926"/>
      <c r="K5" s="926"/>
      <c r="L5" s="926"/>
      <c r="M5" s="926"/>
      <c r="N5" s="927"/>
      <c r="O5" s="927"/>
      <c r="P5" s="927"/>
      <c r="Q5" s="927"/>
      <c r="R5" s="927"/>
      <c r="S5" s="927"/>
      <c r="T5" s="927"/>
    </row>
    <row r="6" spans="2:21" ht="94.5" x14ac:dyDescent="0.25">
      <c r="B6" s="913" t="s">
        <v>1616</v>
      </c>
      <c r="C6" s="914" t="s">
        <v>1546</v>
      </c>
      <c r="D6" s="914" t="s">
        <v>1547</v>
      </c>
      <c r="E6" s="914" t="s">
        <v>72</v>
      </c>
      <c r="F6" s="914" t="s">
        <v>1548</v>
      </c>
      <c r="G6" s="914" t="s">
        <v>1549</v>
      </c>
      <c r="H6" s="914" t="s">
        <v>70</v>
      </c>
      <c r="I6" s="914" t="s">
        <v>1550</v>
      </c>
      <c r="J6" s="914" t="s">
        <v>1551</v>
      </c>
      <c r="K6" s="914" t="s">
        <v>1552</v>
      </c>
      <c r="L6" s="914" t="s">
        <v>1553</v>
      </c>
      <c r="M6" s="914" t="s">
        <v>1554</v>
      </c>
      <c r="N6" s="914" t="s">
        <v>1555</v>
      </c>
      <c r="O6" s="914" t="s">
        <v>71</v>
      </c>
      <c r="P6" s="914" t="s">
        <v>1556</v>
      </c>
      <c r="Q6" s="914" t="s">
        <v>1557</v>
      </c>
      <c r="R6" s="914" t="s">
        <v>1558</v>
      </c>
      <c r="S6" s="914" t="s">
        <v>1559</v>
      </c>
      <c r="T6" s="914" t="s">
        <v>117</v>
      </c>
    </row>
    <row r="7" spans="2:21" ht="18" customHeight="1" x14ac:dyDescent="0.25">
      <c r="B7" s="915" t="s">
        <v>85</v>
      </c>
      <c r="C7" s="916"/>
      <c r="D7" s="916"/>
      <c r="E7" s="916"/>
      <c r="F7" s="916"/>
      <c r="G7" s="916"/>
      <c r="H7" s="916"/>
      <c r="I7" s="916"/>
      <c r="J7" s="916"/>
      <c r="K7" s="916"/>
      <c r="L7" s="916"/>
      <c r="M7" s="916"/>
      <c r="N7" s="916"/>
      <c r="O7" s="916"/>
      <c r="P7" s="916"/>
      <c r="Q7" s="916"/>
      <c r="R7" s="916"/>
      <c r="S7" s="916"/>
      <c r="T7" s="917"/>
      <c r="U7" s="903"/>
    </row>
    <row r="8" spans="2:21" ht="18" customHeight="1" x14ac:dyDescent="0.25">
      <c r="B8" s="915" t="s">
        <v>86</v>
      </c>
      <c r="C8" s="916"/>
      <c r="D8" s="916"/>
      <c r="E8" s="916"/>
      <c r="F8" s="916"/>
      <c r="G8" s="916"/>
      <c r="H8" s="916"/>
      <c r="I8" s="916"/>
      <c r="J8" s="916"/>
      <c r="K8" s="916"/>
      <c r="L8" s="916"/>
      <c r="M8" s="916"/>
      <c r="N8" s="916"/>
      <c r="O8" s="916"/>
      <c r="P8" s="916"/>
      <c r="Q8" s="916"/>
      <c r="R8" s="916"/>
      <c r="S8" s="916"/>
      <c r="T8" s="917"/>
      <c r="U8" s="903"/>
    </row>
    <row r="9" spans="2:21" ht="18" customHeight="1" x14ac:dyDescent="0.25">
      <c r="B9" s="915" t="s">
        <v>87</v>
      </c>
      <c r="C9" s="916"/>
      <c r="D9" s="916"/>
      <c r="E9" s="916"/>
      <c r="F9" s="916"/>
      <c r="G9" s="916"/>
      <c r="H9" s="916"/>
      <c r="I9" s="916"/>
      <c r="J9" s="916"/>
      <c r="K9" s="916"/>
      <c r="L9" s="916"/>
      <c r="M9" s="916"/>
      <c r="N9" s="916"/>
      <c r="O9" s="916"/>
      <c r="P9" s="916"/>
      <c r="Q9" s="916"/>
      <c r="R9" s="916"/>
      <c r="S9" s="916"/>
      <c r="T9" s="917"/>
      <c r="U9" s="903"/>
    </row>
    <row r="10" spans="2:21" ht="18" customHeight="1" x14ac:dyDescent="0.25">
      <c r="B10" s="915" t="s">
        <v>88</v>
      </c>
      <c r="C10" s="916"/>
      <c r="D10" s="916"/>
      <c r="E10" s="916"/>
      <c r="F10" s="916"/>
      <c r="G10" s="916"/>
      <c r="H10" s="916"/>
      <c r="I10" s="916"/>
      <c r="J10" s="916"/>
      <c r="K10" s="916"/>
      <c r="L10" s="916"/>
      <c r="M10" s="916"/>
      <c r="N10" s="916"/>
      <c r="O10" s="916"/>
      <c r="P10" s="916"/>
      <c r="Q10" s="916"/>
      <c r="R10" s="916"/>
      <c r="S10" s="916"/>
      <c r="T10" s="917"/>
      <c r="U10" s="903"/>
    </row>
    <row r="11" spans="2:21" ht="18" customHeight="1" x14ac:dyDescent="0.25">
      <c r="B11" s="915" t="s">
        <v>89</v>
      </c>
      <c r="C11" s="916"/>
      <c r="D11" s="916"/>
      <c r="E11" s="916"/>
      <c r="F11" s="916"/>
      <c r="G11" s="916"/>
      <c r="H11" s="916"/>
      <c r="I11" s="916"/>
      <c r="J11" s="916"/>
      <c r="K11" s="916"/>
      <c r="L11" s="916"/>
      <c r="M11" s="916"/>
      <c r="N11" s="916"/>
      <c r="O11" s="916"/>
      <c r="P11" s="916"/>
      <c r="Q11" s="916"/>
      <c r="R11" s="916"/>
      <c r="S11" s="916"/>
      <c r="T11" s="917"/>
      <c r="U11" s="903"/>
    </row>
    <row r="12" spans="2:21" ht="18" customHeight="1" x14ac:dyDescent="0.25">
      <c r="B12" s="915" t="s">
        <v>104</v>
      </c>
      <c r="C12" s="916"/>
      <c r="D12" s="916"/>
      <c r="E12" s="916"/>
      <c r="F12" s="916"/>
      <c r="G12" s="916"/>
      <c r="H12" s="916"/>
      <c r="I12" s="916"/>
      <c r="J12" s="916"/>
      <c r="K12" s="916"/>
      <c r="L12" s="916"/>
      <c r="M12" s="916"/>
      <c r="N12" s="916"/>
      <c r="O12" s="916"/>
      <c r="P12" s="916"/>
      <c r="Q12" s="916"/>
      <c r="R12" s="916"/>
      <c r="S12" s="916"/>
      <c r="T12" s="917"/>
      <c r="U12" s="903"/>
    </row>
    <row r="13" spans="2:21" ht="18" customHeight="1" x14ac:dyDescent="0.25">
      <c r="B13" s="915" t="s">
        <v>105</v>
      </c>
      <c r="C13" s="916"/>
      <c r="D13" s="916"/>
      <c r="E13" s="916"/>
      <c r="F13" s="916"/>
      <c r="G13" s="916"/>
      <c r="H13" s="916"/>
      <c r="I13" s="916"/>
      <c r="J13" s="916"/>
      <c r="K13" s="916"/>
      <c r="L13" s="916"/>
      <c r="M13" s="916"/>
      <c r="N13" s="916"/>
      <c r="O13" s="916"/>
      <c r="P13" s="916"/>
      <c r="Q13" s="916"/>
      <c r="R13" s="916"/>
      <c r="S13" s="916"/>
      <c r="T13" s="917"/>
      <c r="U13" s="903"/>
    </row>
    <row r="14" spans="2:21" ht="18" customHeight="1" x14ac:dyDescent="0.25">
      <c r="B14" s="915" t="s">
        <v>92</v>
      </c>
      <c r="C14" s="916"/>
      <c r="D14" s="916"/>
      <c r="E14" s="916"/>
      <c r="F14" s="916"/>
      <c r="G14" s="916"/>
      <c r="H14" s="916"/>
      <c r="I14" s="916"/>
      <c r="J14" s="916"/>
      <c r="K14" s="916"/>
      <c r="L14" s="916"/>
      <c r="M14" s="916"/>
      <c r="N14" s="916"/>
      <c r="O14" s="916"/>
      <c r="P14" s="916"/>
      <c r="Q14" s="916"/>
      <c r="R14" s="916"/>
      <c r="S14" s="916"/>
      <c r="T14" s="917"/>
      <c r="U14" s="903"/>
    </row>
    <row r="15" spans="2:21" ht="18" customHeight="1" x14ac:dyDescent="0.25">
      <c r="B15" s="915" t="s">
        <v>93</v>
      </c>
      <c r="C15" s="916"/>
      <c r="D15" s="916"/>
      <c r="E15" s="916"/>
      <c r="F15" s="916"/>
      <c r="G15" s="916"/>
      <c r="H15" s="916"/>
      <c r="I15" s="916"/>
      <c r="J15" s="916"/>
      <c r="K15" s="916"/>
      <c r="L15" s="916"/>
      <c r="M15" s="916"/>
      <c r="N15" s="916"/>
      <c r="O15" s="916"/>
      <c r="P15" s="916"/>
      <c r="Q15" s="916"/>
      <c r="R15" s="916"/>
      <c r="S15" s="916"/>
      <c r="T15" s="917"/>
      <c r="U15" s="903"/>
    </row>
    <row r="16" spans="2:21" ht="18" customHeight="1" x14ac:dyDescent="0.25">
      <c r="B16" s="915" t="s">
        <v>94</v>
      </c>
      <c r="C16" s="916"/>
      <c r="D16" s="916"/>
      <c r="E16" s="916"/>
      <c r="F16" s="916"/>
      <c r="G16" s="916"/>
      <c r="H16" s="916"/>
      <c r="I16" s="916"/>
      <c r="J16" s="916"/>
      <c r="K16" s="916"/>
      <c r="L16" s="916"/>
      <c r="M16" s="916"/>
      <c r="N16" s="916"/>
      <c r="O16" s="916"/>
      <c r="P16" s="916"/>
      <c r="Q16" s="916"/>
      <c r="R16" s="916"/>
      <c r="S16" s="916"/>
      <c r="T16" s="917"/>
      <c r="U16" s="903"/>
    </row>
    <row r="17" spans="2:21" ht="18" customHeight="1" x14ac:dyDescent="0.25">
      <c r="B17" s="915" t="s">
        <v>1577</v>
      </c>
      <c r="C17" s="916"/>
      <c r="D17" s="916"/>
      <c r="E17" s="916"/>
      <c r="F17" s="916"/>
      <c r="G17" s="916"/>
      <c r="H17" s="916"/>
      <c r="I17" s="916"/>
      <c r="J17" s="916"/>
      <c r="K17" s="916"/>
      <c r="L17" s="916"/>
      <c r="M17" s="916"/>
      <c r="N17" s="916"/>
      <c r="O17" s="916"/>
      <c r="P17" s="916"/>
      <c r="Q17" s="916"/>
      <c r="R17" s="916"/>
      <c r="S17" s="916"/>
      <c r="T17" s="917"/>
      <c r="U17" s="903"/>
    </row>
    <row r="18" spans="2:21" ht="18" customHeight="1" x14ac:dyDescent="0.25">
      <c r="B18" s="915" t="s">
        <v>1578</v>
      </c>
      <c r="C18" s="916"/>
      <c r="D18" s="916"/>
      <c r="E18" s="916"/>
      <c r="F18" s="916"/>
      <c r="G18" s="916"/>
      <c r="H18" s="916"/>
      <c r="I18" s="916"/>
      <c r="J18" s="916"/>
      <c r="K18" s="916"/>
      <c r="L18" s="916"/>
      <c r="M18" s="916"/>
      <c r="N18" s="916"/>
      <c r="O18" s="916"/>
      <c r="P18" s="916"/>
      <c r="Q18" s="916"/>
      <c r="R18" s="916"/>
      <c r="S18" s="916"/>
      <c r="T18" s="917"/>
      <c r="U18" s="903"/>
    </row>
    <row r="19" spans="2:21" ht="18" customHeight="1" x14ac:dyDescent="0.25">
      <c r="B19" s="915" t="s">
        <v>1579</v>
      </c>
      <c r="C19" s="916"/>
      <c r="D19" s="916"/>
      <c r="E19" s="916"/>
      <c r="F19" s="916"/>
      <c r="G19" s="916"/>
      <c r="H19" s="916"/>
      <c r="I19" s="916"/>
      <c r="J19" s="916"/>
      <c r="K19" s="916"/>
      <c r="L19" s="916"/>
      <c r="M19" s="916"/>
      <c r="N19" s="916"/>
      <c r="O19" s="916"/>
      <c r="P19" s="916"/>
      <c r="Q19" s="916"/>
      <c r="R19" s="916"/>
      <c r="S19" s="916"/>
      <c r="T19" s="917"/>
      <c r="U19" s="903"/>
    </row>
    <row r="20" spans="2:21" ht="18" customHeight="1" x14ac:dyDescent="0.25">
      <c r="B20" s="915" t="s">
        <v>108</v>
      </c>
      <c r="C20" s="916"/>
      <c r="D20" s="916"/>
      <c r="E20" s="916"/>
      <c r="F20" s="916"/>
      <c r="G20" s="916"/>
      <c r="H20" s="916"/>
      <c r="I20" s="916"/>
      <c r="J20" s="916"/>
      <c r="K20" s="916"/>
      <c r="L20" s="916"/>
      <c r="M20" s="916"/>
      <c r="N20" s="916"/>
      <c r="O20" s="916"/>
      <c r="P20" s="916"/>
      <c r="Q20" s="916"/>
      <c r="R20" s="916"/>
      <c r="S20" s="916"/>
      <c r="T20" s="917"/>
      <c r="U20" s="903"/>
    </row>
    <row r="21" spans="2:21" ht="18" customHeight="1" x14ac:dyDescent="0.25">
      <c r="B21" s="915" t="s">
        <v>1581</v>
      </c>
      <c r="C21" s="916"/>
      <c r="D21" s="916"/>
      <c r="E21" s="916"/>
      <c r="F21" s="916"/>
      <c r="G21" s="916"/>
      <c r="H21" s="916"/>
      <c r="I21" s="916"/>
      <c r="J21" s="916"/>
      <c r="K21" s="916"/>
      <c r="L21" s="916"/>
      <c r="M21" s="916"/>
      <c r="N21" s="916"/>
      <c r="O21" s="916"/>
      <c r="P21" s="916"/>
      <c r="Q21" s="916"/>
      <c r="R21" s="916"/>
      <c r="S21" s="916"/>
      <c r="T21" s="917"/>
      <c r="U21" s="903"/>
    </row>
    <row r="22" spans="2:21" ht="18" customHeight="1" x14ac:dyDescent="0.25">
      <c r="B22" s="915" t="s">
        <v>100</v>
      </c>
      <c r="C22" s="916"/>
      <c r="D22" s="916"/>
      <c r="E22" s="916"/>
      <c r="F22" s="916"/>
      <c r="G22" s="916"/>
      <c r="H22" s="916"/>
      <c r="I22" s="916"/>
      <c r="J22" s="916"/>
      <c r="K22" s="916"/>
      <c r="L22" s="916"/>
      <c r="M22" s="916"/>
      <c r="N22" s="916"/>
      <c r="O22" s="916"/>
      <c r="P22" s="916"/>
      <c r="Q22" s="916"/>
      <c r="R22" s="916"/>
      <c r="S22" s="916"/>
      <c r="T22" s="917"/>
      <c r="U22" s="903"/>
    </row>
    <row r="23" spans="2:21" ht="21" customHeight="1" x14ac:dyDescent="0.25">
      <c r="B23" s="920" t="s">
        <v>117</v>
      </c>
      <c r="C23" s="921"/>
      <c r="D23" s="921"/>
      <c r="E23" s="921"/>
      <c r="F23" s="921"/>
      <c r="G23" s="921"/>
      <c r="H23" s="921"/>
      <c r="I23" s="921"/>
      <c r="J23" s="921"/>
      <c r="K23" s="921"/>
      <c r="L23" s="921"/>
      <c r="M23" s="921"/>
      <c r="N23" s="921"/>
      <c r="O23" s="921"/>
      <c r="P23" s="921"/>
      <c r="Q23" s="921"/>
      <c r="R23" s="921"/>
      <c r="S23" s="921"/>
      <c r="T23" s="917"/>
      <c r="U23" s="929"/>
    </row>
    <row r="24" spans="2:21" ht="18.75" x14ac:dyDescent="0.3">
      <c r="B24" s="1737" t="s">
        <v>2518</v>
      </c>
      <c r="C24" s="930"/>
      <c r="D24" s="930"/>
      <c r="E24" s="930"/>
      <c r="F24" s="930"/>
      <c r="G24" s="930"/>
      <c r="H24" s="930"/>
      <c r="I24" s="930"/>
      <c r="J24" s="930"/>
      <c r="K24" s="930"/>
      <c r="L24" s="930"/>
      <c r="M24" s="930"/>
      <c r="N24" s="930"/>
      <c r="O24" s="930"/>
      <c r="P24" s="930"/>
      <c r="Q24" s="930"/>
      <c r="R24" s="930"/>
      <c r="S24" s="930"/>
      <c r="T24" s="930"/>
      <c r="U24" s="929"/>
    </row>
    <row r="25" spans="2:21" ht="15" customHeight="1" x14ac:dyDescent="0.3">
      <c r="B25" s="931"/>
      <c r="C25" s="776"/>
      <c r="D25" s="776"/>
      <c r="E25" s="776"/>
      <c r="F25" s="776"/>
      <c r="G25" s="776"/>
      <c r="H25" s="776"/>
      <c r="I25" s="776"/>
      <c r="J25" s="776"/>
      <c r="K25" s="776"/>
      <c r="L25" s="776"/>
      <c r="M25" s="776"/>
      <c r="N25" s="776"/>
      <c r="O25" s="776"/>
      <c r="P25" s="776"/>
      <c r="Q25" s="776"/>
      <c r="R25" s="776"/>
      <c r="S25" s="776"/>
      <c r="T25" s="776"/>
      <c r="U25" s="241"/>
    </row>
    <row r="26" spans="2:21" ht="18.75" x14ac:dyDescent="0.3">
      <c r="B26" s="931"/>
      <c r="C26" s="931"/>
      <c r="D26" s="931"/>
      <c r="E26" s="931"/>
      <c r="F26" s="931"/>
      <c r="G26" s="931"/>
      <c r="H26" s="931"/>
      <c r="I26" s="931"/>
      <c r="J26" s="931"/>
      <c r="K26" s="931"/>
      <c r="L26" s="931"/>
      <c r="M26" s="931"/>
      <c r="N26" s="931"/>
      <c r="O26" s="931"/>
      <c r="P26" s="931"/>
      <c r="Q26" s="931"/>
      <c r="R26" s="931"/>
      <c r="S26" s="931"/>
      <c r="T26" s="931"/>
    </row>
  </sheetData>
  <mergeCells count="3">
    <mergeCell ref="B2:T2"/>
    <mergeCell ref="B3:T3"/>
    <mergeCell ref="B4:T4"/>
  </mergeCells>
  <hyperlinks>
    <hyperlink ref="U2" location="'Indice Total'!A6" display="Volver"/>
  </hyperlinks>
  <pageMargins left="0.70866141732283472" right="0.70866141732283472" top="0.74803149606299213" bottom="0.74803149606299213" header="0.31496062992125984" footer="0.31496062992125984"/>
  <pageSetup scale="75"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1:H62"/>
  <sheetViews>
    <sheetView showGridLines="0" zoomScale="90" zoomScaleNormal="90" workbookViewId="0"/>
  </sheetViews>
  <sheetFormatPr baseColWidth="10" defaultColWidth="11.42578125" defaultRowHeight="12.75" x14ac:dyDescent="0.2"/>
  <cols>
    <col min="1" max="1" width="23.7109375" style="241" customWidth="1"/>
    <col min="2" max="2" width="69.85546875" style="241" customWidth="1"/>
    <col min="3" max="4" width="14.42578125" style="241" customWidth="1"/>
    <col min="5" max="7" width="12.7109375" style="241" customWidth="1"/>
    <col min="8" max="8" width="17.140625" style="241" customWidth="1"/>
    <col min="9" max="16384" width="11.42578125" style="241"/>
  </cols>
  <sheetData>
    <row r="1" spans="2:8" ht="42.95" customHeight="1" x14ac:dyDescent="0.2"/>
    <row r="2" spans="2:8" ht="21.75" customHeight="1" x14ac:dyDescent="0.2">
      <c r="B2" s="1778" t="s">
        <v>1640</v>
      </c>
      <c r="C2" s="1778"/>
      <c r="D2" s="1778"/>
      <c r="E2" s="1778"/>
      <c r="F2" s="1778"/>
      <c r="G2" s="1778"/>
      <c r="H2" s="3" t="s">
        <v>1</v>
      </c>
    </row>
    <row r="3" spans="2:8" ht="36" customHeight="1" x14ac:dyDescent="0.2">
      <c r="B3" s="1761" t="s">
        <v>1641</v>
      </c>
      <c r="C3" s="1845"/>
      <c r="D3" s="1845"/>
      <c r="E3" s="1845"/>
      <c r="F3" s="1845"/>
      <c r="G3" s="1845"/>
    </row>
    <row r="4" spans="2:8" ht="19.149999999999999" customHeight="1" x14ac:dyDescent="0.2">
      <c r="B4" s="1846" t="s">
        <v>1642</v>
      </c>
      <c r="C4" s="1846"/>
      <c r="D4" s="1846"/>
      <c r="E4" s="1846"/>
      <c r="F4" s="1846"/>
      <c r="G4" s="1846"/>
    </row>
    <row r="5" spans="2:8" ht="14.45" customHeight="1" thickBot="1" x14ac:dyDescent="0.25">
      <c r="B5" s="1799">
        <v>2019</v>
      </c>
      <c r="C5" s="1799"/>
      <c r="D5" s="1799"/>
      <c r="E5" s="1799"/>
      <c r="F5" s="1799"/>
      <c r="G5" s="1799"/>
    </row>
    <row r="6" spans="2:8" ht="23.25" customHeight="1" x14ac:dyDescent="0.2">
      <c r="B6" s="768"/>
      <c r="C6" s="768"/>
      <c r="D6" s="768"/>
      <c r="E6" s="768"/>
      <c r="F6" s="768"/>
      <c r="G6" s="768"/>
    </row>
    <row r="7" spans="2:8" ht="17.25" customHeight="1" x14ac:dyDescent="0.2">
      <c r="B7" s="1786" t="s">
        <v>52</v>
      </c>
      <c r="C7" s="1843" t="s">
        <v>1544</v>
      </c>
      <c r="D7" s="1843"/>
      <c r="E7" s="1843"/>
      <c r="F7" s="1828" t="s">
        <v>1643</v>
      </c>
      <c r="G7" s="1828" t="s">
        <v>117</v>
      </c>
    </row>
    <row r="8" spans="2:8" ht="23.25" customHeight="1" x14ac:dyDescent="0.2">
      <c r="B8" s="1847"/>
      <c r="C8" s="914" t="s">
        <v>832</v>
      </c>
      <c r="D8" s="914" t="s">
        <v>1545</v>
      </c>
      <c r="E8" s="914" t="s">
        <v>836</v>
      </c>
      <c r="F8" s="1848"/>
      <c r="G8" s="1848"/>
    </row>
    <row r="9" spans="2:8" ht="18" customHeight="1" x14ac:dyDescent="0.2">
      <c r="B9" s="932" t="s">
        <v>1546</v>
      </c>
      <c r="C9" s="928">
        <v>504008.79098047141</v>
      </c>
      <c r="D9" s="928">
        <v>428034.17750432808</v>
      </c>
      <c r="E9" s="928">
        <v>529027.98273800279</v>
      </c>
      <c r="F9" s="928">
        <v>300962.20471021842</v>
      </c>
      <c r="G9" s="921">
        <v>453543.0793378175</v>
      </c>
    </row>
    <row r="10" spans="2:8" ht="18" customHeight="1" x14ac:dyDescent="0.2">
      <c r="B10" s="932" t="s">
        <v>1547</v>
      </c>
      <c r="C10" s="928">
        <v>814219.76622085576</v>
      </c>
      <c r="D10" s="928">
        <v>783191.53380209906</v>
      </c>
      <c r="E10" s="928">
        <v>823656.47609207756</v>
      </c>
      <c r="F10" s="928">
        <v>473091.77746431594</v>
      </c>
      <c r="G10" s="921">
        <v>785125.64149779081</v>
      </c>
    </row>
    <row r="11" spans="2:8" ht="18" customHeight="1" x14ac:dyDescent="0.2">
      <c r="B11" s="932" t="s">
        <v>72</v>
      </c>
      <c r="C11" s="928">
        <v>1492913.8988349391</v>
      </c>
      <c r="D11" s="928">
        <v>1655325.1251637442</v>
      </c>
      <c r="E11" s="928">
        <v>1482578.7668126193</v>
      </c>
      <c r="F11" s="928">
        <v>1683790.7251599934</v>
      </c>
      <c r="G11" s="921">
        <v>1588825.3122796393</v>
      </c>
    </row>
    <row r="12" spans="2:8" ht="18" customHeight="1" x14ac:dyDescent="0.2">
      <c r="B12" s="932" t="s">
        <v>1548</v>
      </c>
      <c r="C12" s="928">
        <v>912183.8497020239</v>
      </c>
      <c r="D12" s="928">
        <v>805352.0488185467</v>
      </c>
      <c r="E12" s="928">
        <v>820811.23162822472</v>
      </c>
      <c r="F12" s="928">
        <v>392830.16091519553</v>
      </c>
      <c r="G12" s="921">
        <v>824861.39489750098</v>
      </c>
    </row>
    <row r="13" spans="2:8" ht="18" customHeight="1" x14ac:dyDescent="0.2">
      <c r="B13" s="932" t="s">
        <v>1549</v>
      </c>
      <c r="C13" s="928">
        <v>1288854.0150536173</v>
      </c>
      <c r="D13" s="928">
        <v>1327517.9648805514</v>
      </c>
      <c r="E13" s="928">
        <v>1581580.8281062269</v>
      </c>
      <c r="F13" s="928">
        <v>433813.08431147487</v>
      </c>
      <c r="G13" s="921">
        <v>1224378.1833918875</v>
      </c>
    </row>
    <row r="14" spans="2:8" ht="18" customHeight="1" x14ac:dyDescent="0.2">
      <c r="B14" s="932" t="s">
        <v>70</v>
      </c>
      <c r="C14" s="928">
        <v>740742.16384007887</v>
      </c>
      <c r="D14" s="928">
        <v>746781.86474845256</v>
      </c>
      <c r="E14" s="928">
        <v>692143.44251328544</v>
      </c>
      <c r="F14" s="928">
        <v>367749.01532808802</v>
      </c>
      <c r="G14" s="921">
        <v>705845.77251037373</v>
      </c>
    </row>
    <row r="15" spans="2:8" ht="18" customHeight="1" x14ac:dyDescent="0.2">
      <c r="B15" s="932" t="s">
        <v>1550</v>
      </c>
      <c r="C15" s="928">
        <v>835224.45089748304</v>
      </c>
      <c r="D15" s="928">
        <v>699818.63744669873</v>
      </c>
      <c r="E15" s="928">
        <v>590087.28724850877</v>
      </c>
      <c r="F15" s="928">
        <v>458461.30791627336</v>
      </c>
      <c r="G15" s="921">
        <v>704037.38906671247</v>
      </c>
    </row>
    <row r="16" spans="2:8" ht="18" customHeight="1" x14ac:dyDescent="0.2">
      <c r="B16" s="932" t="s">
        <v>1551</v>
      </c>
      <c r="C16" s="928">
        <v>522816.48883066542</v>
      </c>
      <c r="D16" s="928">
        <v>482049.74898159964</v>
      </c>
      <c r="E16" s="928">
        <v>495843.42494498543</v>
      </c>
      <c r="F16" s="928">
        <v>354314.37351926282</v>
      </c>
      <c r="G16" s="921">
        <v>475627.9948776486</v>
      </c>
    </row>
    <row r="17" spans="2:8" ht="18" customHeight="1" x14ac:dyDescent="0.2">
      <c r="B17" s="932" t="s">
        <v>1552</v>
      </c>
      <c r="C17" s="928">
        <v>868136.32430448115</v>
      </c>
      <c r="D17" s="928">
        <v>786266.96140946134</v>
      </c>
      <c r="E17" s="928">
        <v>778512.80408211751</v>
      </c>
      <c r="F17" s="928">
        <v>352211.84042160708</v>
      </c>
      <c r="G17" s="921">
        <v>745613.44347072521</v>
      </c>
    </row>
    <row r="18" spans="2:8" ht="18" customHeight="1" x14ac:dyDescent="0.2">
      <c r="B18" s="932" t="s">
        <v>1553</v>
      </c>
      <c r="C18" s="928">
        <v>1266071.3732371249</v>
      </c>
      <c r="D18" s="928">
        <v>1309387.9572621244</v>
      </c>
      <c r="E18" s="928">
        <v>1517609.072270517</v>
      </c>
      <c r="F18" s="928">
        <v>1037960.7634038044</v>
      </c>
      <c r="G18" s="921">
        <v>1289945.9674985788</v>
      </c>
    </row>
    <row r="19" spans="2:8" ht="18" customHeight="1" x14ac:dyDescent="0.2">
      <c r="B19" s="932" t="s">
        <v>1554</v>
      </c>
      <c r="C19" s="928">
        <v>752984.99952540058</v>
      </c>
      <c r="D19" s="928">
        <v>798783.19898755127</v>
      </c>
      <c r="E19" s="928">
        <v>678230.89347573963</v>
      </c>
      <c r="F19" s="928">
        <v>633968.36040663463</v>
      </c>
      <c r="G19" s="921">
        <v>740771.51090375218</v>
      </c>
    </row>
    <row r="20" spans="2:8" ht="18" customHeight="1" x14ac:dyDescent="0.2">
      <c r="B20" s="932" t="s">
        <v>1555</v>
      </c>
      <c r="C20" s="928">
        <v>969517.31793722929</v>
      </c>
      <c r="D20" s="928">
        <v>938185.9236340404</v>
      </c>
      <c r="E20" s="928">
        <v>922711.16751411837</v>
      </c>
      <c r="F20" s="928">
        <v>1079542.3274724791</v>
      </c>
      <c r="G20" s="921">
        <v>961500.80442625796</v>
      </c>
    </row>
    <row r="21" spans="2:8" ht="18" customHeight="1" x14ac:dyDescent="0.2">
      <c r="B21" s="932" t="s">
        <v>71</v>
      </c>
      <c r="C21" s="928">
        <v>886441.98899439897</v>
      </c>
      <c r="D21" s="928">
        <v>932632.1343675846</v>
      </c>
      <c r="E21" s="928">
        <v>957840.86836688477</v>
      </c>
      <c r="F21" s="928">
        <v>696986.25787101744</v>
      </c>
      <c r="G21" s="921">
        <v>887833.03726270038</v>
      </c>
    </row>
    <row r="22" spans="2:8" ht="18" customHeight="1" x14ac:dyDescent="0.2">
      <c r="B22" s="932" t="s">
        <v>1556</v>
      </c>
      <c r="C22" s="928">
        <v>993459.63710695063</v>
      </c>
      <c r="D22" s="928">
        <v>951750.11197850225</v>
      </c>
      <c r="E22" s="928">
        <v>837828.83074806083</v>
      </c>
      <c r="F22" s="928">
        <v>803837.53191730077</v>
      </c>
      <c r="G22" s="921">
        <v>898792.1862238351</v>
      </c>
    </row>
    <row r="23" spans="2:8" ht="18" customHeight="1" x14ac:dyDescent="0.2">
      <c r="B23" s="932" t="s">
        <v>1557</v>
      </c>
      <c r="C23" s="928">
        <v>794237.931365347</v>
      </c>
      <c r="D23" s="928">
        <v>684529.82012786518</v>
      </c>
      <c r="E23" s="928">
        <v>507494.20505014062</v>
      </c>
      <c r="F23" s="928">
        <v>415575.93951179885</v>
      </c>
      <c r="G23" s="921">
        <v>609009.49078646582</v>
      </c>
    </row>
    <row r="24" spans="2:8" ht="18" customHeight="1" x14ac:dyDescent="0.2">
      <c r="B24" s="932" t="s">
        <v>1558</v>
      </c>
      <c r="C24" s="928">
        <v>429702.32810571964</v>
      </c>
      <c r="D24" s="928">
        <v>390210.51800872321</v>
      </c>
      <c r="E24" s="928">
        <v>380443.91963000695</v>
      </c>
      <c r="F24" s="928">
        <v>320411.02114886697</v>
      </c>
      <c r="G24" s="921">
        <v>337344.85494472022</v>
      </c>
    </row>
    <row r="25" spans="2:8" ht="18" customHeight="1" x14ac:dyDescent="0.2">
      <c r="B25" s="932" t="s">
        <v>1559</v>
      </c>
      <c r="C25" s="928">
        <v>1147928.9617486338</v>
      </c>
      <c r="D25" s="928">
        <v>1246900.4982058278</v>
      </c>
      <c r="E25" s="928">
        <v>1052965.2832512315</v>
      </c>
      <c r="F25" s="928">
        <v>702202.41417806759</v>
      </c>
      <c r="G25" s="921">
        <v>1056425.7498184284</v>
      </c>
    </row>
    <row r="26" spans="2:8" ht="18" customHeight="1" x14ac:dyDescent="0.2">
      <c r="B26" s="932" t="s">
        <v>1613</v>
      </c>
      <c r="C26" s="928"/>
      <c r="D26" s="928"/>
      <c r="E26" s="928"/>
      <c r="F26" s="928">
        <v>242000.97611104377</v>
      </c>
      <c r="G26" s="921">
        <v>242000.97611104377</v>
      </c>
    </row>
    <row r="27" spans="2:8" ht="18" customHeight="1" x14ac:dyDescent="0.2">
      <c r="B27" s="933" t="s">
        <v>117</v>
      </c>
      <c r="C27" s="934">
        <v>826591.68527527002</v>
      </c>
      <c r="D27" s="934">
        <v>789924.46303977864</v>
      </c>
      <c r="E27" s="934">
        <v>752740.18354752602</v>
      </c>
      <c r="F27" s="934">
        <v>511986.15874215157</v>
      </c>
      <c r="G27" s="934">
        <v>750347.71530309971</v>
      </c>
      <c r="H27" s="808"/>
    </row>
    <row r="28" spans="2:8" x14ac:dyDescent="0.2">
      <c r="B28" s="922" t="s">
        <v>1631</v>
      </c>
      <c r="C28" s="808"/>
      <c r="D28" s="808"/>
      <c r="E28" s="808"/>
      <c r="F28" s="808"/>
      <c r="G28" s="808"/>
    </row>
    <row r="29" spans="2:8" x14ac:dyDescent="0.2">
      <c r="B29" s="860"/>
      <c r="C29" s="861"/>
      <c r="D29" s="861"/>
      <c r="E29" s="861"/>
      <c r="F29" s="861"/>
      <c r="G29" s="935"/>
    </row>
    <row r="30" spans="2:8" x14ac:dyDescent="0.2">
      <c r="B30" s="862"/>
      <c r="C30" s="909"/>
      <c r="D30" s="909"/>
      <c r="E30" s="909"/>
      <c r="F30" s="909"/>
      <c r="G30" s="909"/>
    </row>
    <row r="31" spans="2:8" x14ac:dyDescent="0.2">
      <c r="B31" s="862"/>
      <c r="C31" s="936"/>
      <c r="D31" s="936"/>
      <c r="E31" s="936"/>
      <c r="F31" s="936"/>
      <c r="G31" s="937"/>
    </row>
    <row r="32" spans="2:8" x14ac:dyDescent="0.2">
      <c r="C32" s="808"/>
      <c r="D32" s="808"/>
      <c r="E32" s="808"/>
      <c r="F32" s="808"/>
    </row>
    <row r="34" spans="2:7" x14ac:dyDescent="0.2">
      <c r="G34" s="808"/>
    </row>
    <row r="35" spans="2:7" x14ac:dyDescent="0.2">
      <c r="C35" s="938"/>
      <c r="D35" s="938"/>
      <c r="E35" s="938"/>
      <c r="F35" s="938"/>
      <c r="G35" s="938"/>
    </row>
    <row r="39" spans="2:7" ht="11.25" customHeight="1" x14ac:dyDescent="0.2"/>
    <row r="40" spans="2:7" ht="11.25" customHeight="1" x14ac:dyDescent="0.2"/>
    <row r="44" spans="2:7" x14ac:dyDescent="0.2">
      <c r="B44" s="939"/>
    </row>
    <row r="45" spans="2:7" x14ac:dyDescent="0.2">
      <c r="B45" s="940"/>
    </row>
    <row r="46" spans="2:7" x14ac:dyDescent="0.2">
      <c r="B46" s="876"/>
    </row>
    <row r="47" spans="2:7" x14ac:dyDescent="0.2">
      <c r="B47" s="876"/>
    </row>
    <row r="48" spans="2:7" x14ac:dyDescent="0.2">
      <c r="B48" s="941"/>
    </row>
    <row r="49" spans="2:2" x14ac:dyDescent="0.2">
      <c r="B49" s="941"/>
    </row>
    <row r="50" spans="2:2" x14ac:dyDescent="0.2">
      <c r="B50" s="941"/>
    </row>
    <row r="51" spans="2:2" x14ac:dyDescent="0.2">
      <c r="B51" s="941"/>
    </row>
    <row r="52" spans="2:2" x14ac:dyDescent="0.2">
      <c r="B52" s="941"/>
    </row>
    <row r="53" spans="2:2" x14ac:dyDescent="0.2">
      <c r="B53" s="941"/>
    </row>
    <row r="54" spans="2:2" x14ac:dyDescent="0.2">
      <c r="B54" s="941"/>
    </row>
    <row r="55" spans="2:2" x14ac:dyDescent="0.2">
      <c r="B55" s="941"/>
    </row>
    <row r="56" spans="2:2" x14ac:dyDescent="0.2">
      <c r="B56" s="941"/>
    </row>
    <row r="57" spans="2:2" x14ac:dyDescent="0.2">
      <c r="B57" s="876"/>
    </row>
    <row r="58" spans="2:2" x14ac:dyDescent="0.2">
      <c r="B58" s="876"/>
    </row>
    <row r="59" spans="2:2" x14ac:dyDescent="0.2">
      <c r="B59" s="876"/>
    </row>
    <row r="60" spans="2:2" x14ac:dyDescent="0.2">
      <c r="B60" s="876"/>
    </row>
    <row r="61" spans="2:2" x14ac:dyDescent="0.2">
      <c r="B61" s="876"/>
    </row>
    <row r="62" spans="2:2" x14ac:dyDescent="0.2">
      <c r="B62" s="876"/>
    </row>
  </sheetData>
  <mergeCells count="8">
    <mergeCell ref="B2:G2"/>
    <mergeCell ref="B3:G3"/>
    <mergeCell ref="B4:G4"/>
    <mergeCell ref="B5:G5"/>
    <mergeCell ref="B7:B8"/>
    <mergeCell ref="C7:E7"/>
    <mergeCell ref="F7:F8"/>
    <mergeCell ref="G7:G8"/>
  </mergeCells>
  <hyperlinks>
    <hyperlink ref="H2" location="'Indice Total'!A6" display="Volver"/>
  </hyperlink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B45"/>
  <sheetViews>
    <sheetView showGridLines="0" zoomScale="90" zoomScaleNormal="90" workbookViewId="0"/>
  </sheetViews>
  <sheetFormatPr baseColWidth="10" defaultRowHeight="15" x14ac:dyDescent="0.25"/>
  <cols>
    <col min="1" max="1" width="23.7109375" customWidth="1"/>
    <col min="2" max="2" width="179.5703125" customWidth="1"/>
  </cols>
  <sheetData>
    <row r="1" spans="2:2" ht="42.95" customHeight="1" x14ac:dyDescent="0.25">
      <c r="B1" s="696"/>
    </row>
    <row r="2" spans="2:2" ht="26.25" x14ac:dyDescent="0.25">
      <c r="B2" s="697" t="s">
        <v>1510</v>
      </c>
    </row>
    <row r="3" spans="2:2" ht="30" customHeight="1" x14ac:dyDescent="0.25">
      <c r="B3" s="696"/>
    </row>
    <row r="4" spans="2:2" ht="60" customHeight="1" x14ac:dyDescent="0.25">
      <c r="B4" s="698" t="s">
        <v>2448</v>
      </c>
    </row>
    <row r="5" spans="2:2" x14ac:dyDescent="0.25">
      <c r="B5" s="699"/>
    </row>
    <row r="6" spans="2:2" ht="15.75" x14ac:dyDescent="0.25">
      <c r="B6" s="700" t="s">
        <v>1511</v>
      </c>
    </row>
    <row r="7" spans="2:2" x14ac:dyDescent="0.25">
      <c r="B7" s="699"/>
    </row>
    <row r="8" spans="2:2" ht="225" x14ac:dyDescent="0.25">
      <c r="B8" s="701" t="s">
        <v>2466</v>
      </c>
    </row>
    <row r="9" spans="2:2" x14ac:dyDescent="0.25">
      <c r="B9" s="699"/>
    </row>
    <row r="10" spans="2:2" ht="15.75" x14ac:dyDescent="0.25">
      <c r="B10" s="700" t="s">
        <v>1512</v>
      </c>
    </row>
    <row r="11" spans="2:2" x14ac:dyDescent="0.25">
      <c r="B11" s="699"/>
    </row>
    <row r="12" spans="2:2" ht="93" customHeight="1" x14ac:dyDescent="0.25">
      <c r="B12" s="699" t="s">
        <v>1513</v>
      </c>
    </row>
    <row r="13" spans="2:2" x14ac:dyDescent="0.25">
      <c r="B13" s="699"/>
    </row>
    <row r="14" spans="2:2" ht="15.75" x14ac:dyDescent="0.25">
      <c r="B14" s="700" t="s">
        <v>1514</v>
      </c>
    </row>
    <row r="15" spans="2:2" ht="15.75" customHeight="1" x14ac:dyDescent="0.25">
      <c r="B15" s="701" t="s">
        <v>2460</v>
      </c>
    </row>
    <row r="16" spans="2:2" ht="135" x14ac:dyDescent="0.25">
      <c r="B16" s="1630" t="s">
        <v>2461</v>
      </c>
    </row>
    <row r="17" spans="2:2" x14ac:dyDescent="0.25">
      <c r="B17" s="699"/>
    </row>
    <row r="18" spans="2:2" ht="15.75" x14ac:dyDescent="0.25">
      <c r="B18" s="700" t="s">
        <v>2449</v>
      </c>
    </row>
    <row r="19" spans="2:2" x14ac:dyDescent="0.25">
      <c r="B19" s="699"/>
    </row>
    <row r="20" spans="2:2" ht="63" customHeight="1" x14ac:dyDescent="0.25">
      <c r="B20" s="701" t="s">
        <v>2464</v>
      </c>
    </row>
    <row r="21" spans="2:2" x14ac:dyDescent="0.25">
      <c r="B21" s="699"/>
    </row>
    <row r="22" spans="2:2" ht="15.75" x14ac:dyDescent="0.25">
      <c r="B22" s="700" t="s">
        <v>2450</v>
      </c>
    </row>
    <row r="23" spans="2:2" x14ac:dyDescent="0.25">
      <c r="B23" s="702"/>
    </row>
    <row r="24" spans="2:2" ht="60" x14ac:dyDescent="0.25">
      <c r="B24" s="701" t="s">
        <v>2451</v>
      </c>
    </row>
    <row r="25" spans="2:2" ht="15" customHeight="1" x14ac:dyDescent="0.25">
      <c r="B25" s="700"/>
    </row>
    <row r="26" spans="2:2" ht="15" customHeight="1" x14ac:dyDescent="0.25">
      <c r="B26" s="700" t="s">
        <v>2452</v>
      </c>
    </row>
    <row r="27" spans="2:2" ht="15" customHeight="1" x14ac:dyDescent="0.25">
      <c r="B27" s="699"/>
    </row>
    <row r="28" spans="2:2" ht="75" x14ac:dyDescent="0.25">
      <c r="B28" s="701" t="s">
        <v>2453</v>
      </c>
    </row>
    <row r="29" spans="2:2" x14ac:dyDescent="0.25">
      <c r="B29" s="701"/>
    </row>
    <row r="30" spans="2:2" ht="15.75" x14ac:dyDescent="0.25">
      <c r="B30" s="700" t="s">
        <v>2454</v>
      </c>
    </row>
    <row r="31" spans="2:2" x14ac:dyDescent="0.25">
      <c r="B31" s="699"/>
    </row>
    <row r="32" spans="2:2" ht="30" x14ac:dyDescent="0.25">
      <c r="B32" s="701" t="s">
        <v>1515</v>
      </c>
    </row>
    <row r="33" spans="2:2" ht="15" customHeight="1" x14ac:dyDescent="0.25">
      <c r="B33" s="699"/>
    </row>
    <row r="34" spans="2:2" ht="15" customHeight="1" x14ac:dyDescent="0.25">
      <c r="B34" s="700" t="s">
        <v>2455</v>
      </c>
    </row>
    <row r="35" spans="2:2" ht="15" customHeight="1" x14ac:dyDescent="0.25">
      <c r="B35" s="699"/>
    </row>
    <row r="36" spans="2:2" ht="45" x14ac:dyDescent="0.25">
      <c r="B36" s="701" t="s">
        <v>2465</v>
      </c>
    </row>
    <row r="37" spans="2:2" ht="15" customHeight="1" x14ac:dyDescent="0.25">
      <c r="B37" s="700"/>
    </row>
    <row r="38" spans="2:2" ht="15" customHeight="1" x14ac:dyDescent="0.25">
      <c r="B38" s="700" t="s">
        <v>2456</v>
      </c>
    </row>
    <row r="39" spans="2:2" ht="15" customHeight="1" x14ac:dyDescent="0.25">
      <c r="B39" s="699"/>
    </row>
    <row r="40" spans="2:2" ht="22.5" customHeight="1" x14ac:dyDescent="0.25">
      <c r="B40" s="701" t="s">
        <v>2457</v>
      </c>
    </row>
    <row r="41" spans="2:2" x14ac:dyDescent="0.25">
      <c r="B41" s="699"/>
    </row>
    <row r="42" spans="2:2" ht="15.75" x14ac:dyDescent="0.25">
      <c r="B42" s="700" t="s">
        <v>2458</v>
      </c>
    </row>
    <row r="43" spans="2:2" ht="15.75" x14ac:dyDescent="0.25">
      <c r="B43" s="700"/>
    </row>
    <row r="44" spans="2:2" ht="30" x14ac:dyDescent="0.25">
      <c r="B44" s="701" t="s">
        <v>2459</v>
      </c>
    </row>
    <row r="45" spans="2:2" x14ac:dyDescent="0.25">
      <c r="B45" s="703"/>
    </row>
  </sheetData>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1:N39"/>
  <sheetViews>
    <sheetView showGridLines="0" zoomScale="90" zoomScaleNormal="90" workbookViewId="0"/>
  </sheetViews>
  <sheetFormatPr baseColWidth="10" defaultColWidth="11.42578125" defaultRowHeight="12.75" x14ac:dyDescent="0.2"/>
  <cols>
    <col min="1" max="1" width="23.7109375" style="241" customWidth="1"/>
    <col min="2" max="2" width="69.85546875" style="241" customWidth="1"/>
    <col min="3" max="4" width="14.42578125" style="241" customWidth="1"/>
    <col min="5" max="5" width="14.7109375" style="241" customWidth="1"/>
    <col min="6" max="6" width="13.85546875" style="241" customWidth="1"/>
    <col min="7" max="7" width="15.42578125" style="241" customWidth="1"/>
    <col min="8" max="16384" width="11.42578125" style="241"/>
  </cols>
  <sheetData>
    <row r="1" spans="2:13" ht="42.95" customHeight="1" x14ac:dyDescent="0.2"/>
    <row r="2" spans="2:13" ht="21.75" customHeight="1" x14ac:dyDescent="0.2">
      <c r="B2" s="1778" t="s">
        <v>1644</v>
      </c>
      <c r="C2" s="1778"/>
      <c r="D2" s="1778"/>
      <c r="E2" s="1778"/>
      <c r="F2" s="1778"/>
      <c r="G2" s="1778"/>
      <c r="H2" s="3" t="s">
        <v>1</v>
      </c>
    </row>
    <row r="3" spans="2:13" ht="33.75" customHeight="1" x14ac:dyDescent="0.2">
      <c r="B3" s="1761" t="s">
        <v>1645</v>
      </c>
      <c r="C3" s="1845"/>
      <c r="D3" s="1845"/>
      <c r="E3" s="1845"/>
      <c r="F3" s="1845"/>
      <c r="G3" s="1845"/>
    </row>
    <row r="4" spans="2:13" ht="19.149999999999999" customHeight="1" x14ac:dyDescent="0.2">
      <c r="B4" s="1846" t="s">
        <v>1646</v>
      </c>
      <c r="C4" s="1846"/>
      <c r="D4" s="1846"/>
      <c r="E4" s="1846"/>
      <c r="F4" s="1846"/>
      <c r="G4" s="1846"/>
    </row>
    <row r="5" spans="2:13" ht="16.5" thickBot="1" x14ac:dyDescent="0.25">
      <c r="B5" s="1799">
        <v>2019</v>
      </c>
      <c r="C5" s="1799"/>
      <c r="D5" s="1799"/>
      <c r="E5" s="1799"/>
      <c r="F5" s="1799"/>
      <c r="G5" s="1799"/>
    </row>
    <row r="6" spans="2:13" ht="23.25" customHeight="1" x14ac:dyDescent="0.2">
      <c r="B6" s="768"/>
      <c r="C6" s="768"/>
      <c r="D6" s="768"/>
      <c r="E6" s="768"/>
      <c r="F6" s="768"/>
      <c r="G6" s="768"/>
    </row>
    <row r="7" spans="2:13" ht="18.75" customHeight="1" x14ac:dyDescent="0.2">
      <c r="B7" s="1841" t="s">
        <v>52</v>
      </c>
      <c r="C7" s="1843" t="s">
        <v>1544</v>
      </c>
      <c r="D7" s="1843"/>
      <c r="E7" s="1843"/>
      <c r="F7" s="1828" t="s">
        <v>1643</v>
      </c>
      <c r="G7" s="1828" t="s">
        <v>117</v>
      </c>
    </row>
    <row r="8" spans="2:13" ht="23.25" customHeight="1" x14ac:dyDescent="0.2">
      <c r="B8" s="1849"/>
      <c r="C8" s="914" t="s">
        <v>832</v>
      </c>
      <c r="D8" s="914" t="s">
        <v>1545</v>
      </c>
      <c r="E8" s="914" t="s">
        <v>836</v>
      </c>
      <c r="F8" s="1848"/>
      <c r="G8" s="1848"/>
      <c r="I8" s="808"/>
    </row>
    <row r="9" spans="2:13" ht="18" customHeight="1" x14ac:dyDescent="0.2">
      <c r="B9" s="932" t="s">
        <v>1546</v>
      </c>
      <c r="C9" s="928">
        <v>1334184.351</v>
      </c>
      <c r="D9" s="928">
        <v>687345.84291999997</v>
      </c>
      <c r="E9" s="928">
        <v>173860.285275</v>
      </c>
      <c r="F9" s="928">
        <v>231637.3666284479</v>
      </c>
      <c r="G9" s="921">
        <v>2427027.8458234482</v>
      </c>
      <c r="I9" s="779"/>
      <c r="J9" s="779"/>
      <c r="K9" s="779"/>
      <c r="L9" s="779"/>
      <c r="M9" s="779"/>
    </row>
    <row r="10" spans="2:13" ht="18" customHeight="1" x14ac:dyDescent="0.2">
      <c r="B10" s="932" t="s">
        <v>1547</v>
      </c>
      <c r="C10" s="928">
        <v>247352.63699999999</v>
      </c>
      <c r="D10" s="928">
        <v>109735.00209899999</v>
      </c>
      <c r="E10" s="928">
        <v>19930.015751999999</v>
      </c>
      <c r="F10" s="928">
        <v>14403.279164901101</v>
      </c>
      <c r="G10" s="921">
        <v>391420.934015901</v>
      </c>
      <c r="I10" s="779"/>
      <c r="J10" s="779"/>
      <c r="K10" s="779"/>
      <c r="L10" s="779"/>
      <c r="M10" s="779"/>
    </row>
    <row r="11" spans="2:13" ht="18" customHeight="1" x14ac:dyDescent="0.2">
      <c r="B11" s="932" t="s">
        <v>72</v>
      </c>
      <c r="C11" s="928">
        <v>597903.05900000001</v>
      </c>
      <c r="D11" s="928">
        <v>617924.59259800008</v>
      </c>
      <c r="E11" s="928">
        <v>66026.645380000002</v>
      </c>
      <c r="F11" s="928">
        <v>324816.70120916405</v>
      </c>
      <c r="G11" s="921">
        <v>1606670.9981871643</v>
      </c>
      <c r="I11" s="779"/>
      <c r="J11" s="779"/>
      <c r="K11" s="779"/>
      <c r="L11" s="779"/>
      <c r="M11" s="779"/>
    </row>
    <row r="12" spans="2:13" ht="18" customHeight="1" x14ac:dyDescent="0.2">
      <c r="B12" s="932" t="s">
        <v>1548</v>
      </c>
      <c r="C12" s="928">
        <v>3055753.8679999998</v>
      </c>
      <c r="D12" s="928">
        <v>1632478.4009810002</v>
      </c>
      <c r="E12" s="928">
        <v>625076.48127800017</v>
      </c>
      <c r="F12" s="928">
        <v>227219.25035592375</v>
      </c>
      <c r="G12" s="921">
        <v>5540528.0006149234</v>
      </c>
      <c r="I12" s="779"/>
      <c r="J12" s="779"/>
      <c r="K12" s="779"/>
      <c r="L12" s="779"/>
      <c r="M12" s="779"/>
    </row>
    <row r="13" spans="2:13" ht="18" customHeight="1" x14ac:dyDescent="0.2">
      <c r="B13" s="932" t="s">
        <v>1549</v>
      </c>
      <c r="C13" s="928">
        <v>227400.247</v>
      </c>
      <c r="D13" s="928">
        <v>175430.17154099999</v>
      </c>
      <c r="E13" s="928">
        <v>38174.616448000001</v>
      </c>
      <c r="F13" s="928">
        <v>18452.673354272894</v>
      </c>
      <c r="G13" s="921">
        <v>459457.70834327291</v>
      </c>
      <c r="I13" s="779"/>
      <c r="J13" s="779"/>
      <c r="K13" s="779"/>
      <c r="L13" s="779"/>
      <c r="M13" s="779"/>
    </row>
    <row r="14" spans="2:13" ht="18" customHeight="1" x14ac:dyDescent="0.2">
      <c r="B14" s="932" t="s">
        <v>70</v>
      </c>
      <c r="C14" s="928">
        <v>1546560.7490000001</v>
      </c>
      <c r="D14" s="928">
        <v>3453162.6559450002</v>
      </c>
      <c r="E14" s="928">
        <v>409620.87143100001</v>
      </c>
      <c r="F14" s="928">
        <v>276320.35838426475</v>
      </c>
      <c r="G14" s="921">
        <v>5685664.6347602643</v>
      </c>
      <c r="I14" s="779"/>
      <c r="J14" s="779"/>
      <c r="K14" s="779"/>
      <c r="L14" s="779"/>
      <c r="M14" s="779"/>
    </row>
    <row r="15" spans="2:13" ht="18" customHeight="1" x14ac:dyDescent="0.2">
      <c r="B15" s="932" t="s">
        <v>1550</v>
      </c>
      <c r="C15" s="928">
        <v>3549003.1630000002</v>
      </c>
      <c r="D15" s="928">
        <v>2848279.3498740001</v>
      </c>
      <c r="E15" s="928">
        <v>479067.08485099988</v>
      </c>
      <c r="F15" s="928">
        <v>835901.95811365917</v>
      </c>
      <c r="G15" s="921">
        <v>7712251.5558386594</v>
      </c>
      <c r="I15" s="779"/>
      <c r="J15" s="779"/>
      <c r="K15" s="779"/>
      <c r="L15" s="779"/>
      <c r="M15" s="779"/>
    </row>
    <row r="16" spans="2:13" ht="18" customHeight="1" x14ac:dyDescent="0.2">
      <c r="B16" s="932" t="s">
        <v>1551</v>
      </c>
      <c r="C16" s="928">
        <v>751482.30500000005</v>
      </c>
      <c r="D16" s="928">
        <v>515467.36577999999</v>
      </c>
      <c r="E16" s="928">
        <v>281429.3236</v>
      </c>
      <c r="F16" s="928">
        <v>251667.01931011776</v>
      </c>
      <c r="G16" s="921">
        <v>1800046.0136901177</v>
      </c>
      <c r="I16" s="779"/>
      <c r="J16" s="779"/>
      <c r="K16" s="779"/>
      <c r="L16" s="779"/>
      <c r="M16" s="779"/>
    </row>
    <row r="17" spans="2:14" ht="18" customHeight="1" x14ac:dyDescent="0.2">
      <c r="B17" s="932" t="s">
        <v>1552</v>
      </c>
      <c r="C17" s="928">
        <v>1522973.29</v>
      </c>
      <c r="D17" s="928">
        <v>1329198.4510679999</v>
      </c>
      <c r="E17" s="928">
        <v>583123.99605200009</v>
      </c>
      <c r="F17" s="928">
        <v>276029.47597393469</v>
      </c>
      <c r="G17" s="921">
        <v>3711325.2130939346</v>
      </c>
      <c r="I17" s="779"/>
      <c r="J17" s="779"/>
      <c r="K17" s="779"/>
      <c r="L17" s="779"/>
      <c r="M17" s="779"/>
    </row>
    <row r="18" spans="2:14" ht="18" customHeight="1" x14ac:dyDescent="0.2">
      <c r="B18" s="932" t="s">
        <v>1553</v>
      </c>
      <c r="C18" s="928">
        <v>1060670.284</v>
      </c>
      <c r="D18" s="928">
        <v>1598427.4924999999</v>
      </c>
      <c r="E18" s="928">
        <v>259946.70516200003</v>
      </c>
      <c r="F18" s="928">
        <v>176002.85480732951</v>
      </c>
      <c r="G18" s="921">
        <v>3095047.3364693299</v>
      </c>
      <c r="I18" s="779"/>
      <c r="J18" s="779"/>
      <c r="K18" s="779"/>
      <c r="L18" s="779"/>
      <c r="M18" s="779"/>
    </row>
    <row r="19" spans="2:14" ht="18" customHeight="1" x14ac:dyDescent="0.2">
      <c r="B19" s="932" t="s">
        <v>1554</v>
      </c>
      <c r="C19" s="928">
        <v>3609444.89</v>
      </c>
      <c r="D19" s="928">
        <v>2738327.855246</v>
      </c>
      <c r="E19" s="928">
        <v>628669.17093500006</v>
      </c>
      <c r="F19" s="928">
        <v>1183885.1955905578</v>
      </c>
      <c r="G19" s="921">
        <v>8160327.1117715584</v>
      </c>
      <c r="I19" s="779"/>
      <c r="J19" s="779"/>
      <c r="K19" s="779"/>
      <c r="L19" s="779"/>
      <c r="M19" s="779"/>
    </row>
    <row r="20" spans="2:14" ht="18" customHeight="1" x14ac:dyDescent="0.2">
      <c r="B20" s="932" t="s">
        <v>1555</v>
      </c>
      <c r="C20" s="928">
        <v>2894342.7080000001</v>
      </c>
      <c r="D20" s="928">
        <v>1666771.7300689998</v>
      </c>
      <c r="E20" s="928">
        <v>780674.54665400006</v>
      </c>
      <c r="F20" s="928">
        <v>460084.74683385843</v>
      </c>
      <c r="G20" s="921">
        <v>5801873.7315568589</v>
      </c>
      <c r="I20" s="779"/>
      <c r="J20" s="779"/>
      <c r="K20" s="779"/>
      <c r="L20" s="779"/>
      <c r="M20" s="779"/>
    </row>
    <row r="21" spans="2:14" ht="18" customHeight="1" x14ac:dyDescent="0.2">
      <c r="B21" s="932" t="s">
        <v>71</v>
      </c>
      <c r="C21" s="928">
        <v>2774923.321</v>
      </c>
      <c r="D21" s="928">
        <v>1417665.1958559998</v>
      </c>
      <c r="E21" s="928">
        <v>482088.97177600005</v>
      </c>
      <c r="F21" s="928">
        <v>361477.28593338793</v>
      </c>
      <c r="G21" s="921">
        <v>5036154.7745653875</v>
      </c>
      <c r="I21" s="779"/>
      <c r="J21" s="779"/>
      <c r="K21" s="779"/>
      <c r="L21" s="779"/>
      <c r="M21" s="779"/>
    </row>
    <row r="22" spans="2:14" ht="18" customHeight="1" x14ac:dyDescent="0.2">
      <c r="B22" s="932" t="s">
        <v>1556</v>
      </c>
      <c r="C22" s="928">
        <v>1424980.7520000001</v>
      </c>
      <c r="D22" s="928">
        <v>675056.3676740001</v>
      </c>
      <c r="E22" s="928">
        <v>431077.17651000002</v>
      </c>
      <c r="F22" s="928">
        <v>1201952.5386749187</v>
      </c>
      <c r="G22" s="921">
        <v>3733066.8348589186</v>
      </c>
      <c r="I22" s="779"/>
      <c r="J22" s="779"/>
      <c r="K22" s="779"/>
      <c r="L22" s="779"/>
      <c r="M22" s="779"/>
    </row>
    <row r="23" spans="2:14" ht="18" customHeight="1" x14ac:dyDescent="0.2">
      <c r="B23" s="932" t="s">
        <v>1557</v>
      </c>
      <c r="C23" s="928">
        <v>1539627.0530000001</v>
      </c>
      <c r="D23" s="928">
        <v>586853.57556400006</v>
      </c>
      <c r="E23" s="928">
        <v>140687.54352399998</v>
      </c>
      <c r="F23" s="928">
        <v>850057.25966386846</v>
      </c>
      <c r="G23" s="921">
        <v>3117225.4317518687</v>
      </c>
      <c r="I23" s="779"/>
      <c r="J23" s="779"/>
      <c r="K23" s="779"/>
      <c r="L23" s="779"/>
      <c r="M23" s="779"/>
    </row>
    <row r="24" spans="2:14" ht="18" customHeight="1" x14ac:dyDescent="0.2">
      <c r="B24" s="932" t="s">
        <v>1558</v>
      </c>
      <c r="C24" s="928">
        <v>83924.732000000004</v>
      </c>
      <c r="D24" s="928">
        <v>111383.641313</v>
      </c>
      <c r="E24" s="928">
        <v>23526.271546</v>
      </c>
      <c r="F24" s="928">
        <v>677264.95102116372</v>
      </c>
      <c r="G24" s="921">
        <v>896099.59588016372</v>
      </c>
      <c r="I24" s="779"/>
      <c r="J24" s="779"/>
      <c r="K24" s="779"/>
      <c r="L24" s="779"/>
      <c r="M24" s="779"/>
    </row>
    <row r="25" spans="2:14" ht="18" customHeight="1" x14ac:dyDescent="0.2">
      <c r="B25" s="932" t="s">
        <v>1559</v>
      </c>
      <c r="C25" s="928">
        <v>1260.4259999999999</v>
      </c>
      <c r="D25" s="928">
        <v>8687.1557710000016</v>
      </c>
      <c r="E25" s="928">
        <v>427.50390499999997</v>
      </c>
      <c r="F25" s="928">
        <v>2827.0669194808997</v>
      </c>
      <c r="G25" s="921">
        <v>13202.1525954809</v>
      </c>
      <c r="I25" s="779"/>
      <c r="J25" s="779"/>
      <c r="K25" s="779"/>
      <c r="L25" s="779"/>
      <c r="M25" s="779"/>
    </row>
    <row r="26" spans="2:14" ht="18" customHeight="1" x14ac:dyDescent="0.2">
      <c r="B26" s="932" t="s">
        <v>1613</v>
      </c>
      <c r="C26" s="928"/>
      <c r="D26" s="928"/>
      <c r="E26" s="928"/>
      <c r="F26" s="928">
        <v>33032.649237205253</v>
      </c>
      <c r="G26" s="921">
        <v>33032.649237205253</v>
      </c>
      <c r="I26" s="779"/>
      <c r="J26" s="779"/>
      <c r="K26" s="779"/>
      <c r="L26" s="779"/>
      <c r="M26" s="779"/>
    </row>
    <row r="27" spans="2:14" ht="18" customHeight="1" x14ac:dyDescent="0.2">
      <c r="B27" s="920" t="s">
        <v>117</v>
      </c>
      <c r="C27" s="921">
        <v>26221787.834999997</v>
      </c>
      <c r="D27" s="921">
        <v>20172194.846799001</v>
      </c>
      <c r="E27" s="921">
        <v>5423407.2100789994</v>
      </c>
      <c r="F27" s="921">
        <v>7403032.6311764559</v>
      </c>
      <c r="G27" s="921">
        <v>59220422.523054466</v>
      </c>
      <c r="I27" s="779"/>
      <c r="J27" s="779"/>
      <c r="K27" s="779"/>
      <c r="L27" s="779"/>
      <c r="M27" s="779"/>
      <c r="N27" s="779"/>
    </row>
    <row r="28" spans="2:14" x14ac:dyDescent="0.2">
      <c r="B28" s="922" t="s">
        <v>1631</v>
      </c>
      <c r="C28" s="808"/>
      <c r="D28" s="808"/>
      <c r="E28" s="808"/>
      <c r="F28" s="808"/>
      <c r="G28" s="808"/>
    </row>
    <row r="29" spans="2:14" x14ac:dyDescent="0.2">
      <c r="B29" s="860"/>
      <c r="C29" s="942"/>
      <c r="D29" s="942"/>
      <c r="E29" s="942"/>
      <c r="F29" s="942"/>
      <c r="G29" s="942"/>
    </row>
    <row r="30" spans="2:14" x14ac:dyDescent="0.2">
      <c r="C30" s="776"/>
      <c r="D30" s="943"/>
      <c r="E30" s="943"/>
      <c r="F30" s="776"/>
      <c r="G30" s="944"/>
    </row>
    <row r="31" spans="2:14" x14ac:dyDescent="0.2">
      <c r="C31" s="808"/>
      <c r="D31" s="808"/>
      <c r="E31" s="808"/>
      <c r="F31" s="808"/>
      <c r="G31" s="808"/>
    </row>
    <row r="32" spans="2:14" x14ac:dyDescent="0.2">
      <c r="D32" s="779"/>
    </row>
    <row r="34" spans="3:7" x14ac:dyDescent="0.2">
      <c r="C34" s="779"/>
      <c r="D34" s="779"/>
      <c r="E34" s="779"/>
      <c r="F34" s="779"/>
      <c r="G34" s="779"/>
    </row>
    <row r="38" spans="3:7" x14ac:dyDescent="0.2">
      <c r="E38" s="779"/>
    </row>
    <row r="39" spans="3:7" x14ac:dyDescent="0.2">
      <c r="G39" s="808"/>
    </row>
  </sheetData>
  <mergeCells count="8">
    <mergeCell ref="B2:G2"/>
    <mergeCell ref="B3:G3"/>
    <mergeCell ref="B4:G4"/>
    <mergeCell ref="B5:G5"/>
    <mergeCell ref="B7:B8"/>
    <mergeCell ref="C7:E7"/>
    <mergeCell ref="F7:F8"/>
    <mergeCell ref="G7:G8"/>
  </mergeCells>
  <hyperlinks>
    <hyperlink ref="H2" location="'Indice Total'!A6" display="Volver"/>
  </hyperlink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1:H32"/>
  <sheetViews>
    <sheetView showGridLines="0" zoomScale="90" zoomScaleNormal="90" workbookViewId="0"/>
  </sheetViews>
  <sheetFormatPr baseColWidth="10" defaultColWidth="11.42578125" defaultRowHeight="12.75" x14ac:dyDescent="0.2"/>
  <cols>
    <col min="1" max="1" width="23.7109375" style="241" customWidth="1"/>
    <col min="2" max="2" width="38.42578125" style="241" customWidth="1"/>
    <col min="3" max="7" width="14.7109375" style="241" customWidth="1"/>
    <col min="8" max="8" width="12.85546875" style="241" customWidth="1"/>
    <col min="9" max="9" width="4.42578125" style="241" customWidth="1"/>
    <col min="10" max="16384" width="11.42578125" style="241"/>
  </cols>
  <sheetData>
    <row r="1" spans="2:8" ht="42.95" customHeight="1" x14ac:dyDescent="0.2"/>
    <row r="2" spans="2:8" ht="23.25" customHeight="1" x14ac:dyDescent="0.2">
      <c r="B2" s="1769" t="s">
        <v>1647</v>
      </c>
      <c r="C2" s="1770"/>
      <c r="D2" s="1770"/>
      <c r="E2" s="1770"/>
      <c r="F2" s="1770"/>
      <c r="G2" s="1770"/>
      <c r="H2" s="3" t="s">
        <v>1</v>
      </c>
    </row>
    <row r="3" spans="2:8" ht="36" customHeight="1" x14ac:dyDescent="0.2">
      <c r="B3" s="1761" t="s">
        <v>1648</v>
      </c>
      <c r="C3" s="1761"/>
      <c r="D3" s="1761"/>
      <c r="E3" s="1761"/>
      <c r="F3" s="1761"/>
      <c r="G3" s="1761"/>
    </row>
    <row r="4" spans="2:8" ht="19.149999999999999" customHeight="1" x14ac:dyDescent="0.2">
      <c r="B4" s="1846" t="s">
        <v>1642</v>
      </c>
      <c r="C4" s="1846"/>
      <c r="D4" s="1846"/>
      <c r="E4" s="1846"/>
      <c r="F4" s="1846"/>
      <c r="G4" s="1846"/>
    </row>
    <row r="5" spans="2:8" ht="16.5" thickBot="1" x14ac:dyDescent="0.3">
      <c r="B5" s="1840">
        <v>2019</v>
      </c>
      <c r="C5" s="1840"/>
      <c r="D5" s="1840"/>
      <c r="E5" s="1840"/>
      <c r="F5" s="1840"/>
      <c r="G5" s="1840"/>
    </row>
    <row r="6" spans="2:8" x14ac:dyDescent="0.2">
      <c r="B6" s="945"/>
      <c r="C6" s="945"/>
      <c r="D6" s="945"/>
      <c r="E6" s="945"/>
      <c r="F6" s="945"/>
      <c r="G6" s="945"/>
    </row>
    <row r="7" spans="2:8" ht="17.25" customHeight="1" x14ac:dyDescent="0.2">
      <c r="B7" s="1786" t="s">
        <v>1616</v>
      </c>
      <c r="C7" s="1843" t="s">
        <v>1544</v>
      </c>
      <c r="D7" s="1843"/>
      <c r="E7" s="1843"/>
      <c r="F7" s="1850" t="s">
        <v>1649</v>
      </c>
      <c r="G7" s="1850" t="s">
        <v>117</v>
      </c>
    </row>
    <row r="8" spans="2:8" ht="21" customHeight="1" x14ac:dyDescent="0.2">
      <c r="B8" s="1847"/>
      <c r="C8" s="914" t="s">
        <v>2515</v>
      </c>
      <c r="D8" s="914" t="s">
        <v>1545</v>
      </c>
      <c r="E8" s="914" t="s">
        <v>836</v>
      </c>
      <c r="F8" s="1851"/>
      <c r="G8" s="1851"/>
    </row>
    <row r="9" spans="2:8" ht="18" customHeight="1" x14ac:dyDescent="0.2">
      <c r="B9" s="947" t="s">
        <v>85</v>
      </c>
      <c r="C9" s="1736"/>
      <c r="D9" s="916">
        <v>647395.0685718942</v>
      </c>
      <c r="E9" s="916">
        <v>822226.1710190702</v>
      </c>
      <c r="F9" s="916">
        <v>363080.76529555448</v>
      </c>
      <c r="G9" s="921"/>
    </row>
    <row r="10" spans="2:8" ht="18" customHeight="1" x14ac:dyDescent="0.2">
      <c r="B10" s="947" t="s">
        <v>86</v>
      </c>
      <c r="C10" s="1736"/>
      <c r="D10" s="916">
        <v>748161.493356755</v>
      </c>
      <c r="E10" s="916">
        <v>753710.75290179264</v>
      </c>
      <c r="F10" s="916">
        <v>508774.74445084337</v>
      </c>
      <c r="G10" s="921"/>
    </row>
    <row r="11" spans="2:8" ht="18" customHeight="1" x14ac:dyDescent="0.2">
      <c r="B11" s="947" t="s">
        <v>87</v>
      </c>
      <c r="C11" s="1736"/>
      <c r="D11" s="916">
        <v>1040831.0980871503</v>
      </c>
      <c r="E11" s="916">
        <v>965598.48454683332</v>
      </c>
      <c r="F11" s="916">
        <v>653729.20446698542</v>
      </c>
      <c r="G11" s="921"/>
    </row>
    <row r="12" spans="2:8" ht="18" customHeight="1" x14ac:dyDescent="0.2">
      <c r="B12" s="947" t="s">
        <v>88</v>
      </c>
      <c r="C12" s="1736"/>
      <c r="D12" s="916">
        <v>847853.37101528468</v>
      </c>
      <c r="E12" s="916">
        <v>796215.88530101161</v>
      </c>
      <c r="F12" s="916">
        <v>505802.42743456044</v>
      </c>
      <c r="G12" s="921"/>
    </row>
    <row r="13" spans="2:8" ht="18" customHeight="1" x14ac:dyDescent="0.2">
      <c r="B13" s="947" t="s">
        <v>89</v>
      </c>
      <c r="C13" s="1736"/>
      <c r="D13" s="916">
        <v>652354.21849474125</v>
      </c>
      <c r="E13" s="916">
        <v>1118620.9908464483</v>
      </c>
      <c r="F13" s="916">
        <v>358229.89548237668</v>
      </c>
      <c r="G13" s="921"/>
    </row>
    <row r="14" spans="2:8" ht="18" customHeight="1" x14ac:dyDescent="0.2">
      <c r="B14" s="947" t="s">
        <v>104</v>
      </c>
      <c r="C14" s="1736"/>
      <c r="D14" s="916">
        <v>649618.75608038728</v>
      </c>
      <c r="E14" s="916">
        <v>757735.18753595103</v>
      </c>
      <c r="F14" s="916">
        <v>416126.40255315765</v>
      </c>
      <c r="G14" s="921"/>
    </row>
    <row r="15" spans="2:8" ht="18" customHeight="1" x14ac:dyDescent="0.2">
      <c r="B15" s="947" t="s">
        <v>105</v>
      </c>
      <c r="C15" s="1736"/>
      <c r="D15" s="916">
        <v>530201.86277641868</v>
      </c>
      <c r="E15" s="916">
        <v>805470.32391879836</v>
      </c>
      <c r="F15" s="916">
        <v>494889.14845487586</v>
      </c>
      <c r="G15" s="921"/>
    </row>
    <row r="16" spans="2:8" ht="18" customHeight="1" x14ac:dyDescent="0.2">
      <c r="B16" s="947" t="s">
        <v>92</v>
      </c>
      <c r="C16" s="1736"/>
      <c r="D16" s="916">
        <v>601829.40629824519</v>
      </c>
      <c r="E16" s="916">
        <v>618020.84131661779</v>
      </c>
      <c r="F16" s="916">
        <v>427066.71122596512</v>
      </c>
      <c r="G16" s="921"/>
    </row>
    <row r="17" spans="2:7" ht="18" customHeight="1" x14ac:dyDescent="0.2">
      <c r="B17" s="947" t="s">
        <v>93</v>
      </c>
      <c r="C17" s="1736"/>
      <c r="D17" s="916">
        <v>668254.21899814613</v>
      </c>
      <c r="E17" s="916">
        <v>583494.712084912</v>
      </c>
      <c r="F17" s="916">
        <v>395788.40232763131</v>
      </c>
      <c r="G17" s="921"/>
    </row>
    <row r="18" spans="2:7" ht="18" customHeight="1" x14ac:dyDescent="0.2">
      <c r="B18" s="947" t="s">
        <v>94</v>
      </c>
      <c r="C18" s="1736"/>
      <c r="D18" s="916">
        <v>647316.83704240702</v>
      </c>
      <c r="E18" s="916">
        <v>777059.43216486275</v>
      </c>
      <c r="F18" s="916">
        <v>476303.40067242895</v>
      </c>
      <c r="G18" s="921"/>
    </row>
    <row r="19" spans="2:7" ht="18" customHeight="1" x14ac:dyDescent="0.2">
      <c r="B19" s="947" t="s">
        <v>1577</v>
      </c>
      <c r="C19" s="1736"/>
      <c r="D19" s="916">
        <v>625380.08237272152</v>
      </c>
      <c r="E19" s="916">
        <v>422327.81453507888</v>
      </c>
      <c r="F19" s="916">
        <v>478551.99419901689</v>
      </c>
      <c r="G19" s="921"/>
    </row>
    <row r="20" spans="2:7" ht="18" customHeight="1" x14ac:dyDescent="0.2">
      <c r="B20" s="947" t="s">
        <v>1578</v>
      </c>
      <c r="C20" s="1736"/>
      <c r="D20" s="916">
        <v>802469.90654746781</v>
      </c>
      <c r="E20" s="916">
        <v>688721.28554993693</v>
      </c>
      <c r="F20" s="916">
        <v>471706.33211337513</v>
      </c>
      <c r="G20" s="921"/>
    </row>
    <row r="21" spans="2:7" ht="18" customHeight="1" x14ac:dyDescent="0.2">
      <c r="B21" s="947" t="s">
        <v>1579</v>
      </c>
      <c r="C21" s="1736"/>
      <c r="D21" s="916">
        <v>648935.44810813526</v>
      </c>
      <c r="E21" s="916">
        <v>773582.90411875711</v>
      </c>
      <c r="F21" s="916">
        <v>466127.08037456684</v>
      </c>
      <c r="G21" s="921"/>
    </row>
    <row r="22" spans="2:7" ht="18" customHeight="1" x14ac:dyDescent="0.2">
      <c r="B22" s="947" t="s">
        <v>108</v>
      </c>
      <c r="C22" s="1736"/>
      <c r="D22" s="916">
        <v>793025.59259344207</v>
      </c>
      <c r="E22" s="916">
        <v>462851.5719980069</v>
      </c>
      <c r="F22" s="916">
        <v>437328.25032636267</v>
      </c>
      <c r="G22" s="921"/>
    </row>
    <row r="23" spans="2:7" ht="18" customHeight="1" x14ac:dyDescent="0.2">
      <c r="B23" s="947" t="s">
        <v>1581</v>
      </c>
      <c r="C23" s="1736"/>
      <c r="D23" s="916">
        <v>8983125.2009850536</v>
      </c>
      <c r="E23" s="916">
        <v>790279.8308777042</v>
      </c>
      <c r="F23" s="916">
        <v>510585.18791394099</v>
      </c>
      <c r="G23" s="921"/>
    </row>
    <row r="24" spans="2:7" ht="18" customHeight="1" x14ac:dyDescent="0.2">
      <c r="B24" s="947" t="s">
        <v>100</v>
      </c>
      <c r="C24" s="1736"/>
      <c r="D24" s="916">
        <v>788090.11988849181</v>
      </c>
      <c r="E24" s="916">
        <v>736431.59439539618</v>
      </c>
      <c r="F24" s="916">
        <v>578863.49517689983</v>
      </c>
      <c r="G24" s="921"/>
    </row>
    <row r="25" spans="2:7" ht="18" customHeight="1" x14ac:dyDescent="0.2">
      <c r="B25" s="947" t="s">
        <v>1613</v>
      </c>
      <c r="C25" s="1736"/>
      <c r="D25" s="916"/>
      <c r="E25" s="916"/>
      <c r="F25" s="916">
        <v>154837.527949524</v>
      </c>
      <c r="G25" s="921"/>
    </row>
    <row r="26" spans="2:7" ht="15.75" x14ac:dyDescent="0.2">
      <c r="B26" s="933" t="s">
        <v>117</v>
      </c>
      <c r="C26" s="933"/>
      <c r="D26" s="934">
        <v>789924.62388990482</v>
      </c>
      <c r="E26" s="934">
        <v>752740.01637874276</v>
      </c>
      <c r="F26" s="934">
        <v>511986.09500696865</v>
      </c>
      <c r="G26" s="934"/>
    </row>
    <row r="27" spans="2:7" x14ac:dyDescent="0.2">
      <c r="B27" s="922" t="s">
        <v>1631</v>
      </c>
      <c r="C27" s="906"/>
      <c r="D27" s="906"/>
      <c r="E27" s="906"/>
      <c r="F27" s="906"/>
      <c r="G27" s="906"/>
    </row>
    <row r="28" spans="2:7" x14ac:dyDescent="0.2">
      <c r="B28" s="1738" t="s">
        <v>2516</v>
      </c>
      <c r="C28" s="762"/>
      <c r="D28" s="762"/>
      <c r="E28" s="762"/>
      <c r="F28" s="762"/>
      <c r="G28" s="762"/>
    </row>
    <row r="29" spans="2:7" x14ac:dyDescent="0.2">
      <c r="C29" s="896"/>
      <c r="D29" s="896"/>
      <c r="E29" s="896"/>
      <c r="F29" s="896"/>
      <c r="G29" s="896"/>
    </row>
    <row r="30" spans="2:7" x14ac:dyDescent="0.2">
      <c r="C30" s="808"/>
      <c r="D30" s="808"/>
      <c r="E30" s="808"/>
      <c r="F30" s="808"/>
      <c r="G30" s="808"/>
    </row>
    <row r="31" spans="2:7" x14ac:dyDescent="0.2">
      <c r="C31" s="853"/>
      <c r="D31" s="853"/>
      <c r="E31" s="853"/>
      <c r="F31" s="853"/>
      <c r="G31" s="853"/>
    </row>
    <row r="32" spans="2:7" x14ac:dyDescent="0.2">
      <c r="C32" s="842"/>
      <c r="D32" s="842"/>
      <c r="E32" s="842"/>
      <c r="F32" s="842"/>
    </row>
  </sheetData>
  <mergeCells count="8">
    <mergeCell ref="B2:G2"/>
    <mergeCell ref="B3:G3"/>
    <mergeCell ref="B4:G4"/>
    <mergeCell ref="B5:G5"/>
    <mergeCell ref="B7:B8"/>
    <mergeCell ref="C7:E7"/>
    <mergeCell ref="F7:F8"/>
    <mergeCell ref="G7:G8"/>
  </mergeCells>
  <hyperlinks>
    <hyperlink ref="H2" location="'Indice Total'!A6" display="Volver"/>
  </hyperlink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1:I32"/>
  <sheetViews>
    <sheetView showGridLines="0" zoomScale="90" zoomScaleNormal="90" workbookViewId="0"/>
  </sheetViews>
  <sheetFormatPr baseColWidth="10" defaultColWidth="11.42578125" defaultRowHeight="12.75" x14ac:dyDescent="0.2"/>
  <cols>
    <col min="1" max="1" width="23.7109375" style="241" customWidth="1"/>
    <col min="2" max="2" width="42.7109375" style="241" bestFit="1" customWidth="1"/>
    <col min="3" max="7" width="14.7109375" style="241" customWidth="1"/>
    <col min="8" max="8" width="16.28515625" style="241" bestFit="1" customWidth="1"/>
    <col min="9" max="16384" width="11.42578125" style="241"/>
  </cols>
  <sheetData>
    <row r="1" spans="2:9" ht="42.95" customHeight="1" x14ac:dyDescent="0.2"/>
    <row r="2" spans="2:9" ht="23.25" customHeight="1" x14ac:dyDescent="0.2">
      <c r="B2" s="1769" t="s">
        <v>1650</v>
      </c>
      <c r="C2" s="1770"/>
      <c r="D2" s="1770"/>
      <c r="E2" s="1770"/>
      <c r="F2" s="1770"/>
      <c r="G2" s="1770"/>
      <c r="H2" s="3" t="s">
        <v>1</v>
      </c>
    </row>
    <row r="3" spans="2:9" ht="36" customHeight="1" x14ac:dyDescent="0.2">
      <c r="B3" s="1761" t="s">
        <v>1651</v>
      </c>
      <c r="C3" s="1761"/>
      <c r="D3" s="1761"/>
      <c r="E3" s="1761"/>
      <c r="F3" s="1761"/>
      <c r="G3" s="1761"/>
    </row>
    <row r="4" spans="2:9" ht="19.149999999999999" customHeight="1" x14ac:dyDescent="0.2">
      <c r="B4" s="1846" t="s">
        <v>1646</v>
      </c>
      <c r="C4" s="1846"/>
      <c r="D4" s="1846"/>
      <c r="E4" s="1846"/>
      <c r="F4" s="1846"/>
      <c r="G4" s="1846"/>
    </row>
    <row r="5" spans="2:9" ht="16.5" thickBot="1" x14ac:dyDescent="0.25">
      <c r="B5" s="1804">
        <v>2019</v>
      </c>
      <c r="C5" s="1804"/>
      <c r="D5" s="1804"/>
      <c r="E5" s="1804"/>
      <c r="F5" s="1804"/>
      <c r="G5" s="1804"/>
    </row>
    <row r="6" spans="2:9" x14ac:dyDescent="0.2">
      <c r="B6" s="945"/>
      <c r="C6" s="945"/>
      <c r="D6" s="945"/>
      <c r="E6" s="945"/>
      <c r="F6" s="945"/>
      <c r="G6" s="945"/>
    </row>
    <row r="7" spans="2:9" ht="17.25" customHeight="1" x14ac:dyDescent="0.2">
      <c r="B7" s="1786" t="s">
        <v>1616</v>
      </c>
      <c r="C7" s="1843" t="s">
        <v>1544</v>
      </c>
      <c r="D7" s="1843"/>
      <c r="E7" s="1843"/>
      <c r="F7" s="1850" t="s">
        <v>1649</v>
      </c>
      <c r="G7" s="1850" t="s">
        <v>117</v>
      </c>
    </row>
    <row r="8" spans="2:9" ht="21" customHeight="1" x14ac:dyDescent="0.2">
      <c r="B8" s="1847"/>
      <c r="C8" s="914" t="s">
        <v>832</v>
      </c>
      <c r="D8" s="914" t="s">
        <v>1545</v>
      </c>
      <c r="E8" s="914" t="s">
        <v>836</v>
      </c>
      <c r="F8" s="1851"/>
      <c r="G8" s="1851"/>
    </row>
    <row r="9" spans="2:9" ht="18" customHeight="1" x14ac:dyDescent="0.2">
      <c r="B9" s="915" t="s">
        <v>85</v>
      </c>
      <c r="C9" s="916"/>
      <c r="D9" s="916">
        <v>85819.726122000007</v>
      </c>
      <c r="E9" s="916">
        <v>38424.931205000001</v>
      </c>
      <c r="F9" s="916">
        <v>63640.0703794742</v>
      </c>
      <c r="G9" s="921"/>
      <c r="H9" s="776"/>
      <c r="I9" s="808"/>
    </row>
    <row r="10" spans="2:9" ht="18" customHeight="1" x14ac:dyDescent="0.2">
      <c r="B10" s="915" t="s">
        <v>86</v>
      </c>
      <c r="C10" s="916"/>
      <c r="D10" s="916">
        <v>231523.96088199998</v>
      </c>
      <c r="E10" s="916">
        <v>28909.028154000003</v>
      </c>
      <c r="F10" s="916">
        <v>165498.11556302814</v>
      </c>
      <c r="G10" s="921"/>
      <c r="H10" s="776"/>
    </row>
    <row r="11" spans="2:9" ht="18" customHeight="1" x14ac:dyDescent="0.2">
      <c r="B11" s="915" t="s">
        <v>87</v>
      </c>
      <c r="C11" s="916"/>
      <c r="D11" s="916">
        <v>734939.99767299998</v>
      </c>
      <c r="E11" s="916">
        <v>93703.221897999989</v>
      </c>
      <c r="F11" s="916">
        <v>345226.28663687961</v>
      </c>
      <c r="G11" s="921"/>
      <c r="H11" s="776"/>
    </row>
    <row r="12" spans="2:9" ht="18" customHeight="1" x14ac:dyDescent="0.2">
      <c r="B12" s="915" t="s">
        <v>88</v>
      </c>
      <c r="C12" s="916"/>
      <c r="D12" s="916">
        <v>148996.66430200002</v>
      </c>
      <c r="E12" s="916">
        <v>15489.902319000003</v>
      </c>
      <c r="F12" s="916">
        <v>108669.42600363459</v>
      </c>
      <c r="G12" s="921"/>
      <c r="H12" s="776"/>
    </row>
    <row r="13" spans="2:9" ht="18" customHeight="1" x14ac:dyDescent="0.2">
      <c r="B13" s="915" t="s">
        <v>89</v>
      </c>
      <c r="C13" s="916"/>
      <c r="D13" s="916">
        <v>336548.23661299999</v>
      </c>
      <c r="E13" s="916">
        <v>41623.439621000005</v>
      </c>
      <c r="F13" s="916">
        <v>184298.10445294375</v>
      </c>
      <c r="G13" s="921"/>
      <c r="H13" s="776"/>
    </row>
    <row r="14" spans="2:9" ht="18" customHeight="1" x14ac:dyDescent="0.2">
      <c r="B14" s="915" t="s">
        <v>104</v>
      </c>
      <c r="C14" s="916"/>
      <c r="D14" s="916">
        <v>621639.15656100016</v>
      </c>
      <c r="E14" s="916">
        <v>1990707.9423669998</v>
      </c>
      <c r="F14" s="916">
        <v>573041.51028519566</v>
      </c>
      <c r="G14" s="921"/>
      <c r="H14" s="776"/>
    </row>
    <row r="15" spans="2:9" ht="18" customHeight="1" x14ac:dyDescent="0.2">
      <c r="B15" s="915" t="s">
        <v>105</v>
      </c>
      <c r="C15" s="916"/>
      <c r="D15" s="916">
        <v>541703.63782600011</v>
      </c>
      <c r="E15" s="916">
        <v>178675.22663800002</v>
      </c>
      <c r="F15" s="916">
        <v>371942.45161461533</v>
      </c>
      <c r="G15" s="921"/>
      <c r="H15" s="776"/>
    </row>
    <row r="16" spans="2:9" ht="18" customHeight="1" x14ac:dyDescent="0.2">
      <c r="B16" s="915" t="s">
        <v>92</v>
      </c>
      <c r="C16" s="916"/>
      <c r="D16" s="916">
        <v>708078.53627199994</v>
      </c>
      <c r="E16" s="916">
        <v>112870.13508300002</v>
      </c>
      <c r="F16" s="916">
        <v>340362.60255276278</v>
      </c>
      <c r="G16" s="921"/>
      <c r="H16" s="776"/>
    </row>
    <row r="17" spans="2:8" ht="18" customHeight="1" x14ac:dyDescent="0.2">
      <c r="B17" s="915" t="s">
        <v>93</v>
      </c>
      <c r="C17" s="916"/>
      <c r="D17" s="916">
        <v>239507.39082099998</v>
      </c>
      <c r="E17" s="916">
        <v>12567.075711</v>
      </c>
      <c r="F17" s="916">
        <v>127562.44375483462</v>
      </c>
      <c r="G17" s="921"/>
      <c r="H17" s="776"/>
    </row>
    <row r="18" spans="2:8" ht="18" customHeight="1" x14ac:dyDescent="0.2">
      <c r="B18" s="915" t="s">
        <v>94</v>
      </c>
      <c r="C18" s="916"/>
      <c r="D18" s="916">
        <v>748980.79449400003</v>
      </c>
      <c r="E18" s="916">
        <v>264386.39037600002</v>
      </c>
      <c r="F18" s="916">
        <v>530435.47268021072</v>
      </c>
      <c r="G18" s="921"/>
      <c r="H18" s="776"/>
    </row>
    <row r="19" spans="2:8" ht="18" customHeight="1" x14ac:dyDescent="0.2">
      <c r="B19" s="915" t="s">
        <v>1577</v>
      </c>
      <c r="C19" s="916"/>
      <c r="D19" s="916">
        <v>772698.86716099991</v>
      </c>
      <c r="E19" s="916">
        <v>5032.4582380000002</v>
      </c>
      <c r="F19" s="916">
        <v>351664.50719954056</v>
      </c>
      <c r="G19" s="921"/>
      <c r="H19" s="776"/>
    </row>
    <row r="20" spans="2:8" ht="18" customHeight="1" x14ac:dyDescent="0.2">
      <c r="B20" s="915" t="s">
        <v>1578</v>
      </c>
      <c r="C20" s="916"/>
      <c r="D20" s="916">
        <v>200942.63744299999</v>
      </c>
      <c r="E20" s="916">
        <v>10296.934195999998</v>
      </c>
      <c r="F20" s="916">
        <v>143034.00162647598</v>
      </c>
      <c r="G20" s="921"/>
      <c r="H20" s="776"/>
    </row>
    <row r="21" spans="2:8" ht="18" customHeight="1" x14ac:dyDescent="0.2">
      <c r="B21" s="915" t="s">
        <v>1579</v>
      </c>
      <c r="C21" s="916"/>
      <c r="D21" s="916">
        <v>648151.79366099986</v>
      </c>
      <c r="E21" s="916">
        <v>221694.62639499997</v>
      </c>
      <c r="F21" s="916">
        <v>307038.09429355932</v>
      </c>
      <c r="G21" s="921"/>
      <c r="H21" s="776"/>
    </row>
    <row r="22" spans="2:8" ht="18" customHeight="1" x14ac:dyDescent="0.2">
      <c r="B22" s="915" t="s">
        <v>108</v>
      </c>
      <c r="C22" s="916"/>
      <c r="D22" s="916">
        <v>82975.53659399999</v>
      </c>
      <c r="E22" s="916">
        <v>743.15448399999991</v>
      </c>
      <c r="F22" s="916">
        <v>41740.007661549105</v>
      </c>
      <c r="G22" s="921"/>
      <c r="H22" s="776"/>
    </row>
    <row r="23" spans="2:8" ht="18" customHeight="1" x14ac:dyDescent="0.2">
      <c r="B23" s="915" t="s">
        <v>1581</v>
      </c>
      <c r="C23" s="916"/>
      <c r="D23" s="916">
        <v>1223092.0218649996</v>
      </c>
      <c r="E23" s="916">
        <v>136002.73332699999</v>
      </c>
      <c r="F23" s="916">
        <v>93019.839172687934</v>
      </c>
      <c r="G23" s="921"/>
      <c r="H23" s="776"/>
    </row>
    <row r="24" spans="2:8" ht="18" customHeight="1" x14ac:dyDescent="0.2">
      <c r="B24" s="915" t="s">
        <v>100</v>
      </c>
      <c r="C24" s="916"/>
      <c r="D24" s="916">
        <v>12846595.888509</v>
      </c>
      <c r="E24" s="916">
        <v>2272280.0100190002</v>
      </c>
      <c r="F24" s="916">
        <v>3645310.430714814</v>
      </c>
      <c r="G24" s="921"/>
      <c r="H24" s="776"/>
    </row>
    <row r="25" spans="2:8" ht="18" customHeight="1" x14ac:dyDescent="0.2">
      <c r="B25" s="915" t="s">
        <v>1613</v>
      </c>
      <c r="C25" s="916"/>
      <c r="D25" s="916"/>
      <c r="E25" s="916"/>
      <c r="F25" s="916">
        <v>10549.266584234609</v>
      </c>
      <c r="G25" s="921"/>
      <c r="H25" s="776"/>
    </row>
    <row r="26" spans="2:8" ht="18" customHeight="1" x14ac:dyDescent="0.2">
      <c r="B26" s="920" t="s">
        <v>117</v>
      </c>
      <c r="C26" s="921"/>
      <c r="D26" s="921">
        <v>20172194.846799001</v>
      </c>
      <c r="E26" s="921">
        <v>5423407.2100310009</v>
      </c>
      <c r="F26" s="921">
        <v>7403032.63117644</v>
      </c>
      <c r="G26" s="921"/>
      <c r="H26" s="776"/>
    </row>
    <row r="27" spans="2:8" ht="18" customHeight="1" x14ac:dyDescent="0.2">
      <c r="B27" s="922" t="s">
        <v>1631</v>
      </c>
      <c r="C27" s="906"/>
      <c r="D27" s="906"/>
      <c r="E27" s="906"/>
      <c r="F27" s="906"/>
      <c r="G27" s="906"/>
    </row>
    <row r="28" spans="2:8" x14ac:dyDescent="0.2">
      <c r="B28" s="1738" t="s">
        <v>2516</v>
      </c>
      <c r="C28" s="762"/>
      <c r="D28" s="762"/>
      <c r="E28" s="762"/>
      <c r="F28" s="762"/>
      <c r="G28" s="762"/>
    </row>
    <row r="29" spans="2:8" x14ac:dyDescent="0.2">
      <c r="C29" s="776"/>
      <c r="D29" s="776"/>
      <c r="E29" s="776"/>
      <c r="F29" s="776"/>
      <c r="G29" s="776"/>
      <c r="H29" s="948"/>
    </row>
    <row r="30" spans="2:8" x14ac:dyDescent="0.2">
      <c r="H30" s="949"/>
    </row>
    <row r="31" spans="2:8" x14ac:dyDescent="0.2">
      <c r="H31" s="949"/>
    </row>
    <row r="32" spans="2:8" x14ac:dyDescent="0.2">
      <c r="H32" s="949"/>
    </row>
  </sheetData>
  <mergeCells count="8">
    <mergeCell ref="B2:G2"/>
    <mergeCell ref="B3:G3"/>
    <mergeCell ref="B4:G4"/>
    <mergeCell ref="B5:G5"/>
    <mergeCell ref="B7:B8"/>
    <mergeCell ref="C7:E7"/>
    <mergeCell ref="F7:F8"/>
    <mergeCell ref="G7:G8"/>
  </mergeCells>
  <hyperlinks>
    <hyperlink ref="H2" location="'Indice Total'!A6" display="Volver"/>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S35"/>
  <sheetViews>
    <sheetView showGridLines="0" zoomScale="90" zoomScaleNormal="90" workbookViewId="0"/>
  </sheetViews>
  <sheetFormatPr baseColWidth="10" defaultColWidth="11.42578125" defaultRowHeight="12.75" x14ac:dyDescent="0.25"/>
  <cols>
    <col min="1" max="1" width="23.7109375" style="706" customWidth="1"/>
    <col min="2" max="2" width="45" style="706" customWidth="1"/>
    <col min="3" max="7" width="14.7109375" style="706" customWidth="1"/>
    <col min="8" max="8" width="11.42578125" style="706" customWidth="1"/>
    <col min="9" max="10" width="11.42578125" style="706"/>
    <col min="11" max="11" width="12.85546875" style="706" bestFit="1" customWidth="1"/>
    <col min="12" max="16384" width="11.42578125" style="706"/>
  </cols>
  <sheetData>
    <row r="1" spans="2:19" ht="42.95" customHeight="1" x14ac:dyDescent="0.25"/>
    <row r="2" spans="2:19" ht="19.5" customHeight="1" x14ac:dyDescent="0.25">
      <c r="B2" s="1769" t="s">
        <v>1652</v>
      </c>
      <c r="C2" s="1770"/>
      <c r="D2" s="1770"/>
      <c r="E2" s="1770"/>
      <c r="F2" s="1770"/>
      <c r="G2" s="1770"/>
      <c r="H2" s="3" t="s">
        <v>1</v>
      </c>
    </row>
    <row r="3" spans="2:19" ht="36" customHeight="1" x14ac:dyDescent="0.25">
      <c r="B3" s="1761" t="s">
        <v>1653</v>
      </c>
      <c r="C3" s="1853"/>
      <c r="D3" s="1853"/>
      <c r="E3" s="1853"/>
      <c r="F3" s="1853"/>
      <c r="G3" s="1853"/>
      <c r="I3" s="707"/>
    </row>
    <row r="4" spans="2:19" ht="19.149999999999999" customHeight="1" thickBot="1" x14ac:dyDescent="0.3">
      <c r="B4" s="1793" t="s">
        <v>1654</v>
      </c>
      <c r="C4" s="1854"/>
      <c r="D4" s="1854"/>
      <c r="E4" s="1854"/>
      <c r="F4" s="1854"/>
      <c r="G4" s="1854"/>
      <c r="I4" s="707"/>
      <c r="K4" s="950"/>
    </row>
    <row r="5" spans="2:19" x14ac:dyDescent="0.25">
      <c r="B5" s="951"/>
      <c r="C5" s="951"/>
      <c r="D5" s="951"/>
      <c r="E5" s="951"/>
      <c r="F5" s="951"/>
      <c r="G5" s="951"/>
    </row>
    <row r="6" spans="2:19" ht="25.5" customHeight="1" x14ac:dyDescent="0.25">
      <c r="B6" s="913" t="s">
        <v>1655</v>
      </c>
      <c r="C6" s="914">
        <v>2015</v>
      </c>
      <c r="D6" s="914">
        <v>2016</v>
      </c>
      <c r="E6" s="914">
        <v>2017</v>
      </c>
      <c r="F6" s="914">
        <v>2018</v>
      </c>
      <c r="G6" s="914">
        <v>2019</v>
      </c>
      <c r="H6" s="952"/>
    </row>
    <row r="7" spans="2:19" ht="18" customHeight="1" x14ac:dyDescent="0.25">
      <c r="B7" s="953" t="s">
        <v>1656</v>
      </c>
      <c r="C7" s="954"/>
      <c r="D7" s="954"/>
      <c r="E7" s="954"/>
      <c r="F7" s="954"/>
      <c r="G7" s="954"/>
    </row>
    <row r="8" spans="2:19" ht="18" customHeight="1" x14ac:dyDescent="0.2">
      <c r="B8" s="915" t="s">
        <v>954</v>
      </c>
      <c r="C8" s="955">
        <v>80270</v>
      </c>
      <c r="D8" s="955">
        <v>73162</v>
      </c>
      <c r="E8" s="955">
        <v>69910</v>
      </c>
      <c r="F8" s="955">
        <v>70572</v>
      </c>
      <c r="G8" s="955">
        <v>67033</v>
      </c>
      <c r="J8" s="956"/>
      <c r="K8" s="956"/>
      <c r="L8" s="956"/>
      <c r="M8" s="956"/>
      <c r="N8" s="956"/>
      <c r="O8" s="956"/>
      <c r="P8" s="956"/>
      <c r="Q8" s="956"/>
      <c r="R8" s="956"/>
      <c r="S8" s="956"/>
    </row>
    <row r="9" spans="2:19" ht="18" customHeight="1" x14ac:dyDescent="0.2">
      <c r="B9" s="915" t="s">
        <v>1526</v>
      </c>
      <c r="C9" s="955">
        <v>75380</v>
      </c>
      <c r="D9" s="955">
        <v>80207</v>
      </c>
      <c r="E9" s="955">
        <v>76370</v>
      </c>
      <c r="F9" s="955">
        <v>71607</v>
      </c>
      <c r="G9" s="955">
        <v>70285</v>
      </c>
      <c r="J9" s="957"/>
      <c r="K9" s="957"/>
      <c r="L9" s="957"/>
      <c r="M9" s="957"/>
      <c r="N9" s="957"/>
      <c r="O9" s="958"/>
      <c r="P9" s="958"/>
      <c r="Q9" s="958"/>
      <c r="R9" s="958"/>
    </row>
    <row r="10" spans="2:19" ht="18" customHeight="1" x14ac:dyDescent="0.2">
      <c r="B10" s="915" t="s">
        <v>956</v>
      </c>
      <c r="C10" s="955">
        <v>24386</v>
      </c>
      <c r="D10" s="955">
        <v>23347</v>
      </c>
      <c r="E10" s="955">
        <v>23783</v>
      </c>
      <c r="F10" s="955">
        <v>22228</v>
      </c>
      <c r="G10" s="955">
        <v>21338</v>
      </c>
      <c r="J10" s="957"/>
      <c r="K10" s="957"/>
      <c r="L10" s="957"/>
      <c r="M10" s="957"/>
      <c r="N10" s="957"/>
      <c r="O10" s="958"/>
      <c r="P10" s="958"/>
      <c r="Q10" s="958"/>
      <c r="R10" s="958"/>
    </row>
    <row r="11" spans="2:19" ht="18" customHeight="1" x14ac:dyDescent="0.25">
      <c r="B11" s="959" t="s">
        <v>1657</v>
      </c>
      <c r="C11" s="960">
        <v>180036</v>
      </c>
      <c r="D11" s="960">
        <v>176716</v>
      </c>
      <c r="E11" s="960">
        <v>170063</v>
      </c>
      <c r="F11" s="960">
        <v>164407</v>
      </c>
      <c r="G11" s="960">
        <v>158656</v>
      </c>
      <c r="J11" s="957"/>
      <c r="K11" s="957"/>
      <c r="L11" s="957"/>
      <c r="M11" s="957"/>
      <c r="N11" s="957"/>
      <c r="O11" s="958"/>
      <c r="P11" s="958"/>
      <c r="Q11" s="958"/>
      <c r="R11" s="958"/>
    </row>
    <row r="12" spans="2:19" ht="23.25" customHeight="1" x14ac:dyDescent="0.25">
      <c r="B12" s="953" t="s">
        <v>1658</v>
      </c>
      <c r="C12" s="960"/>
      <c r="D12" s="960"/>
      <c r="E12" s="960"/>
      <c r="F12" s="960"/>
      <c r="G12" s="960"/>
      <c r="J12" s="957"/>
      <c r="K12" s="957"/>
      <c r="L12" s="957"/>
      <c r="M12" s="957"/>
      <c r="N12" s="957"/>
    </row>
    <row r="13" spans="2:19" ht="18" customHeight="1" x14ac:dyDescent="0.2">
      <c r="B13" s="915" t="s">
        <v>954</v>
      </c>
      <c r="C13" s="955">
        <v>24140</v>
      </c>
      <c r="D13" s="955">
        <v>24154</v>
      </c>
      <c r="E13" s="955">
        <v>24252</v>
      </c>
      <c r="F13" s="955">
        <v>24238</v>
      </c>
      <c r="G13" s="955">
        <v>25112</v>
      </c>
      <c r="J13" s="957"/>
      <c r="K13" s="957"/>
      <c r="L13" s="957"/>
      <c r="M13" s="957"/>
      <c r="N13" s="957"/>
      <c r="O13" s="958"/>
      <c r="P13" s="958"/>
      <c r="Q13" s="958"/>
      <c r="R13" s="958"/>
    </row>
    <row r="14" spans="2:19" ht="18" customHeight="1" x14ac:dyDescent="0.2">
      <c r="B14" s="915" t="s">
        <v>1526</v>
      </c>
      <c r="C14" s="955">
        <v>21743</v>
      </c>
      <c r="D14" s="955">
        <v>23894</v>
      </c>
      <c r="E14" s="955">
        <v>23508</v>
      </c>
      <c r="F14" s="955">
        <v>22563</v>
      </c>
      <c r="G14" s="955">
        <v>26982</v>
      </c>
      <c r="J14" s="957"/>
      <c r="K14" s="957"/>
      <c r="L14" s="957"/>
      <c r="M14" s="957"/>
      <c r="N14" s="957"/>
      <c r="O14" s="958"/>
      <c r="P14" s="958"/>
      <c r="Q14" s="958"/>
      <c r="R14" s="958"/>
    </row>
    <row r="15" spans="2:19" ht="18" customHeight="1" x14ac:dyDescent="0.2">
      <c r="B15" s="915" t="s">
        <v>956</v>
      </c>
      <c r="C15" s="955">
        <v>6746</v>
      </c>
      <c r="D15" s="955">
        <v>6835</v>
      </c>
      <c r="E15" s="955">
        <v>6880</v>
      </c>
      <c r="F15" s="955">
        <v>6794</v>
      </c>
      <c r="G15" s="955">
        <v>7061</v>
      </c>
      <c r="J15" s="957"/>
      <c r="K15" s="957"/>
      <c r="L15" s="957"/>
      <c r="M15" s="957"/>
      <c r="N15" s="957"/>
      <c r="O15" s="958"/>
      <c r="P15" s="958"/>
      <c r="Q15" s="958"/>
      <c r="R15" s="958"/>
    </row>
    <row r="16" spans="2:19" ht="18" customHeight="1" x14ac:dyDescent="0.25">
      <c r="B16" s="959" t="s">
        <v>1659</v>
      </c>
      <c r="C16" s="960">
        <v>52629</v>
      </c>
      <c r="D16" s="960">
        <v>54883</v>
      </c>
      <c r="E16" s="960">
        <v>54640</v>
      </c>
      <c r="F16" s="960">
        <v>53595</v>
      </c>
      <c r="G16" s="960">
        <v>59155</v>
      </c>
      <c r="J16" s="957"/>
      <c r="K16" s="957"/>
      <c r="L16" s="957"/>
      <c r="M16" s="957"/>
      <c r="N16" s="957"/>
    </row>
    <row r="17" spans="2:18" ht="17.25" customHeight="1" x14ac:dyDescent="0.2">
      <c r="B17" s="953" t="s">
        <v>1660</v>
      </c>
      <c r="C17" s="960"/>
      <c r="D17" s="960"/>
      <c r="E17" s="960"/>
      <c r="F17" s="960"/>
      <c r="G17" s="960"/>
      <c r="J17" s="957"/>
      <c r="K17" s="957"/>
      <c r="L17" s="957"/>
      <c r="M17" s="957"/>
      <c r="N17" s="957"/>
      <c r="O17" s="958"/>
      <c r="P17" s="958"/>
      <c r="Q17" s="958"/>
      <c r="R17" s="958"/>
    </row>
    <row r="18" spans="2:18" ht="18" customHeight="1" x14ac:dyDescent="0.25">
      <c r="B18" s="915" t="s">
        <v>954</v>
      </c>
      <c r="C18" s="961">
        <v>104410</v>
      </c>
      <c r="D18" s="961">
        <v>97316</v>
      </c>
      <c r="E18" s="961">
        <v>94162</v>
      </c>
      <c r="F18" s="961">
        <v>94810</v>
      </c>
      <c r="G18" s="961">
        <v>92145</v>
      </c>
      <c r="H18" s="962"/>
      <c r="I18" s="962"/>
      <c r="J18" s="957"/>
      <c r="K18" s="957"/>
      <c r="L18" s="957"/>
      <c r="M18" s="957"/>
      <c r="N18" s="957"/>
      <c r="O18" s="958"/>
      <c r="P18" s="958"/>
      <c r="Q18" s="958"/>
      <c r="R18" s="958"/>
    </row>
    <row r="19" spans="2:18" ht="18" customHeight="1" x14ac:dyDescent="0.25">
      <c r="B19" s="915" t="s">
        <v>1526</v>
      </c>
      <c r="C19" s="961">
        <v>97123</v>
      </c>
      <c r="D19" s="961">
        <v>104101</v>
      </c>
      <c r="E19" s="961">
        <v>99878</v>
      </c>
      <c r="F19" s="961">
        <v>94170</v>
      </c>
      <c r="G19" s="961">
        <v>97267</v>
      </c>
      <c r="H19" s="962"/>
      <c r="I19" s="962"/>
      <c r="J19" s="957"/>
      <c r="K19" s="957"/>
      <c r="L19" s="957"/>
      <c r="M19" s="957"/>
      <c r="N19" s="957"/>
      <c r="O19" s="958"/>
      <c r="P19" s="958"/>
      <c r="Q19" s="958"/>
      <c r="R19" s="958"/>
    </row>
    <row r="20" spans="2:18" ht="18" customHeight="1" x14ac:dyDescent="0.25">
      <c r="B20" s="915" t="s">
        <v>956</v>
      </c>
      <c r="C20" s="961">
        <v>31132</v>
      </c>
      <c r="D20" s="961">
        <v>30182</v>
      </c>
      <c r="E20" s="961">
        <v>30663</v>
      </c>
      <c r="F20" s="961">
        <v>29022</v>
      </c>
      <c r="G20" s="961">
        <v>28399</v>
      </c>
      <c r="H20" s="962"/>
      <c r="I20" s="962"/>
      <c r="J20" s="962"/>
      <c r="K20" s="962"/>
      <c r="L20" s="962"/>
    </row>
    <row r="21" spans="2:18" ht="18" customHeight="1" x14ac:dyDescent="0.25">
      <c r="B21" s="959" t="s">
        <v>1661</v>
      </c>
      <c r="C21" s="960">
        <v>232665</v>
      </c>
      <c r="D21" s="960">
        <v>231599</v>
      </c>
      <c r="E21" s="960">
        <v>224703</v>
      </c>
      <c r="F21" s="960">
        <v>218002</v>
      </c>
      <c r="G21" s="960">
        <v>217811</v>
      </c>
      <c r="H21" s="962"/>
      <c r="I21" s="950"/>
    </row>
    <row r="22" spans="2:18" ht="24.75" customHeight="1" x14ac:dyDescent="0.25">
      <c r="B22" s="953" t="s">
        <v>1662</v>
      </c>
      <c r="C22" s="960"/>
      <c r="D22" s="960"/>
      <c r="E22" s="960"/>
      <c r="F22" s="960"/>
      <c r="G22" s="960"/>
      <c r="H22" s="962"/>
      <c r="I22" s="707"/>
    </row>
    <row r="23" spans="2:18" ht="18" customHeight="1" x14ac:dyDescent="0.2">
      <c r="B23" s="915" t="s">
        <v>1663</v>
      </c>
      <c r="C23" s="955">
        <v>2351</v>
      </c>
      <c r="D23" s="955">
        <v>2158</v>
      </c>
      <c r="E23" s="955">
        <v>2419</v>
      </c>
      <c r="F23" s="955">
        <v>2677</v>
      </c>
      <c r="G23" s="955">
        <v>2205</v>
      </c>
    </row>
    <row r="24" spans="2:18" ht="18" customHeight="1" x14ac:dyDescent="0.25">
      <c r="B24" s="915" t="s">
        <v>1526</v>
      </c>
      <c r="C24" s="955">
        <v>2385</v>
      </c>
      <c r="D24" s="955">
        <v>2443</v>
      </c>
      <c r="E24" s="955">
        <v>3217</v>
      </c>
      <c r="F24" s="955">
        <v>3797</v>
      </c>
      <c r="G24" s="955">
        <v>3119</v>
      </c>
      <c r="H24" s="963"/>
      <c r="I24" s="963"/>
    </row>
    <row r="25" spans="2:18" ht="18" customHeight="1" x14ac:dyDescent="0.2">
      <c r="B25" s="915" t="s">
        <v>1664</v>
      </c>
      <c r="C25" s="955">
        <v>1430</v>
      </c>
      <c r="D25" s="955">
        <v>706</v>
      </c>
      <c r="E25" s="955">
        <v>757</v>
      </c>
      <c r="F25" s="955">
        <v>437</v>
      </c>
      <c r="G25" s="955">
        <v>573</v>
      </c>
    </row>
    <row r="26" spans="2:18" ht="18" customHeight="1" x14ac:dyDescent="0.25">
      <c r="B26" s="959" t="s">
        <v>1665</v>
      </c>
      <c r="C26" s="960">
        <v>6166</v>
      </c>
      <c r="D26" s="960">
        <v>5307</v>
      </c>
      <c r="E26" s="960">
        <v>6393</v>
      </c>
      <c r="F26" s="960">
        <v>6911</v>
      </c>
      <c r="G26" s="960">
        <v>5897</v>
      </c>
    </row>
    <row r="27" spans="2:18" ht="39" customHeight="1" x14ac:dyDescent="0.25">
      <c r="B27" s="1855" t="s">
        <v>1666</v>
      </c>
      <c r="C27" s="1856"/>
      <c r="D27" s="1856"/>
      <c r="E27" s="1856"/>
      <c r="F27" s="1856"/>
      <c r="G27" s="1856"/>
      <c r="H27" s="950"/>
      <c r="I27" s="950"/>
      <c r="J27" s="950"/>
      <c r="K27" s="950"/>
      <c r="L27" s="950"/>
    </row>
    <row r="28" spans="2:18" ht="24.75" customHeight="1" x14ac:dyDescent="0.25">
      <c r="B28" s="1767" t="s">
        <v>2524</v>
      </c>
      <c r="C28" s="1857"/>
      <c r="D28" s="1857"/>
      <c r="E28" s="1857"/>
      <c r="F28" s="1857"/>
      <c r="G28" s="1857"/>
      <c r="H28" s="950"/>
      <c r="I28" s="950"/>
      <c r="J28" s="950"/>
      <c r="K28" s="950"/>
      <c r="L28" s="950"/>
    </row>
    <row r="29" spans="2:18" ht="38.25" customHeight="1" x14ac:dyDescent="0.25">
      <c r="B29" s="1776" t="s">
        <v>1667</v>
      </c>
      <c r="C29" s="1806"/>
      <c r="D29" s="1806"/>
      <c r="E29" s="1806"/>
      <c r="F29" s="1806"/>
      <c r="G29" s="1806"/>
      <c r="H29" s="950"/>
      <c r="I29" s="950"/>
      <c r="J29" s="950"/>
      <c r="K29" s="950"/>
      <c r="L29" s="950"/>
    </row>
    <row r="30" spans="2:18" ht="11.25" customHeight="1" x14ac:dyDescent="0.2">
      <c r="B30" s="1797" t="s">
        <v>1668</v>
      </c>
      <c r="C30" s="1852"/>
      <c r="D30" s="1852"/>
      <c r="E30" s="1852"/>
      <c r="F30" s="1852"/>
      <c r="G30" s="1852"/>
    </row>
    <row r="31" spans="2:18" ht="18.75" customHeight="1" x14ac:dyDescent="0.25">
      <c r="B31" s="755"/>
    </row>
    <row r="32" spans="2:18" ht="18.75" customHeight="1" x14ac:dyDescent="0.25">
      <c r="B32" s="964"/>
      <c r="C32" s="950"/>
      <c r="D32" s="950"/>
      <c r="E32" s="950"/>
      <c r="F32" s="950"/>
      <c r="G32" s="707"/>
      <c r="H32" s="707"/>
      <c r="I32" s="707"/>
      <c r="J32" s="707"/>
      <c r="K32" s="707"/>
      <c r="L32" s="707"/>
    </row>
    <row r="33" spans="2:13" ht="18.75" customHeight="1" x14ac:dyDescent="0.25">
      <c r="B33" s="964"/>
      <c r="C33" s="950"/>
      <c r="D33" s="950"/>
      <c r="E33" s="950"/>
      <c r="F33" s="950"/>
      <c r="G33" s="707"/>
      <c r="H33" s="707"/>
      <c r="I33" s="707"/>
      <c r="J33" s="707"/>
      <c r="K33" s="707"/>
      <c r="M33" s="707"/>
    </row>
    <row r="34" spans="2:13" ht="15" x14ac:dyDescent="0.25">
      <c r="C34" s="950"/>
      <c r="D34" s="950"/>
      <c r="E34" s="950"/>
      <c r="F34" s="950"/>
    </row>
    <row r="35" spans="2:13" x14ac:dyDescent="0.25">
      <c r="C35" s="958"/>
      <c r="D35" s="958"/>
      <c r="E35" s="958"/>
      <c r="F35" s="958"/>
    </row>
  </sheetData>
  <mergeCells count="7">
    <mergeCell ref="B30:G30"/>
    <mergeCell ref="B2:G2"/>
    <mergeCell ref="B3:G3"/>
    <mergeCell ref="B4:G4"/>
    <mergeCell ref="B27:G27"/>
    <mergeCell ref="B28:G28"/>
    <mergeCell ref="B29:G29"/>
  </mergeCells>
  <hyperlinks>
    <hyperlink ref="H2" location="'Indice Total'!A6" display="Volver"/>
  </hyperlinks>
  <pageMargins left="0.70866141732283472" right="0.70866141732283472" top="0.74803149606299213" bottom="0.74803149606299213" header="0.31496062992125984" footer="0.31496062992125984"/>
  <pageSetup scale="83"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J30"/>
  <sheetViews>
    <sheetView showGridLines="0" zoomScale="90" zoomScaleNormal="90" workbookViewId="0"/>
  </sheetViews>
  <sheetFormatPr baseColWidth="10" defaultColWidth="11.42578125" defaultRowHeight="12.75" x14ac:dyDescent="0.2"/>
  <cols>
    <col min="1" max="1" width="23.7109375" style="241" customWidth="1"/>
    <col min="2" max="2" width="47.7109375" style="241" customWidth="1"/>
    <col min="3" max="16384" width="11.42578125" style="241"/>
  </cols>
  <sheetData>
    <row r="1" spans="2:10" ht="42.95" customHeight="1" x14ac:dyDescent="0.2"/>
    <row r="2" spans="2:10" ht="22.5" customHeight="1" x14ac:dyDescent="0.2">
      <c r="B2" s="1769" t="s">
        <v>1669</v>
      </c>
      <c r="C2" s="1770"/>
      <c r="D2" s="1770"/>
      <c r="E2" s="1770"/>
      <c r="F2" s="3" t="s">
        <v>1</v>
      </c>
    </row>
    <row r="3" spans="2:10" ht="36" customHeight="1" x14ac:dyDescent="0.2">
      <c r="B3" s="1761" t="s">
        <v>1670</v>
      </c>
      <c r="C3" s="1853"/>
      <c r="D3" s="1853"/>
      <c r="E3" s="1853"/>
    </row>
    <row r="4" spans="2:10" ht="19.149999999999999" customHeight="1" thickBot="1" x14ac:dyDescent="0.25">
      <c r="B4" s="1793">
        <v>2019</v>
      </c>
      <c r="C4" s="1854"/>
      <c r="D4" s="1854"/>
      <c r="E4" s="1854"/>
    </row>
    <row r="5" spans="2:10" x14ac:dyDescent="0.2">
      <c r="B5" s="951"/>
      <c r="C5" s="951"/>
      <c r="D5" s="951"/>
      <c r="E5" s="951"/>
    </row>
    <row r="6" spans="2:10" ht="25.5" customHeight="1" x14ac:dyDescent="0.2">
      <c r="B6" s="913" t="s">
        <v>1655</v>
      </c>
      <c r="C6" s="914" t="s">
        <v>115</v>
      </c>
      <c r="D6" s="914" t="s">
        <v>116</v>
      </c>
      <c r="E6" s="914" t="s">
        <v>117</v>
      </c>
    </row>
    <row r="7" spans="2:10" ht="18" customHeight="1" x14ac:dyDescent="0.25">
      <c r="B7" s="965" t="s">
        <v>1656</v>
      </c>
      <c r="C7" s="966"/>
      <c r="D7" s="966"/>
      <c r="E7" s="966"/>
    </row>
    <row r="8" spans="2:10" ht="18" customHeight="1" x14ac:dyDescent="0.2">
      <c r="B8" s="947" t="s">
        <v>954</v>
      </c>
      <c r="C8" s="916">
        <v>44313</v>
      </c>
      <c r="D8" s="916">
        <v>22720</v>
      </c>
      <c r="E8" s="921">
        <v>67033</v>
      </c>
      <c r="G8" s="762"/>
    </row>
    <row r="9" spans="2:10" ht="18" customHeight="1" x14ac:dyDescent="0.2">
      <c r="B9" s="947" t="s">
        <v>1526</v>
      </c>
      <c r="C9" s="916">
        <v>50104</v>
      </c>
      <c r="D9" s="916">
        <v>20181</v>
      </c>
      <c r="E9" s="921">
        <v>70285</v>
      </c>
      <c r="G9" s="762"/>
    </row>
    <row r="10" spans="2:10" ht="18" customHeight="1" x14ac:dyDescent="0.2">
      <c r="B10" s="947" t="s">
        <v>956</v>
      </c>
      <c r="C10" s="916">
        <v>12801</v>
      </c>
      <c r="D10" s="916">
        <v>8537</v>
      </c>
      <c r="E10" s="921">
        <v>21338</v>
      </c>
      <c r="G10" s="762"/>
      <c r="H10" s="967"/>
      <c r="I10" s="967"/>
      <c r="J10" s="968"/>
    </row>
    <row r="11" spans="2:10" ht="18" customHeight="1" x14ac:dyDescent="0.2">
      <c r="B11" s="920" t="s">
        <v>1657</v>
      </c>
      <c r="C11" s="921">
        <v>107218</v>
      </c>
      <c r="D11" s="921">
        <v>51438</v>
      </c>
      <c r="E11" s="921">
        <v>158656</v>
      </c>
      <c r="G11" s="762"/>
      <c r="H11" s="969"/>
      <c r="I11" s="969"/>
      <c r="J11" s="969"/>
    </row>
    <row r="12" spans="2:10" ht="18" customHeight="1" x14ac:dyDescent="0.2">
      <c r="B12" s="965" t="s">
        <v>1658</v>
      </c>
      <c r="C12" s="921"/>
      <c r="D12" s="921"/>
      <c r="E12" s="921"/>
      <c r="G12" s="762"/>
      <c r="H12" s="968"/>
      <c r="I12" s="968"/>
      <c r="J12" s="969"/>
    </row>
    <row r="13" spans="2:10" ht="18" customHeight="1" x14ac:dyDescent="0.2">
      <c r="B13" s="947" t="s">
        <v>954</v>
      </c>
      <c r="C13" s="916">
        <v>12147</v>
      </c>
      <c r="D13" s="916">
        <v>12965</v>
      </c>
      <c r="E13" s="921">
        <v>25112</v>
      </c>
      <c r="G13" s="762"/>
      <c r="H13" s="968"/>
      <c r="I13" s="968"/>
      <c r="J13" s="969"/>
    </row>
    <row r="14" spans="2:10" ht="18" customHeight="1" x14ac:dyDescent="0.2">
      <c r="B14" s="947" t="s">
        <v>1526</v>
      </c>
      <c r="C14" s="916">
        <v>14380</v>
      </c>
      <c r="D14" s="916">
        <v>12602</v>
      </c>
      <c r="E14" s="921">
        <v>26982</v>
      </c>
      <c r="G14" s="762"/>
      <c r="H14" s="968"/>
      <c r="I14" s="968"/>
      <c r="J14" s="969"/>
    </row>
    <row r="15" spans="2:10" ht="18" customHeight="1" x14ac:dyDescent="0.2">
      <c r="B15" s="947" t="s">
        <v>956</v>
      </c>
      <c r="C15" s="916">
        <v>3213</v>
      </c>
      <c r="D15" s="916">
        <v>3848</v>
      </c>
      <c r="E15" s="921">
        <v>7061</v>
      </c>
      <c r="G15" s="762"/>
      <c r="H15" s="968"/>
      <c r="I15" s="968"/>
      <c r="J15" s="969"/>
    </row>
    <row r="16" spans="2:10" ht="18" customHeight="1" x14ac:dyDescent="0.2">
      <c r="B16" s="920" t="s">
        <v>1659</v>
      </c>
      <c r="C16" s="921">
        <v>29740</v>
      </c>
      <c r="D16" s="921">
        <v>29415</v>
      </c>
      <c r="E16" s="921">
        <v>59155</v>
      </c>
      <c r="G16" s="762"/>
      <c r="H16" s="967"/>
      <c r="I16" s="967"/>
      <c r="J16" s="969"/>
    </row>
    <row r="17" spans="2:10" ht="18" customHeight="1" x14ac:dyDescent="0.2">
      <c r="B17" s="965" t="s">
        <v>1660</v>
      </c>
      <c r="C17" s="921"/>
      <c r="D17" s="921"/>
      <c r="E17" s="921"/>
      <c r="G17" s="762"/>
      <c r="H17" s="969"/>
      <c r="I17" s="969"/>
      <c r="J17" s="969"/>
    </row>
    <row r="18" spans="2:10" ht="18" customHeight="1" x14ac:dyDescent="0.2">
      <c r="B18" s="947" t="s">
        <v>954</v>
      </c>
      <c r="C18" s="970">
        <v>56460</v>
      </c>
      <c r="D18" s="970">
        <v>35685</v>
      </c>
      <c r="E18" s="921">
        <v>92145</v>
      </c>
      <c r="G18" s="762"/>
      <c r="H18" s="968"/>
      <c r="I18" s="968"/>
      <c r="J18" s="969"/>
    </row>
    <row r="19" spans="2:10" ht="18" customHeight="1" x14ac:dyDescent="0.2">
      <c r="B19" s="947" t="s">
        <v>1526</v>
      </c>
      <c r="C19" s="970">
        <v>64484</v>
      </c>
      <c r="D19" s="970">
        <v>32783</v>
      </c>
      <c r="E19" s="921">
        <v>97267</v>
      </c>
      <c r="G19" s="762"/>
      <c r="H19" s="968"/>
      <c r="I19" s="968"/>
      <c r="J19" s="969"/>
    </row>
    <row r="20" spans="2:10" ht="18" customHeight="1" x14ac:dyDescent="0.2">
      <c r="B20" s="947" t="s">
        <v>956</v>
      </c>
      <c r="C20" s="970">
        <v>16014</v>
      </c>
      <c r="D20" s="970">
        <v>12385</v>
      </c>
      <c r="E20" s="921">
        <v>28399</v>
      </c>
      <c r="G20" s="762"/>
      <c r="H20" s="968"/>
      <c r="I20" s="968"/>
      <c r="J20" s="969"/>
    </row>
    <row r="21" spans="2:10" ht="18" customHeight="1" x14ac:dyDescent="0.2">
      <c r="B21" s="920" t="s">
        <v>1661</v>
      </c>
      <c r="C21" s="921">
        <v>136958</v>
      </c>
      <c r="D21" s="921">
        <v>80853</v>
      </c>
      <c r="E21" s="921">
        <v>217811</v>
      </c>
      <c r="G21" s="762"/>
      <c r="H21" s="967"/>
      <c r="I21" s="967"/>
      <c r="J21" s="969"/>
    </row>
    <row r="22" spans="2:10" ht="18" customHeight="1" x14ac:dyDescent="0.2">
      <c r="B22" s="965" t="s">
        <v>1662</v>
      </c>
      <c r="C22" s="921"/>
      <c r="D22" s="921"/>
      <c r="E22" s="921"/>
      <c r="G22" s="762"/>
      <c r="H22" s="969"/>
      <c r="I22" s="969"/>
      <c r="J22" s="969"/>
    </row>
    <row r="23" spans="2:10" ht="18" customHeight="1" x14ac:dyDescent="0.2">
      <c r="B23" s="947" t="s">
        <v>954</v>
      </c>
      <c r="C23" s="916">
        <v>717</v>
      </c>
      <c r="D23" s="916">
        <v>1488</v>
      </c>
      <c r="E23" s="921">
        <v>2205</v>
      </c>
      <c r="G23" s="762"/>
      <c r="H23" s="968"/>
      <c r="I23" s="968"/>
      <c r="J23" s="969"/>
    </row>
    <row r="24" spans="2:10" ht="18" customHeight="1" x14ac:dyDescent="0.2">
      <c r="B24" s="947" t="s">
        <v>1526</v>
      </c>
      <c r="C24" s="916">
        <v>1743</v>
      </c>
      <c r="D24" s="916">
        <v>1376</v>
      </c>
      <c r="E24" s="921">
        <v>3119</v>
      </c>
      <c r="G24" s="762"/>
      <c r="H24" s="968"/>
      <c r="I24" s="968"/>
      <c r="J24" s="969"/>
    </row>
    <row r="25" spans="2:10" ht="18" customHeight="1" x14ac:dyDescent="0.2">
      <c r="B25" s="947" t="s">
        <v>956</v>
      </c>
      <c r="C25" s="916">
        <v>261</v>
      </c>
      <c r="D25" s="916">
        <v>312</v>
      </c>
      <c r="E25" s="921">
        <v>573</v>
      </c>
      <c r="G25" s="762"/>
      <c r="H25" s="968"/>
      <c r="I25" s="968"/>
      <c r="J25" s="969"/>
    </row>
    <row r="26" spans="2:10" ht="18" customHeight="1" x14ac:dyDescent="0.2">
      <c r="B26" s="920" t="s">
        <v>1665</v>
      </c>
      <c r="C26" s="921">
        <v>2721</v>
      </c>
      <c r="D26" s="921">
        <v>3176</v>
      </c>
      <c r="E26" s="921">
        <v>5897</v>
      </c>
      <c r="G26" s="762"/>
      <c r="H26" s="969"/>
      <c r="I26" s="969"/>
      <c r="J26" s="969"/>
    </row>
    <row r="27" spans="2:10" ht="60" customHeight="1" x14ac:dyDescent="0.2">
      <c r="B27" s="1859" t="s">
        <v>1666</v>
      </c>
      <c r="C27" s="1859"/>
      <c r="D27" s="1859"/>
      <c r="E27" s="1859"/>
    </row>
    <row r="28" spans="2:10" ht="24" customHeight="1" x14ac:dyDescent="0.2">
      <c r="B28" s="1858" t="s">
        <v>2523</v>
      </c>
      <c r="C28" s="1858"/>
      <c r="D28" s="1858"/>
      <c r="E28" s="1858"/>
    </row>
    <row r="29" spans="2:10" ht="50.25" customHeight="1" x14ac:dyDescent="0.2">
      <c r="B29" s="1858" t="s">
        <v>1671</v>
      </c>
      <c r="C29" s="1858"/>
      <c r="D29" s="1858"/>
      <c r="E29" s="1858"/>
    </row>
    <row r="30" spans="2:10" ht="24" customHeight="1" x14ac:dyDescent="0.2">
      <c r="B30" s="1858"/>
      <c r="C30" s="1858"/>
      <c r="D30" s="1858"/>
      <c r="E30" s="1858"/>
    </row>
  </sheetData>
  <mergeCells count="7">
    <mergeCell ref="B30:E30"/>
    <mergeCell ref="B2:E2"/>
    <mergeCell ref="B3:E3"/>
    <mergeCell ref="B4:E4"/>
    <mergeCell ref="B27:E27"/>
    <mergeCell ref="B28:E28"/>
    <mergeCell ref="B29:E29"/>
  </mergeCells>
  <conditionalFormatting sqref="G8:G26">
    <cfRule type="cellIs" dxfId="16" priority="1" operator="lessThan">
      <formula>0</formula>
    </cfRule>
  </conditionalFormatting>
  <hyperlinks>
    <hyperlink ref="F2" location="'Indice Total'!A6" display="Volver"/>
  </hyperlinks>
  <pageMargins left="0.7" right="0.7" top="0.75" bottom="0.75" header="0.3" footer="0.3"/>
  <pageSetup paperSize="14"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Q86"/>
  <sheetViews>
    <sheetView showGridLines="0" zoomScale="90" zoomScaleNormal="90" workbookViewId="0"/>
  </sheetViews>
  <sheetFormatPr baseColWidth="10" defaultRowHeight="15" x14ac:dyDescent="0.25"/>
  <cols>
    <col min="1" max="1" width="23.7109375" customWidth="1"/>
    <col min="2" max="2" width="54.7109375" customWidth="1"/>
    <col min="12" max="12" width="9.42578125" customWidth="1"/>
    <col min="13" max="13" width="4.5703125" customWidth="1"/>
    <col min="14" max="14" width="7.5703125" bestFit="1" customWidth="1"/>
    <col min="15" max="15" width="4.5703125" customWidth="1"/>
  </cols>
  <sheetData>
    <row r="1" spans="2:17" ht="42.95" customHeight="1" x14ac:dyDescent="0.25"/>
    <row r="2" spans="2:17" ht="18" x14ac:dyDescent="0.25">
      <c r="B2" s="1769" t="s">
        <v>1672</v>
      </c>
      <c r="C2" s="1769"/>
      <c r="D2" s="1769"/>
      <c r="E2" s="1769"/>
      <c r="F2" s="1769"/>
      <c r="G2" s="3" t="s">
        <v>1</v>
      </c>
      <c r="H2" s="3"/>
      <c r="I2" s="3"/>
      <c r="J2" s="3"/>
      <c r="K2" s="3"/>
    </row>
    <row r="3" spans="2:17" ht="36" customHeight="1" x14ac:dyDescent="0.25">
      <c r="B3" s="1761" t="s">
        <v>1673</v>
      </c>
      <c r="C3" s="1761"/>
      <c r="D3" s="1761"/>
      <c r="E3" s="1761"/>
      <c r="F3" s="1761"/>
    </row>
    <row r="4" spans="2:17" ht="19.149999999999999" customHeight="1" thickBot="1" x14ac:dyDescent="0.3">
      <c r="B4" s="1793">
        <v>2019</v>
      </c>
      <c r="C4" s="1793"/>
      <c r="D4" s="1793"/>
      <c r="E4" s="1793"/>
      <c r="F4" s="1793"/>
    </row>
    <row r="5" spans="2:17" x14ac:dyDescent="0.25">
      <c r="B5" s="971"/>
      <c r="C5" s="971"/>
      <c r="D5" s="971"/>
      <c r="E5" s="971"/>
      <c r="F5" s="971"/>
    </row>
    <row r="6" spans="2:17" ht="15.75" x14ac:dyDescent="0.25">
      <c r="B6" s="1786" t="s">
        <v>84</v>
      </c>
      <c r="C6" s="1860" t="s">
        <v>1544</v>
      </c>
      <c r="D6" s="1860"/>
      <c r="E6" s="1860"/>
      <c r="F6" s="972"/>
    </row>
    <row r="7" spans="2:17" ht="28.5" customHeight="1" x14ac:dyDescent="0.25">
      <c r="B7" s="1847"/>
      <c r="C7" s="914" t="s">
        <v>832</v>
      </c>
      <c r="D7" s="914" t="s">
        <v>1545</v>
      </c>
      <c r="E7" s="914" t="s">
        <v>836</v>
      </c>
      <c r="F7" s="913" t="s">
        <v>117</v>
      </c>
      <c r="L7" s="973"/>
    </row>
    <row r="8" spans="2:17" ht="18" customHeight="1" x14ac:dyDescent="0.25">
      <c r="B8" s="974" t="s">
        <v>1656</v>
      </c>
      <c r="C8" s="966"/>
      <c r="D8" s="966"/>
      <c r="E8" s="966"/>
      <c r="F8" s="966"/>
    </row>
    <row r="9" spans="2:17" ht="18" customHeight="1" x14ac:dyDescent="0.25">
      <c r="B9" s="932" t="s">
        <v>85</v>
      </c>
      <c r="C9" s="975">
        <v>637</v>
      </c>
      <c r="D9" s="975">
        <v>375</v>
      </c>
      <c r="E9" s="975">
        <v>93</v>
      </c>
      <c r="F9" s="921">
        <v>1105</v>
      </c>
      <c r="L9" s="976"/>
      <c r="M9" s="977"/>
      <c r="N9" s="977"/>
      <c r="O9" s="977"/>
      <c r="P9" s="44"/>
      <c r="Q9" s="638"/>
    </row>
    <row r="10" spans="2:17" ht="18" customHeight="1" x14ac:dyDescent="0.25">
      <c r="B10" s="932" t="s">
        <v>86</v>
      </c>
      <c r="C10" s="975">
        <v>967</v>
      </c>
      <c r="D10" s="975">
        <v>712</v>
      </c>
      <c r="E10" s="975">
        <v>85</v>
      </c>
      <c r="F10" s="921">
        <v>1764</v>
      </c>
      <c r="L10" s="976"/>
      <c r="M10" s="977"/>
      <c r="N10" s="977"/>
      <c r="O10" s="977"/>
      <c r="P10" s="44"/>
      <c r="Q10" s="638"/>
    </row>
    <row r="11" spans="2:17" ht="18" customHeight="1" x14ac:dyDescent="0.25">
      <c r="B11" s="932" t="s">
        <v>87</v>
      </c>
      <c r="C11" s="975">
        <v>1691</v>
      </c>
      <c r="D11" s="975">
        <v>1083</v>
      </c>
      <c r="E11" s="975">
        <v>182</v>
      </c>
      <c r="F11" s="921">
        <v>2956</v>
      </c>
      <c r="L11" s="976"/>
      <c r="M11" s="977"/>
      <c r="N11" s="977"/>
      <c r="O11" s="977"/>
      <c r="P11" s="44"/>
      <c r="Q11" s="638"/>
    </row>
    <row r="12" spans="2:17" ht="18" customHeight="1" x14ac:dyDescent="0.25">
      <c r="B12" s="932" t="s">
        <v>88</v>
      </c>
      <c r="C12" s="975">
        <v>961</v>
      </c>
      <c r="D12" s="975">
        <v>368</v>
      </c>
      <c r="E12" s="975">
        <v>23</v>
      </c>
      <c r="F12" s="921">
        <v>1352</v>
      </c>
      <c r="L12" s="976"/>
      <c r="M12" s="977"/>
      <c r="N12" s="977"/>
      <c r="O12" s="977"/>
      <c r="P12" s="44"/>
      <c r="Q12" s="638"/>
    </row>
    <row r="13" spans="2:17" ht="18" customHeight="1" x14ac:dyDescent="0.25">
      <c r="B13" s="932" t="s">
        <v>89</v>
      </c>
      <c r="C13" s="975">
        <v>2217</v>
      </c>
      <c r="D13" s="975">
        <v>1343</v>
      </c>
      <c r="E13" s="975">
        <v>47</v>
      </c>
      <c r="F13" s="921">
        <v>3607</v>
      </c>
      <c r="L13" s="976"/>
      <c r="M13" s="977"/>
      <c r="N13" s="977"/>
      <c r="O13" s="977"/>
      <c r="P13" s="44"/>
      <c r="Q13" s="638"/>
    </row>
    <row r="14" spans="2:17" ht="18" customHeight="1" x14ac:dyDescent="0.25">
      <c r="B14" s="932" t="s">
        <v>104</v>
      </c>
      <c r="C14" s="975">
        <v>3700</v>
      </c>
      <c r="D14" s="975">
        <v>2818</v>
      </c>
      <c r="E14" s="975">
        <v>8856</v>
      </c>
      <c r="F14" s="921">
        <v>15374</v>
      </c>
      <c r="L14" s="976"/>
      <c r="M14" s="977"/>
      <c r="N14" s="977"/>
      <c r="O14" s="977"/>
      <c r="P14" s="44"/>
      <c r="Q14" s="638"/>
    </row>
    <row r="15" spans="2:17" ht="18" customHeight="1" x14ac:dyDescent="0.25">
      <c r="B15" s="932" t="s">
        <v>105</v>
      </c>
      <c r="C15" s="975">
        <v>3310</v>
      </c>
      <c r="D15" s="975">
        <v>3633</v>
      </c>
      <c r="E15" s="975">
        <v>479</v>
      </c>
      <c r="F15" s="921">
        <v>7422</v>
      </c>
      <c r="L15" s="976"/>
      <c r="M15" s="977"/>
      <c r="N15" s="977"/>
      <c r="O15" s="977"/>
      <c r="P15" s="44"/>
      <c r="Q15" s="638"/>
    </row>
    <row r="16" spans="2:17" ht="18" customHeight="1" x14ac:dyDescent="0.25">
      <c r="B16" s="932" t="s">
        <v>92</v>
      </c>
      <c r="C16" s="975">
        <v>3734</v>
      </c>
      <c r="D16" s="975">
        <v>3295</v>
      </c>
      <c r="E16" s="975">
        <v>566</v>
      </c>
      <c r="F16" s="921">
        <v>7595</v>
      </c>
      <c r="L16" s="976"/>
      <c r="M16" s="977"/>
      <c r="N16" s="977"/>
      <c r="O16" s="977"/>
      <c r="P16" s="44"/>
      <c r="Q16" s="638"/>
    </row>
    <row r="17" spans="2:17" ht="18" customHeight="1" x14ac:dyDescent="0.25">
      <c r="B17" s="932" t="s">
        <v>93</v>
      </c>
      <c r="C17" s="975">
        <v>1363</v>
      </c>
      <c r="D17" s="975">
        <v>868</v>
      </c>
      <c r="E17" s="975">
        <v>86</v>
      </c>
      <c r="F17" s="921">
        <v>2317</v>
      </c>
      <c r="L17" s="976"/>
      <c r="M17" s="977"/>
      <c r="N17" s="977"/>
      <c r="O17" s="977"/>
      <c r="P17" s="44"/>
      <c r="Q17" s="638"/>
    </row>
    <row r="18" spans="2:17" ht="18" customHeight="1" x14ac:dyDescent="0.25">
      <c r="B18" s="932" t="s">
        <v>94</v>
      </c>
      <c r="C18" s="975">
        <v>5050</v>
      </c>
      <c r="D18" s="975">
        <v>3107</v>
      </c>
      <c r="E18" s="975">
        <v>1254</v>
      </c>
      <c r="F18" s="921">
        <v>9411</v>
      </c>
      <c r="L18" s="976"/>
      <c r="M18" s="977"/>
      <c r="N18" s="977"/>
      <c r="O18" s="977"/>
      <c r="P18" s="44"/>
      <c r="Q18" s="638"/>
    </row>
    <row r="19" spans="2:17" ht="18" customHeight="1" x14ac:dyDescent="0.25">
      <c r="B19" s="932" t="s">
        <v>1577</v>
      </c>
      <c r="C19" s="975">
        <v>2444</v>
      </c>
      <c r="D19" s="975">
        <v>3729</v>
      </c>
      <c r="E19" s="975">
        <v>48</v>
      </c>
      <c r="F19" s="921">
        <v>6221</v>
      </c>
      <c r="L19" s="976"/>
      <c r="M19" s="977"/>
      <c r="N19" s="977"/>
      <c r="O19" s="977"/>
      <c r="P19" s="44"/>
      <c r="Q19" s="638"/>
    </row>
    <row r="20" spans="2:17" ht="18" customHeight="1" x14ac:dyDescent="0.25">
      <c r="B20" s="932" t="s">
        <v>1578</v>
      </c>
      <c r="C20" s="975">
        <v>1430</v>
      </c>
      <c r="D20" s="975">
        <v>704</v>
      </c>
      <c r="E20" s="975">
        <v>34</v>
      </c>
      <c r="F20" s="921">
        <v>2168</v>
      </c>
      <c r="L20" s="976"/>
      <c r="M20" s="977"/>
      <c r="N20" s="977"/>
      <c r="O20" s="977"/>
      <c r="P20" s="44"/>
      <c r="Q20" s="638"/>
    </row>
    <row r="21" spans="2:17" ht="18" customHeight="1" x14ac:dyDescent="0.25">
      <c r="B21" s="932" t="s">
        <v>1579</v>
      </c>
      <c r="C21" s="975">
        <v>3520</v>
      </c>
      <c r="D21" s="975">
        <v>3103</v>
      </c>
      <c r="E21" s="975">
        <v>1210</v>
      </c>
      <c r="F21" s="921">
        <v>7833</v>
      </c>
      <c r="L21" s="976"/>
      <c r="M21" s="977"/>
      <c r="N21" s="977"/>
      <c r="O21" s="977"/>
      <c r="P21" s="44"/>
      <c r="Q21" s="638"/>
    </row>
    <row r="22" spans="2:17" ht="18" customHeight="1" x14ac:dyDescent="0.25">
      <c r="B22" s="932" t="s">
        <v>108</v>
      </c>
      <c r="C22" s="975">
        <v>438</v>
      </c>
      <c r="D22" s="975">
        <v>326</v>
      </c>
      <c r="E22" s="975">
        <v>14</v>
      </c>
      <c r="F22" s="921">
        <v>778</v>
      </c>
      <c r="L22" s="976"/>
      <c r="M22" s="977"/>
      <c r="N22" s="977"/>
      <c r="O22" s="977"/>
      <c r="P22" s="44"/>
      <c r="Q22" s="638"/>
    </row>
    <row r="23" spans="2:17" ht="18" customHeight="1" x14ac:dyDescent="0.25">
      <c r="B23" s="932" t="s">
        <v>1581</v>
      </c>
      <c r="C23" s="975">
        <v>525</v>
      </c>
      <c r="D23" s="975">
        <v>557</v>
      </c>
      <c r="E23" s="975">
        <v>797</v>
      </c>
      <c r="F23" s="921">
        <v>1879</v>
      </c>
      <c r="L23" s="976"/>
      <c r="M23" s="977"/>
      <c r="N23" s="977"/>
      <c r="O23" s="977"/>
      <c r="P23" s="44"/>
      <c r="Q23" s="638"/>
    </row>
    <row r="24" spans="2:17" ht="18" customHeight="1" x14ac:dyDescent="0.25">
      <c r="B24" s="932" t="s">
        <v>100</v>
      </c>
      <c r="C24" s="916">
        <v>35046</v>
      </c>
      <c r="D24" s="916">
        <v>44264</v>
      </c>
      <c r="E24" s="916">
        <v>7564</v>
      </c>
      <c r="F24" s="921">
        <v>86874</v>
      </c>
      <c r="L24" s="976"/>
      <c r="M24" s="977"/>
      <c r="N24" s="977"/>
      <c r="O24" s="977"/>
      <c r="P24" s="44"/>
      <c r="Q24" s="638"/>
    </row>
    <row r="25" spans="2:17" ht="18" customHeight="1" x14ac:dyDescent="0.25">
      <c r="B25" s="978" t="s">
        <v>1657</v>
      </c>
      <c r="C25" s="921">
        <v>67033</v>
      </c>
      <c r="D25" s="921">
        <v>70285</v>
      </c>
      <c r="E25" s="921">
        <v>21338</v>
      </c>
      <c r="F25" s="921">
        <v>158656</v>
      </c>
      <c r="L25" s="976"/>
      <c r="M25" s="977"/>
      <c r="N25" s="977"/>
      <c r="O25" s="977"/>
      <c r="P25" s="44"/>
      <c r="Q25" s="638"/>
    </row>
    <row r="26" spans="2:17" ht="18" customHeight="1" x14ac:dyDescent="0.25">
      <c r="B26" s="974" t="s">
        <v>1658</v>
      </c>
      <c r="C26" s="921"/>
      <c r="D26" s="921"/>
      <c r="E26" s="921"/>
      <c r="F26" s="921"/>
      <c r="G26" s="979"/>
      <c r="H26" s="980"/>
      <c r="I26" s="980"/>
      <c r="J26" s="980"/>
      <c r="K26" s="980"/>
      <c r="L26" s="981"/>
      <c r="M26" s="977"/>
      <c r="N26" s="977"/>
      <c r="O26" s="977"/>
      <c r="P26" s="44"/>
      <c r="Q26" s="638"/>
    </row>
    <row r="27" spans="2:17" ht="18" customHeight="1" x14ac:dyDescent="0.25">
      <c r="B27" s="932" t="s">
        <v>85</v>
      </c>
      <c r="C27" s="916">
        <v>169</v>
      </c>
      <c r="D27" s="916">
        <v>84</v>
      </c>
      <c r="E27" s="916">
        <v>48</v>
      </c>
      <c r="F27" s="921">
        <v>301</v>
      </c>
      <c r="H27" s="982"/>
      <c r="I27" s="983"/>
      <c r="J27" s="983"/>
      <c r="K27" s="983"/>
      <c r="L27" s="789"/>
      <c r="N27" s="977"/>
    </row>
    <row r="28" spans="2:17" ht="18" customHeight="1" x14ac:dyDescent="0.25">
      <c r="B28" s="932" t="s">
        <v>86</v>
      </c>
      <c r="C28" s="916">
        <v>314</v>
      </c>
      <c r="D28" s="916">
        <v>183</v>
      </c>
      <c r="E28" s="916">
        <v>24</v>
      </c>
      <c r="F28" s="921">
        <v>521</v>
      </c>
      <c r="H28" s="982"/>
      <c r="I28" s="983"/>
      <c r="J28" s="983"/>
      <c r="K28" s="983"/>
      <c r="L28" s="789"/>
      <c r="N28" s="977"/>
      <c r="Q28" s="638"/>
    </row>
    <row r="29" spans="2:17" ht="18" customHeight="1" x14ac:dyDescent="0.25">
      <c r="B29" s="932" t="s">
        <v>87</v>
      </c>
      <c r="C29" s="916">
        <v>575</v>
      </c>
      <c r="D29" s="916">
        <v>392</v>
      </c>
      <c r="E29" s="916">
        <v>61</v>
      </c>
      <c r="F29" s="921">
        <v>1028</v>
      </c>
      <c r="H29" s="982"/>
      <c r="I29" s="983"/>
      <c r="J29" s="983"/>
      <c r="K29" s="983"/>
      <c r="L29" s="789"/>
      <c r="N29" s="977"/>
      <c r="Q29" s="638"/>
    </row>
    <row r="30" spans="2:17" ht="18" customHeight="1" x14ac:dyDescent="0.25">
      <c r="B30" s="932" t="s">
        <v>88</v>
      </c>
      <c r="C30" s="916">
        <v>195</v>
      </c>
      <c r="D30" s="916">
        <v>85</v>
      </c>
      <c r="E30" s="916">
        <v>7</v>
      </c>
      <c r="F30" s="921">
        <v>287</v>
      </c>
      <c r="H30" s="982"/>
      <c r="I30" s="983"/>
      <c r="J30" s="983"/>
      <c r="K30" s="983"/>
      <c r="L30" s="789"/>
      <c r="N30" s="977"/>
      <c r="Q30" s="638"/>
    </row>
    <row r="31" spans="2:17" ht="18" customHeight="1" x14ac:dyDescent="0.25">
      <c r="B31" s="932" t="s">
        <v>89</v>
      </c>
      <c r="C31" s="916">
        <v>597</v>
      </c>
      <c r="D31" s="916">
        <v>334</v>
      </c>
      <c r="E31" s="916">
        <v>11</v>
      </c>
      <c r="F31" s="921">
        <v>942</v>
      </c>
      <c r="H31" s="982"/>
      <c r="I31" s="983"/>
      <c r="J31" s="983"/>
      <c r="K31" s="983"/>
      <c r="L31" s="789"/>
      <c r="N31" s="977"/>
      <c r="Q31" s="638"/>
    </row>
    <row r="32" spans="2:17" ht="18" customHeight="1" x14ac:dyDescent="0.25">
      <c r="B32" s="932" t="s">
        <v>104</v>
      </c>
      <c r="C32" s="916">
        <v>1196</v>
      </c>
      <c r="D32" s="916">
        <v>861</v>
      </c>
      <c r="E32" s="916">
        <v>2741</v>
      </c>
      <c r="F32" s="921">
        <v>4798</v>
      </c>
      <c r="H32" s="982"/>
      <c r="I32" s="983"/>
      <c r="J32" s="983"/>
      <c r="K32" s="983"/>
      <c r="L32" s="789"/>
      <c r="N32" s="977"/>
      <c r="Q32" s="638"/>
    </row>
    <row r="33" spans="2:17" ht="18" customHeight="1" x14ac:dyDescent="0.25">
      <c r="B33" s="932" t="s">
        <v>105</v>
      </c>
      <c r="C33" s="916">
        <v>827</v>
      </c>
      <c r="D33" s="916">
        <v>710</v>
      </c>
      <c r="E33" s="916">
        <v>214</v>
      </c>
      <c r="F33" s="921">
        <v>1751</v>
      </c>
      <c r="G33" s="977"/>
      <c r="I33" s="789"/>
      <c r="J33" s="984"/>
      <c r="K33" s="983"/>
      <c r="L33" s="789"/>
      <c r="N33" s="977"/>
      <c r="Q33" s="638"/>
    </row>
    <row r="34" spans="2:17" ht="18" customHeight="1" x14ac:dyDescent="0.25">
      <c r="B34" s="932" t="s">
        <v>92</v>
      </c>
      <c r="C34" s="916">
        <v>940</v>
      </c>
      <c r="D34" s="916">
        <v>774</v>
      </c>
      <c r="E34" s="916">
        <v>108</v>
      </c>
      <c r="F34" s="921">
        <v>1822</v>
      </c>
      <c r="G34" s="977"/>
      <c r="I34" s="789"/>
      <c r="J34" s="984"/>
      <c r="K34" s="983"/>
      <c r="L34" s="789"/>
      <c r="N34" s="977"/>
      <c r="Q34" s="638"/>
    </row>
    <row r="35" spans="2:17" ht="18" customHeight="1" x14ac:dyDescent="0.25">
      <c r="B35" s="932" t="s">
        <v>93</v>
      </c>
      <c r="C35" s="916">
        <v>342</v>
      </c>
      <c r="D35" s="916">
        <v>173</v>
      </c>
      <c r="E35" s="916">
        <v>14</v>
      </c>
      <c r="F35" s="921">
        <v>529</v>
      </c>
      <c r="G35" s="977"/>
      <c r="I35" s="789"/>
      <c r="J35" s="984"/>
      <c r="K35" s="983"/>
      <c r="L35" s="789"/>
      <c r="N35" s="977"/>
      <c r="Q35" s="638"/>
    </row>
    <row r="36" spans="2:17" ht="18" customHeight="1" x14ac:dyDescent="0.25">
      <c r="B36" s="932" t="s">
        <v>94</v>
      </c>
      <c r="C36" s="916">
        <v>1526</v>
      </c>
      <c r="D36" s="916">
        <v>810</v>
      </c>
      <c r="E36" s="916">
        <v>342</v>
      </c>
      <c r="F36" s="921">
        <v>2678</v>
      </c>
      <c r="G36" s="977"/>
      <c r="H36" s="985"/>
      <c r="I36" s="983"/>
      <c r="J36" s="983"/>
      <c r="K36" s="983"/>
      <c r="L36" s="789"/>
    </row>
    <row r="37" spans="2:17" ht="18" customHeight="1" x14ac:dyDescent="0.25">
      <c r="B37" s="932" t="s">
        <v>1577</v>
      </c>
      <c r="C37" s="916">
        <v>556</v>
      </c>
      <c r="D37" s="916">
        <v>943</v>
      </c>
      <c r="E37" s="916">
        <v>8</v>
      </c>
      <c r="F37" s="921">
        <v>1507</v>
      </c>
      <c r="H37" s="982"/>
      <c r="I37" s="983"/>
      <c r="J37" s="983"/>
      <c r="K37" s="983"/>
      <c r="L37" s="789"/>
    </row>
    <row r="38" spans="2:17" ht="18" customHeight="1" x14ac:dyDescent="0.25">
      <c r="B38" s="932" t="s">
        <v>1578</v>
      </c>
      <c r="C38" s="916">
        <v>282</v>
      </c>
      <c r="D38" s="916">
        <v>97</v>
      </c>
      <c r="E38" s="916">
        <v>11</v>
      </c>
      <c r="F38" s="921">
        <v>390</v>
      </c>
      <c r="H38" s="982"/>
      <c r="I38" s="983"/>
      <c r="J38" s="983"/>
      <c r="K38" s="983"/>
      <c r="L38" s="789"/>
      <c r="N38" s="977"/>
      <c r="Q38" s="638"/>
    </row>
    <row r="39" spans="2:17" ht="18" customHeight="1" x14ac:dyDescent="0.25">
      <c r="B39" s="932" t="s">
        <v>1579</v>
      </c>
      <c r="C39" s="916">
        <v>621</v>
      </c>
      <c r="D39" s="916">
        <v>525</v>
      </c>
      <c r="E39" s="916">
        <v>253</v>
      </c>
      <c r="F39" s="921">
        <v>1399</v>
      </c>
      <c r="H39" s="982"/>
      <c r="I39" s="983"/>
      <c r="J39" s="983"/>
      <c r="K39" s="983"/>
      <c r="L39" s="789"/>
      <c r="N39" s="977"/>
      <c r="Q39" s="638"/>
    </row>
    <row r="40" spans="2:17" ht="18" customHeight="1" x14ac:dyDescent="0.25">
      <c r="B40" s="932" t="s">
        <v>108</v>
      </c>
      <c r="C40" s="916">
        <v>62</v>
      </c>
      <c r="D40" s="916">
        <v>60</v>
      </c>
      <c r="E40" s="916">
        <v>2</v>
      </c>
      <c r="F40" s="921">
        <v>124</v>
      </c>
      <c r="H40" s="982"/>
      <c r="I40" s="983"/>
      <c r="J40" s="983"/>
      <c r="K40" s="983"/>
      <c r="L40" s="789"/>
      <c r="N40" s="977"/>
      <c r="Q40" s="638"/>
    </row>
    <row r="41" spans="2:17" ht="18" customHeight="1" x14ac:dyDescent="0.25">
      <c r="B41" s="932" t="s">
        <v>1581</v>
      </c>
      <c r="C41" s="916">
        <v>119</v>
      </c>
      <c r="D41" s="916">
        <v>121</v>
      </c>
      <c r="E41" s="916">
        <v>138</v>
      </c>
      <c r="F41" s="921">
        <v>378</v>
      </c>
      <c r="H41" s="982"/>
      <c r="I41" s="983"/>
      <c r="J41" s="983"/>
      <c r="K41" s="983"/>
      <c r="L41" s="789"/>
      <c r="N41" s="977"/>
      <c r="Q41" s="638"/>
    </row>
    <row r="42" spans="2:17" ht="18" customHeight="1" x14ac:dyDescent="0.25">
      <c r="B42" s="932" t="s">
        <v>100</v>
      </c>
      <c r="C42" s="916">
        <v>16791</v>
      </c>
      <c r="D42" s="916">
        <v>20830</v>
      </c>
      <c r="E42" s="916">
        <v>3079</v>
      </c>
      <c r="F42" s="921">
        <v>40700</v>
      </c>
      <c r="H42" s="982"/>
      <c r="I42" s="983"/>
      <c r="J42" s="983"/>
      <c r="K42" s="983"/>
      <c r="L42" s="789"/>
      <c r="N42" s="977"/>
      <c r="Q42" s="638"/>
    </row>
    <row r="43" spans="2:17" ht="18" customHeight="1" x14ac:dyDescent="0.25">
      <c r="B43" s="978" t="s">
        <v>1659</v>
      </c>
      <c r="C43" s="921">
        <v>25112</v>
      </c>
      <c r="D43" s="921">
        <v>26982</v>
      </c>
      <c r="E43" s="921">
        <v>7061</v>
      </c>
      <c r="F43" s="921">
        <v>59155</v>
      </c>
      <c r="H43" s="980"/>
      <c r="I43" s="980"/>
      <c r="J43" s="980"/>
      <c r="K43" s="980"/>
      <c r="L43" s="44"/>
      <c r="N43" s="977"/>
      <c r="Q43" s="638"/>
    </row>
    <row r="44" spans="2:17" ht="18" customHeight="1" x14ac:dyDescent="0.25">
      <c r="B44" s="974" t="s">
        <v>1660</v>
      </c>
      <c r="C44" s="921"/>
      <c r="D44" s="921"/>
      <c r="E44" s="921"/>
      <c r="F44" s="921"/>
      <c r="H44" s="982"/>
      <c r="I44" s="982"/>
      <c r="J44" s="982"/>
      <c r="K44" s="982"/>
      <c r="N44" s="977"/>
      <c r="Q44" s="638"/>
    </row>
    <row r="45" spans="2:17" ht="18" customHeight="1" x14ac:dyDescent="0.25">
      <c r="B45" s="932" t="s">
        <v>85</v>
      </c>
      <c r="C45" s="970">
        <v>806</v>
      </c>
      <c r="D45" s="970">
        <v>459</v>
      </c>
      <c r="E45" s="970">
        <v>141</v>
      </c>
      <c r="F45" s="921">
        <v>1406</v>
      </c>
      <c r="G45" s="979"/>
      <c r="N45" s="977"/>
      <c r="Q45" s="638"/>
    </row>
    <row r="46" spans="2:17" ht="18" customHeight="1" x14ac:dyDescent="0.25">
      <c r="B46" s="932" t="s">
        <v>86</v>
      </c>
      <c r="C46" s="970">
        <v>1281</v>
      </c>
      <c r="D46" s="970">
        <v>895</v>
      </c>
      <c r="E46" s="970">
        <v>109</v>
      </c>
      <c r="F46" s="921">
        <v>2285</v>
      </c>
      <c r="H46" s="982"/>
      <c r="I46" s="982"/>
      <c r="J46" s="982"/>
      <c r="K46" s="982"/>
      <c r="N46" s="977"/>
    </row>
    <row r="47" spans="2:17" ht="18" customHeight="1" x14ac:dyDescent="0.25">
      <c r="B47" s="932" t="s">
        <v>87</v>
      </c>
      <c r="C47" s="970">
        <v>2266</v>
      </c>
      <c r="D47" s="970">
        <v>1475</v>
      </c>
      <c r="E47" s="970">
        <v>243</v>
      </c>
      <c r="F47" s="921">
        <v>3984</v>
      </c>
      <c r="G47" s="44"/>
      <c r="H47" s="980"/>
      <c r="I47" s="980"/>
      <c r="J47" s="980"/>
      <c r="K47" s="980"/>
      <c r="N47" s="977"/>
      <c r="Q47" s="638"/>
    </row>
    <row r="48" spans="2:17" ht="18" customHeight="1" x14ac:dyDescent="0.25">
      <c r="B48" s="932" t="s">
        <v>88</v>
      </c>
      <c r="C48" s="970">
        <v>1156</v>
      </c>
      <c r="D48" s="970">
        <v>453</v>
      </c>
      <c r="E48" s="970">
        <v>30</v>
      </c>
      <c r="F48" s="921">
        <v>1639</v>
      </c>
      <c r="G48" s="44"/>
      <c r="H48" s="980"/>
      <c r="I48" s="980"/>
      <c r="J48" s="980"/>
      <c r="K48" s="980"/>
      <c r="N48" s="977"/>
      <c r="Q48" s="638"/>
    </row>
    <row r="49" spans="2:17" ht="18" customHeight="1" x14ac:dyDescent="0.25">
      <c r="B49" s="932" t="s">
        <v>89</v>
      </c>
      <c r="C49" s="970">
        <v>2814</v>
      </c>
      <c r="D49" s="970">
        <v>1677</v>
      </c>
      <c r="E49" s="970">
        <v>58</v>
      </c>
      <c r="F49" s="921">
        <v>4549</v>
      </c>
      <c r="G49" s="44"/>
      <c r="H49" s="980"/>
      <c r="I49" s="980"/>
      <c r="J49" s="980"/>
      <c r="K49" s="980"/>
      <c r="N49" s="977"/>
      <c r="Q49" s="638"/>
    </row>
    <row r="50" spans="2:17" ht="18" customHeight="1" x14ac:dyDescent="0.25">
      <c r="B50" s="932" t="s">
        <v>104</v>
      </c>
      <c r="C50" s="970">
        <v>4896</v>
      </c>
      <c r="D50" s="970">
        <v>3679</v>
      </c>
      <c r="E50" s="970">
        <v>11597</v>
      </c>
      <c r="F50" s="921">
        <v>20172</v>
      </c>
      <c r="G50" s="44"/>
      <c r="H50" s="980"/>
      <c r="I50" s="980"/>
      <c r="J50" s="980"/>
      <c r="K50" s="980"/>
      <c r="N50" s="977"/>
      <c r="Q50" s="638"/>
    </row>
    <row r="51" spans="2:17" ht="18" customHeight="1" x14ac:dyDescent="0.25">
      <c r="B51" s="932" t="s">
        <v>105</v>
      </c>
      <c r="C51" s="970">
        <v>4137</v>
      </c>
      <c r="D51" s="970">
        <v>4343</v>
      </c>
      <c r="E51" s="970">
        <v>693</v>
      </c>
      <c r="F51" s="921">
        <v>9173</v>
      </c>
      <c r="G51" s="44"/>
      <c r="H51" s="980"/>
      <c r="I51" s="980"/>
      <c r="J51" s="980"/>
      <c r="K51" s="980"/>
      <c r="N51" s="977"/>
      <c r="Q51" s="638"/>
    </row>
    <row r="52" spans="2:17" ht="18" customHeight="1" x14ac:dyDescent="0.25">
      <c r="B52" s="932" t="s">
        <v>92</v>
      </c>
      <c r="C52" s="970">
        <v>4674</v>
      </c>
      <c r="D52" s="970">
        <v>4069</v>
      </c>
      <c r="E52" s="970">
        <v>674</v>
      </c>
      <c r="F52" s="921">
        <v>9417</v>
      </c>
      <c r="G52" s="44"/>
      <c r="H52" s="980"/>
      <c r="I52" s="980"/>
      <c r="J52" s="980"/>
      <c r="K52" s="980"/>
      <c r="N52" s="977"/>
      <c r="Q52" s="638"/>
    </row>
    <row r="53" spans="2:17" ht="18" customHeight="1" x14ac:dyDescent="0.25">
      <c r="B53" s="932" t="s">
        <v>93</v>
      </c>
      <c r="C53" s="970">
        <v>1705</v>
      </c>
      <c r="D53" s="970">
        <v>1041</v>
      </c>
      <c r="E53" s="970">
        <v>100</v>
      </c>
      <c r="F53" s="921">
        <v>2846</v>
      </c>
      <c r="G53" s="44"/>
      <c r="H53" s="980"/>
      <c r="I53" s="980"/>
      <c r="J53" s="980"/>
      <c r="K53" s="980"/>
      <c r="N53" s="977"/>
      <c r="Q53" s="638"/>
    </row>
    <row r="54" spans="2:17" ht="18" customHeight="1" x14ac:dyDescent="0.25">
      <c r="B54" s="932" t="s">
        <v>94</v>
      </c>
      <c r="C54" s="970">
        <v>6576</v>
      </c>
      <c r="D54" s="970">
        <v>3917</v>
      </c>
      <c r="E54" s="970">
        <v>1596</v>
      </c>
      <c r="F54" s="921">
        <v>12089</v>
      </c>
      <c r="G54" s="44"/>
      <c r="H54" s="980"/>
      <c r="I54" s="980"/>
      <c r="J54" s="980"/>
      <c r="K54" s="980"/>
      <c r="N54" s="977"/>
      <c r="Q54" s="638"/>
    </row>
    <row r="55" spans="2:17" ht="18" customHeight="1" x14ac:dyDescent="0.25">
      <c r="B55" s="932" t="s">
        <v>1577</v>
      </c>
      <c r="C55" s="970">
        <v>3000</v>
      </c>
      <c r="D55" s="970">
        <v>4672</v>
      </c>
      <c r="E55" s="970">
        <v>56</v>
      </c>
      <c r="F55" s="921">
        <v>7728</v>
      </c>
      <c r="G55" s="44"/>
      <c r="H55" s="980"/>
      <c r="I55" s="980"/>
      <c r="J55" s="980"/>
      <c r="K55" s="980"/>
      <c r="N55" s="977"/>
      <c r="Q55" s="638"/>
    </row>
    <row r="56" spans="2:17" ht="18" customHeight="1" x14ac:dyDescent="0.25">
      <c r="B56" s="932" t="s">
        <v>1578</v>
      </c>
      <c r="C56" s="970">
        <v>1712</v>
      </c>
      <c r="D56" s="970">
        <v>801</v>
      </c>
      <c r="E56" s="970">
        <v>45</v>
      </c>
      <c r="F56" s="921">
        <v>2558</v>
      </c>
      <c r="G56" s="44"/>
      <c r="H56" s="980"/>
      <c r="I56" s="980"/>
      <c r="J56" s="980"/>
      <c r="K56" s="980"/>
      <c r="N56" s="977"/>
      <c r="Q56" s="638"/>
    </row>
    <row r="57" spans="2:17" ht="18" customHeight="1" x14ac:dyDescent="0.25">
      <c r="B57" s="932" t="s">
        <v>1579</v>
      </c>
      <c r="C57" s="970">
        <v>4141</v>
      </c>
      <c r="D57" s="970">
        <v>3628</v>
      </c>
      <c r="E57" s="970">
        <v>1463</v>
      </c>
      <c r="F57" s="921">
        <v>9232</v>
      </c>
      <c r="G57" s="44"/>
      <c r="H57" s="980"/>
      <c r="I57" s="980"/>
      <c r="J57" s="980"/>
      <c r="K57" s="980"/>
      <c r="N57" s="977"/>
      <c r="Q57" s="638"/>
    </row>
    <row r="58" spans="2:17" ht="18" customHeight="1" x14ac:dyDescent="0.25">
      <c r="B58" s="932" t="s">
        <v>108</v>
      </c>
      <c r="C58" s="970">
        <v>500</v>
      </c>
      <c r="D58" s="970">
        <v>386</v>
      </c>
      <c r="E58" s="970">
        <v>16</v>
      </c>
      <c r="F58" s="921">
        <v>902</v>
      </c>
      <c r="G58" s="44"/>
      <c r="H58" s="980"/>
      <c r="I58" s="980"/>
      <c r="J58" s="980"/>
      <c r="K58" s="980"/>
      <c r="N58" s="977"/>
      <c r="Q58" s="638"/>
    </row>
    <row r="59" spans="2:17" ht="18" customHeight="1" x14ac:dyDescent="0.25">
      <c r="B59" s="932" t="s">
        <v>1581</v>
      </c>
      <c r="C59" s="970">
        <v>644</v>
      </c>
      <c r="D59" s="970">
        <v>678</v>
      </c>
      <c r="E59" s="970">
        <v>935</v>
      </c>
      <c r="F59" s="921">
        <v>2257</v>
      </c>
      <c r="G59" s="44"/>
      <c r="H59" s="980"/>
      <c r="I59" s="980"/>
      <c r="J59" s="980"/>
      <c r="K59" s="980"/>
      <c r="N59" s="977"/>
      <c r="Q59" s="638"/>
    </row>
    <row r="60" spans="2:17" ht="18" customHeight="1" x14ac:dyDescent="0.25">
      <c r="B60" s="932" t="s">
        <v>100</v>
      </c>
      <c r="C60" s="970">
        <v>51837</v>
      </c>
      <c r="D60" s="970">
        <v>65094</v>
      </c>
      <c r="E60" s="970">
        <v>10643</v>
      </c>
      <c r="F60" s="921">
        <v>127574</v>
      </c>
      <c r="G60" s="44"/>
      <c r="H60" s="980"/>
      <c r="I60" s="980"/>
      <c r="J60" s="980"/>
      <c r="K60" s="980"/>
      <c r="N60" s="977"/>
      <c r="Q60" s="638"/>
    </row>
    <row r="61" spans="2:17" ht="18" customHeight="1" x14ac:dyDescent="0.25">
      <c r="B61" s="920" t="s">
        <v>1674</v>
      </c>
      <c r="C61" s="921">
        <v>92145</v>
      </c>
      <c r="D61" s="921">
        <v>97267</v>
      </c>
      <c r="E61" s="921">
        <v>28399</v>
      </c>
      <c r="F61" s="921">
        <v>217811</v>
      </c>
      <c r="G61" s="44"/>
      <c r="H61" s="980"/>
      <c r="I61" s="980"/>
      <c r="J61" s="980"/>
      <c r="K61" s="980"/>
      <c r="N61" s="977"/>
      <c r="Q61" s="638"/>
    </row>
    <row r="62" spans="2:17" ht="18" customHeight="1" x14ac:dyDescent="0.25">
      <c r="B62" s="974" t="s">
        <v>1662</v>
      </c>
      <c r="C62" s="921"/>
      <c r="D62" s="921"/>
      <c r="E62" s="921"/>
      <c r="F62" s="921"/>
      <c r="G62" s="44"/>
      <c r="H62" s="980"/>
      <c r="I62" s="980"/>
      <c r="J62" s="980"/>
      <c r="K62" s="980"/>
      <c r="N62" s="977"/>
      <c r="Q62" s="638"/>
    </row>
    <row r="63" spans="2:17" ht="18" customHeight="1" x14ac:dyDescent="0.25">
      <c r="B63" s="932" t="s">
        <v>85</v>
      </c>
      <c r="C63" s="916">
        <v>33</v>
      </c>
      <c r="D63" s="916">
        <v>14</v>
      </c>
      <c r="E63" s="916">
        <v>13</v>
      </c>
      <c r="F63" s="921">
        <v>60</v>
      </c>
      <c r="G63" s="44"/>
      <c r="H63" s="980"/>
      <c r="I63" s="980"/>
      <c r="J63" s="980"/>
      <c r="K63" s="980"/>
      <c r="N63" s="977"/>
      <c r="Q63" s="638"/>
    </row>
    <row r="64" spans="2:17" ht="18" customHeight="1" x14ac:dyDescent="0.25">
      <c r="B64" s="932" t="s">
        <v>86</v>
      </c>
      <c r="C64" s="916">
        <v>78</v>
      </c>
      <c r="D64" s="916">
        <v>29</v>
      </c>
      <c r="E64" s="916">
        <v>3</v>
      </c>
      <c r="F64" s="921">
        <v>110</v>
      </c>
      <c r="G64" s="979"/>
      <c r="N64" s="977"/>
      <c r="Q64" s="638"/>
    </row>
    <row r="65" spans="2:14" ht="18" customHeight="1" x14ac:dyDescent="0.25">
      <c r="B65" s="932" t="s">
        <v>87</v>
      </c>
      <c r="C65" s="916">
        <v>81</v>
      </c>
      <c r="D65" s="916">
        <v>101</v>
      </c>
      <c r="E65" s="916">
        <v>8</v>
      </c>
      <c r="F65" s="921">
        <v>190</v>
      </c>
      <c r="G65" s="44"/>
      <c r="H65" s="980"/>
      <c r="I65" s="980"/>
      <c r="J65" s="980"/>
      <c r="K65" s="980"/>
      <c r="N65" s="977"/>
    </row>
    <row r="66" spans="2:14" ht="18" customHeight="1" x14ac:dyDescent="0.25">
      <c r="B66" s="932" t="s">
        <v>88</v>
      </c>
      <c r="C66" s="916">
        <v>35</v>
      </c>
      <c r="D66" s="916">
        <v>21</v>
      </c>
      <c r="E66" s="916">
        <v>0</v>
      </c>
      <c r="F66" s="921">
        <v>56</v>
      </c>
      <c r="G66" s="44"/>
      <c r="H66" s="980"/>
      <c r="I66" s="980"/>
      <c r="J66" s="980"/>
      <c r="K66" s="980"/>
      <c r="M66" s="44"/>
      <c r="N66" s="977"/>
    </row>
    <row r="67" spans="2:14" ht="18" customHeight="1" x14ac:dyDescent="0.25">
      <c r="B67" s="932" t="s">
        <v>89</v>
      </c>
      <c r="C67" s="916">
        <v>80</v>
      </c>
      <c r="D67" s="916">
        <v>21</v>
      </c>
      <c r="E67" s="916">
        <v>2</v>
      </c>
      <c r="F67" s="921">
        <v>103</v>
      </c>
      <c r="G67" s="44"/>
      <c r="H67" s="980"/>
      <c r="I67" s="980"/>
      <c r="J67" s="980"/>
      <c r="K67" s="980"/>
      <c r="M67" s="44"/>
      <c r="N67" s="977"/>
    </row>
    <row r="68" spans="2:14" ht="18" customHeight="1" x14ac:dyDescent="0.25">
      <c r="B68" s="932" t="s">
        <v>104</v>
      </c>
      <c r="C68" s="916">
        <v>81</v>
      </c>
      <c r="D68" s="916">
        <v>96</v>
      </c>
      <c r="E68" s="916">
        <v>198</v>
      </c>
      <c r="F68" s="921">
        <v>375</v>
      </c>
      <c r="G68" s="44"/>
      <c r="H68" s="980"/>
      <c r="I68" s="980"/>
      <c r="J68" s="980"/>
      <c r="K68" s="980"/>
      <c r="L68" s="986"/>
      <c r="M68" s="44"/>
      <c r="N68" s="977"/>
    </row>
    <row r="69" spans="2:14" ht="18" customHeight="1" x14ac:dyDescent="0.25">
      <c r="B69" s="932" t="s">
        <v>105</v>
      </c>
      <c r="C69" s="916">
        <v>75</v>
      </c>
      <c r="D69" s="916">
        <v>69</v>
      </c>
      <c r="E69" s="916">
        <v>20</v>
      </c>
      <c r="F69" s="921">
        <v>164</v>
      </c>
      <c r="G69" s="44"/>
      <c r="H69" s="980"/>
      <c r="I69" s="980"/>
      <c r="J69" s="980"/>
      <c r="K69" s="980"/>
      <c r="M69" s="44"/>
      <c r="N69" s="977"/>
    </row>
    <row r="70" spans="2:14" ht="18" customHeight="1" x14ac:dyDescent="0.25">
      <c r="B70" s="932" t="s">
        <v>92</v>
      </c>
      <c r="C70" s="916">
        <v>99</v>
      </c>
      <c r="D70" s="916">
        <v>103</v>
      </c>
      <c r="E70" s="916">
        <v>14</v>
      </c>
      <c r="F70" s="921">
        <v>216</v>
      </c>
      <c r="G70" s="44"/>
      <c r="H70" s="980"/>
      <c r="I70" s="980"/>
      <c r="J70" s="980"/>
      <c r="K70" s="980"/>
      <c r="M70" s="44"/>
      <c r="N70" s="977"/>
    </row>
    <row r="71" spans="2:14" ht="18" customHeight="1" x14ac:dyDescent="0.25">
      <c r="B71" s="932" t="s">
        <v>93</v>
      </c>
      <c r="C71" s="916">
        <v>57</v>
      </c>
      <c r="D71" s="916">
        <v>35</v>
      </c>
      <c r="E71" s="916">
        <v>1</v>
      </c>
      <c r="F71" s="921">
        <v>93</v>
      </c>
      <c r="G71" s="44"/>
      <c r="H71" s="980"/>
      <c r="I71" s="980"/>
      <c r="J71" s="980"/>
      <c r="K71" s="980"/>
      <c r="M71" s="44"/>
      <c r="N71" s="977"/>
    </row>
    <row r="72" spans="2:14" ht="18" customHeight="1" x14ac:dyDescent="0.25">
      <c r="B72" s="932" t="s">
        <v>94</v>
      </c>
      <c r="C72" s="916">
        <v>197</v>
      </c>
      <c r="D72" s="916">
        <v>108</v>
      </c>
      <c r="E72" s="916">
        <v>17</v>
      </c>
      <c r="F72" s="921">
        <v>322</v>
      </c>
      <c r="G72" s="44"/>
      <c r="H72" s="980"/>
      <c r="I72" s="980"/>
      <c r="J72" s="980"/>
      <c r="K72" s="980"/>
      <c r="M72" s="44"/>
      <c r="N72" s="977"/>
    </row>
    <row r="73" spans="2:14" ht="18" customHeight="1" x14ac:dyDescent="0.25">
      <c r="B73" s="932" t="s">
        <v>1577</v>
      </c>
      <c r="C73" s="916">
        <v>96</v>
      </c>
      <c r="D73" s="916">
        <v>182</v>
      </c>
      <c r="E73" s="916">
        <v>0</v>
      </c>
      <c r="F73" s="921">
        <v>278</v>
      </c>
      <c r="G73" s="44"/>
      <c r="H73" s="980"/>
      <c r="I73" s="980"/>
      <c r="J73" s="980"/>
      <c r="K73" s="980"/>
      <c r="M73" s="44"/>
      <c r="N73" s="977"/>
    </row>
    <row r="74" spans="2:14" ht="18" customHeight="1" x14ac:dyDescent="0.25">
      <c r="B74" s="932" t="s">
        <v>1578</v>
      </c>
      <c r="C74" s="916">
        <v>67</v>
      </c>
      <c r="D74" s="916">
        <v>41</v>
      </c>
      <c r="E74" s="916">
        <v>4</v>
      </c>
      <c r="F74" s="921">
        <v>112</v>
      </c>
      <c r="G74" s="44"/>
      <c r="H74" s="980"/>
      <c r="I74" s="980"/>
      <c r="J74" s="980"/>
      <c r="K74" s="980"/>
      <c r="M74" s="44"/>
      <c r="N74" s="977"/>
    </row>
    <row r="75" spans="2:14" ht="18" customHeight="1" x14ac:dyDescent="0.25">
      <c r="B75" s="932" t="s">
        <v>1579</v>
      </c>
      <c r="C75" s="916">
        <v>133</v>
      </c>
      <c r="D75" s="916">
        <v>206</v>
      </c>
      <c r="E75" s="916">
        <v>71</v>
      </c>
      <c r="F75" s="921">
        <v>410</v>
      </c>
      <c r="G75" s="44"/>
      <c r="H75" s="980"/>
      <c r="I75" s="980"/>
      <c r="J75" s="980"/>
      <c r="K75" s="980"/>
      <c r="M75" s="44"/>
      <c r="N75" s="977"/>
    </row>
    <row r="76" spans="2:14" ht="18" customHeight="1" x14ac:dyDescent="0.25">
      <c r="B76" s="932" t="s">
        <v>108</v>
      </c>
      <c r="C76" s="916">
        <v>15</v>
      </c>
      <c r="D76" s="916">
        <v>15</v>
      </c>
      <c r="E76" s="916">
        <v>0</v>
      </c>
      <c r="F76" s="921">
        <v>30</v>
      </c>
      <c r="G76" s="44"/>
      <c r="H76" s="980"/>
      <c r="I76" s="980"/>
      <c r="J76" s="980"/>
      <c r="K76" s="980"/>
      <c r="M76" s="44"/>
      <c r="N76" s="977"/>
    </row>
    <row r="77" spans="2:14" ht="18" customHeight="1" x14ac:dyDescent="0.25">
      <c r="B77" s="932" t="s">
        <v>1581</v>
      </c>
      <c r="C77" s="916">
        <v>31</v>
      </c>
      <c r="D77" s="916">
        <v>33</v>
      </c>
      <c r="E77" s="916">
        <v>14</v>
      </c>
      <c r="F77" s="921">
        <v>78</v>
      </c>
      <c r="G77" s="44"/>
      <c r="H77" s="980"/>
      <c r="I77" s="980"/>
      <c r="J77" s="980"/>
      <c r="K77" s="980"/>
      <c r="M77" s="44"/>
      <c r="N77" s="977"/>
    </row>
    <row r="78" spans="2:14" ht="18" customHeight="1" x14ac:dyDescent="0.25">
      <c r="B78" s="932" t="s">
        <v>100</v>
      </c>
      <c r="C78" s="916">
        <v>1047</v>
      </c>
      <c r="D78" s="916">
        <v>2045</v>
      </c>
      <c r="E78" s="916">
        <v>208</v>
      </c>
      <c r="F78" s="921">
        <v>3300</v>
      </c>
      <c r="G78" s="44"/>
      <c r="H78" s="980"/>
      <c r="I78" s="980"/>
      <c r="J78" s="980"/>
      <c r="K78" s="980"/>
      <c r="M78" s="44"/>
      <c r="N78" s="977"/>
    </row>
    <row r="79" spans="2:14" ht="18" customHeight="1" x14ac:dyDescent="0.25">
      <c r="B79" s="978" t="s">
        <v>1665</v>
      </c>
      <c r="C79" s="921">
        <v>2205</v>
      </c>
      <c r="D79" s="921">
        <v>3119</v>
      </c>
      <c r="E79" s="921">
        <v>573</v>
      </c>
      <c r="F79" s="921">
        <v>5897</v>
      </c>
      <c r="G79" s="44"/>
      <c r="H79" s="980"/>
      <c r="I79" s="980"/>
      <c r="J79" s="980"/>
      <c r="K79" s="980"/>
      <c r="M79" s="44"/>
      <c r="N79" s="977"/>
    </row>
    <row r="80" spans="2:14" ht="52.5" customHeight="1" x14ac:dyDescent="0.25">
      <c r="B80" s="1855" t="s">
        <v>1666</v>
      </c>
      <c r="C80" s="1855"/>
      <c r="D80" s="1855"/>
      <c r="E80" s="1855"/>
      <c r="F80" s="1855"/>
      <c r="G80" s="44"/>
      <c r="H80" s="980"/>
      <c r="I80" s="980"/>
      <c r="J80" s="980"/>
      <c r="K80" s="980"/>
      <c r="M80" s="44"/>
      <c r="N80" s="977"/>
    </row>
    <row r="81" spans="2:14" ht="25.5" customHeight="1" x14ac:dyDescent="0.25">
      <c r="B81" s="1855" t="s">
        <v>2524</v>
      </c>
      <c r="C81" s="1855"/>
      <c r="D81" s="1855"/>
      <c r="E81" s="1855"/>
      <c r="F81" s="1855"/>
      <c r="G81" s="44"/>
      <c r="H81" s="980"/>
      <c r="I81" s="980"/>
      <c r="J81" s="980"/>
      <c r="K81" s="980"/>
      <c r="M81" s="44"/>
      <c r="N81" s="977"/>
    </row>
    <row r="82" spans="2:14" ht="42.75" customHeight="1" x14ac:dyDescent="0.25">
      <c r="B82" s="1855" t="s">
        <v>1671</v>
      </c>
      <c r="C82" s="1855"/>
      <c r="D82" s="1855"/>
      <c r="E82" s="1855"/>
      <c r="F82" s="1855"/>
      <c r="G82" s="979"/>
      <c r="H82" s="980"/>
      <c r="I82" s="980"/>
      <c r="J82" s="980"/>
      <c r="K82" s="980"/>
      <c r="N82" s="977"/>
    </row>
    <row r="83" spans="2:14" ht="47.25" customHeight="1" x14ac:dyDescent="0.25">
      <c r="B83" s="1855"/>
      <c r="C83" s="1855"/>
      <c r="D83" s="1855"/>
      <c r="E83" s="1855"/>
      <c r="F83" s="1855"/>
      <c r="G83" s="44"/>
      <c r="H83" s="44"/>
      <c r="I83" s="44"/>
      <c r="J83" s="44"/>
      <c r="K83" s="44"/>
      <c r="N83" s="977"/>
    </row>
    <row r="84" spans="2:14" ht="14.25" customHeight="1" x14ac:dyDescent="0.25">
      <c r="G84" s="44"/>
      <c r="H84" s="44"/>
      <c r="I84" s="44"/>
      <c r="J84" s="44"/>
      <c r="K84" s="44"/>
      <c r="N84" s="977"/>
    </row>
    <row r="85" spans="2:14" ht="39" customHeight="1" x14ac:dyDescent="0.25">
      <c r="G85" s="44"/>
      <c r="H85" s="44"/>
      <c r="I85" s="44"/>
      <c r="J85" s="44"/>
      <c r="K85" s="44"/>
      <c r="N85" s="977"/>
    </row>
    <row r="86" spans="2:14" ht="24" customHeight="1" x14ac:dyDescent="0.25"/>
  </sheetData>
  <mergeCells count="9">
    <mergeCell ref="B81:F81"/>
    <mergeCell ref="B82:F82"/>
    <mergeCell ref="B83:F83"/>
    <mergeCell ref="B2:F2"/>
    <mergeCell ref="B3:F3"/>
    <mergeCell ref="B4:F4"/>
    <mergeCell ref="B6:B7"/>
    <mergeCell ref="C6:E6"/>
    <mergeCell ref="B80:F80"/>
  </mergeCells>
  <conditionalFormatting sqref="H65:K82 H46:K63 H26:K32 H36:K44 K33:K35">
    <cfRule type="cellIs" dxfId="15" priority="1" operator="lessThan">
      <formula>0</formula>
    </cfRule>
  </conditionalFormatting>
  <hyperlinks>
    <hyperlink ref="G2" location="'Indice Total'!A6" display="Volver"/>
  </hyperlinks>
  <pageMargins left="0.7" right="0.7" top="0.75" bottom="0.75" header="0.3" footer="0.3"/>
  <pageSetup scale="50"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I93"/>
  <sheetViews>
    <sheetView showGridLines="0" zoomScale="90" zoomScaleNormal="90" workbookViewId="0"/>
  </sheetViews>
  <sheetFormatPr baseColWidth="10" defaultColWidth="11.42578125" defaultRowHeight="12.75" x14ac:dyDescent="0.25"/>
  <cols>
    <col min="1" max="1" width="23.7109375" style="706" customWidth="1"/>
    <col min="2" max="2" width="69.7109375" style="706" customWidth="1"/>
    <col min="3" max="3" width="11.42578125" style="706"/>
    <col min="4" max="4" width="15.7109375" style="706" customWidth="1"/>
    <col min="5" max="6" width="11.42578125" style="706"/>
    <col min="7" max="7" width="10.28515625" style="987" customWidth="1"/>
    <col min="8" max="8" width="5.85546875" style="987" customWidth="1"/>
    <col min="9" max="9" width="10.5703125" style="706" customWidth="1"/>
    <col min="10" max="16384" width="11.42578125" style="706"/>
  </cols>
  <sheetData>
    <row r="1" spans="2:9" ht="42.95" customHeight="1" x14ac:dyDescent="0.25">
      <c r="I1" s="733"/>
    </row>
    <row r="2" spans="2:9" ht="18" x14ac:dyDescent="0.25">
      <c r="B2" s="1769" t="s">
        <v>1675</v>
      </c>
      <c r="C2" s="1769"/>
      <c r="D2" s="1769"/>
      <c r="E2" s="1769"/>
      <c r="F2" s="1769"/>
      <c r="G2" s="3" t="s">
        <v>1</v>
      </c>
      <c r="H2" s="989"/>
      <c r="I2" s="733"/>
    </row>
    <row r="3" spans="2:9" ht="36" customHeight="1" x14ac:dyDescent="0.25">
      <c r="B3" s="1761" t="s">
        <v>1676</v>
      </c>
      <c r="C3" s="1761"/>
      <c r="D3" s="1761"/>
      <c r="E3" s="1761"/>
      <c r="F3" s="1761"/>
      <c r="G3" s="990"/>
      <c r="H3" s="990"/>
      <c r="I3" s="1744"/>
    </row>
    <row r="4" spans="2:9" ht="18.75" customHeight="1" thickBot="1" x14ac:dyDescent="0.3">
      <c r="B4" s="1793">
        <v>2019</v>
      </c>
      <c r="C4" s="1793"/>
      <c r="D4" s="1793"/>
      <c r="E4" s="1793"/>
      <c r="F4" s="1793"/>
      <c r="G4" s="990"/>
      <c r="H4" s="990"/>
      <c r="I4" s="991"/>
    </row>
    <row r="5" spans="2:9" ht="13.5" customHeight="1" x14ac:dyDescent="0.25">
      <c r="B5" s="971"/>
      <c r="C5" s="971"/>
      <c r="D5" s="971"/>
      <c r="E5" s="971"/>
      <c r="F5" s="971"/>
      <c r="G5" s="990"/>
      <c r="H5" s="990"/>
      <c r="I5" s="991"/>
    </row>
    <row r="6" spans="2:9" ht="15.75" x14ac:dyDescent="0.2">
      <c r="B6" s="1786" t="s">
        <v>52</v>
      </c>
      <c r="C6" s="1860" t="s">
        <v>1544</v>
      </c>
      <c r="D6" s="1860"/>
      <c r="E6" s="1860"/>
      <c r="F6" s="972"/>
      <c r="I6" s="842"/>
    </row>
    <row r="7" spans="2:9" ht="22.5" customHeight="1" x14ac:dyDescent="0.2">
      <c r="B7" s="1847"/>
      <c r="C7" s="914" t="s">
        <v>832</v>
      </c>
      <c r="D7" s="914" t="s">
        <v>1545</v>
      </c>
      <c r="E7" s="914" t="s">
        <v>836</v>
      </c>
      <c r="F7" s="913" t="s">
        <v>117</v>
      </c>
      <c r="G7" s="992"/>
      <c r="H7" s="992"/>
      <c r="I7" s="993"/>
    </row>
    <row r="8" spans="2:9" ht="18" customHeight="1" x14ac:dyDescent="0.25">
      <c r="B8" s="974" t="s">
        <v>1656</v>
      </c>
      <c r="C8" s="966"/>
      <c r="D8" s="966"/>
      <c r="E8" s="966"/>
      <c r="F8" s="966"/>
      <c r="G8" s="994"/>
      <c r="H8" s="994"/>
    </row>
    <row r="9" spans="2:9" ht="18" customHeight="1" x14ac:dyDescent="0.2">
      <c r="B9" s="742" t="s">
        <v>1546</v>
      </c>
      <c r="C9" s="975">
        <v>6642</v>
      </c>
      <c r="D9" s="975">
        <v>5776</v>
      </c>
      <c r="E9" s="975">
        <v>1694</v>
      </c>
      <c r="F9" s="921">
        <v>14112</v>
      </c>
      <c r="G9" s="706"/>
      <c r="H9" s="706"/>
    </row>
    <row r="10" spans="2:9" ht="18" customHeight="1" x14ac:dyDescent="0.2">
      <c r="B10" s="742" t="s">
        <v>1547</v>
      </c>
      <c r="C10" s="975">
        <v>1106</v>
      </c>
      <c r="D10" s="975">
        <v>529</v>
      </c>
      <c r="E10" s="975">
        <v>133</v>
      </c>
      <c r="F10" s="921">
        <v>1768</v>
      </c>
      <c r="G10" s="706"/>
      <c r="H10" s="706"/>
    </row>
    <row r="11" spans="2:9" ht="18" customHeight="1" x14ac:dyDescent="0.2">
      <c r="B11" s="742" t="s">
        <v>72</v>
      </c>
      <c r="C11" s="975">
        <v>329</v>
      </c>
      <c r="D11" s="975">
        <v>269</v>
      </c>
      <c r="E11" s="975">
        <v>68</v>
      </c>
      <c r="F11" s="921">
        <v>666</v>
      </c>
      <c r="G11" s="706"/>
      <c r="H11" s="706"/>
    </row>
    <row r="12" spans="2:9" ht="18" customHeight="1" x14ac:dyDescent="0.2">
      <c r="B12" s="742" t="s">
        <v>1548</v>
      </c>
      <c r="C12" s="975">
        <v>9501</v>
      </c>
      <c r="D12" s="975">
        <v>8282</v>
      </c>
      <c r="E12" s="975">
        <v>2556</v>
      </c>
      <c r="F12" s="921">
        <v>20339</v>
      </c>
      <c r="G12" s="706"/>
      <c r="H12" s="706"/>
    </row>
    <row r="13" spans="2:9" ht="18" customHeight="1" x14ac:dyDescent="0.2">
      <c r="B13" s="742" t="s">
        <v>1549</v>
      </c>
      <c r="C13" s="975">
        <v>248</v>
      </c>
      <c r="D13" s="975">
        <v>175</v>
      </c>
      <c r="E13" s="975">
        <v>33</v>
      </c>
      <c r="F13" s="921">
        <v>456</v>
      </c>
      <c r="G13" s="706"/>
      <c r="H13" s="706"/>
    </row>
    <row r="14" spans="2:9" ht="18" customHeight="1" x14ac:dyDescent="0.2">
      <c r="B14" s="742" t="s">
        <v>70</v>
      </c>
      <c r="C14" s="975">
        <v>6749</v>
      </c>
      <c r="D14" s="975">
        <v>15039</v>
      </c>
      <c r="E14" s="975">
        <v>2077</v>
      </c>
      <c r="F14" s="921">
        <v>23865</v>
      </c>
      <c r="G14" s="706"/>
      <c r="H14" s="706"/>
    </row>
    <row r="15" spans="2:9" ht="18" customHeight="1" x14ac:dyDescent="0.2">
      <c r="B15" s="742" t="s">
        <v>1550</v>
      </c>
      <c r="C15" s="975">
        <v>9158</v>
      </c>
      <c r="D15" s="975">
        <v>11206</v>
      </c>
      <c r="E15" s="975">
        <v>3202</v>
      </c>
      <c r="F15" s="921">
        <v>23566</v>
      </c>
      <c r="G15" s="706"/>
      <c r="H15" s="706"/>
    </row>
    <row r="16" spans="2:9" ht="18" customHeight="1" x14ac:dyDescent="0.2">
      <c r="B16" s="742" t="s">
        <v>1551</v>
      </c>
      <c r="C16" s="975">
        <v>4287</v>
      </c>
      <c r="D16" s="975">
        <v>4499</v>
      </c>
      <c r="E16" s="975">
        <v>1796</v>
      </c>
      <c r="F16" s="921">
        <v>10582</v>
      </c>
      <c r="G16" s="706"/>
      <c r="H16" s="706"/>
    </row>
    <row r="17" spans="2:8" ht="18" customHeight="1" x14ac:dyDescent="0.2">
      <c r="B17" s="742" t="s">
        <v>1552</v>
      </c>
      <c r="C17" s="975">
        <v>5070</v>
      </c>
      <c r="D17" s="975">
        <v>6970</v>
      </c>
      <c r="E17" s="975">
        <v>2324</v>
      </c>
      <c r="F17" s="921">
        <v>14364</v>
      </c>
      <c r="G17" s="706"/>
      <c r="H17" s="706"/>
    </row>
    <row r="18" spans="2:8" ht="18" customHeight="1" x14ac:dyDescent="0.2">
      <c r="B18" s="742" t="s">
        <v>1553</v>
      </c>
      <c r="C18" s="975">
        <v>718</v>
      </c>
      <c r="D18" s="975">
        <v>916</v>
      </c>
      <c r="E18" s="975">
        <v>120</v>
      </c>
      <c r="F18" s="921">
        <v>1754</v>
      </c>
      <c r="G18" s="706"/>
      <c r="H18" s="706"/>
    </row>
    <row r="19" spans="2:8" ht="18" customHeight="1" x14ac:dyDescent="0.2">
      <c r="B19" s="742" t="s">
        <v>1554</v>
      </c>
      <c r="C19" s="975">
        <v>8997</v>
      </c>
      <c r="D19" s="975">
        <v>6771</v>
      </c>
      <c r="E19" s="975">
        <v>2043</v>
      </c>
      <c r="F19" s="921">
        <v>17811</v>
      </c>
      <c r="G19" s="706"/>
      <c r="H19" s="706"/>
    </row>
    <row r="20" spans="2:8" ht="18" customHeight="1" x14ac:dyDescent="0.2">
      <c r="B20" s="742" t="s">
        <v>1555</v>
      </c>
      <c r="C20" s="975">
        <v>3803</v>
      </c>
      <c r="D20" s="975">
        <v>3726</v>
      </c>
      <c r="E20" s="975">
        <v>2058</v>
      </c>
      <c r="F20" s="921">
        <v>9587</v>
      </c>
      <c r="G20" s="706"/>
      <c r="H20" s="706"/>
    </row>
    <row r="21" spans="2:8" ht="18" customHeight="1" x14ac:dyDescent="0.2">
      <c r="B21" s="742" t="s">
        <v>71</v>
      </c>
      <c r="C21" s="975">
        <v>3788</v>
      </c>
      <c r="D21" s="975">
        <v>2393</v>
      </c>
      <c r="E21" s="975">
        <v>947</v>
      </c>
      <c r="F21" s="921">
        <v>7128</v>
      </c>
      <c r="G21" s="706"/>
      <c r="H21" s="706"/>
    </row>
    <row r="22" spans="2:8" ht="18" customHeight="1" x14ac:dyDescent="0.2">
      <c r="B22" s="742" t="s">
        <v>1556</v>
      </c>
      <c r="C22" s="975">
        <v>2098</v>
      </c>
      <c r="D22" s="975">
        <v>1249</v>
      </c>
      <c r="E22" s="975">
        <v>1153</v>
      </c>
      <c r="F22" s="921">
        <v>4500</v>
      </c>
      <c r="G22" s="706"/>
      <c r="H22" s="706"/>
    </row>
    <row r="23" spans="2:8" ht="18" customHeight="1" x14ac:dyDescent="0.2">
      <c r="B23" s="742" t="s">
        <v>1557</v>
      </c>
      <c r="C23" s="975">
        <v>4235</v>
      </c>
      <c r="D23" s="975">
        <v>2053</v>
      </c>
      <c r="E23" s="975">
        <v>1051</v>
      </c>
      <c r="F23" s="921">
        <v>7339</v>
      </c>
      <c r="G23" s="706"/>
      <c r="H23" s="706"/>
    </row>
    <row r="24" spans="2:8" ht="18" customHeight="1" x14ac:dyDescent="0.2">
      <c r="B24" s="742" t="s">
        <v>1558</v>
      </c>
      <c r="C24" s="975">
        <v>302</v>
      </c>
      <c r="D24" s="975">
        <v>424</v>
      </c>
      <c r="E24" s="975">
        <v>83</v>
      </c>
      <c r="F24" s="921">
        <v>809</v>
      </c>
      <c r="G24" s="706"/>
      <c r="H24" s="706"/>
    </row>
    <row r="25" spans="2:8" ht="18" customHeight="1" x14ac:dyDescent="0.2">
      <c r="B25" s="742" t="s">
        <v>1559</v>
      </c>
      <c r="C25" s="975">
        <v>2</v>
      </c>
      <c r="D25" s="975">
        <v>8</v>
      </c>
      <c r="E25" s="975"/>
      <c r="F25" s="921">
        <v>10</v>
      </c>
      <c r="G25" s="706"/>
      <c r="H25" s="706"/>
    </row>
    <row r="26" spans="2:8" ht="18" customHeight="1" x14ac:dyDescent="0.25">
      <c r="B26" s="978" t="s">
        <v>1657</v>
      </c>
      <c r="C26" s="921">
        <v>67033</v>
      </c>
      <c r="D26" s="921">
        <v>70285</v>
      </c>
      <c r="E26" s="921">
        <v>21338</v>
      </c>
      <c r="F26" s="921">
        <v>158656</v>
      </c>
      <c r="G26" s="706"/>
      <c r="H26" s="706"/>
    </row>
    <row r="27" spans="2:8" ht="18" customHeight="1" x14ac:dyDescent="0.25">
      <c r="B27" s="974" t="s">
        <v>1677</v>
      </c>
      <c r="C27" s="921"/>
      <c r="D27" s="921"/>
      <c r="E27" s="921"/>
      <c r="F27" s="921"/>
      <c r="G27" s="706"/>
      <c r="H27" s="706"/>
    </row>
    <row r="28" spans="2:8" ht="18" customHeight="1" x14ac:dyDescent="0.2">
      <c r="B28" s="742" t="s">
        <v>1546</v>
      </c>
      <c r="C28" s="975">
        <v>866</v>
      </c>
      <c r="D28" s="975">
        <v>645</v>
      </c>
      <c r="E28" s="975">
        <v>221</v>
      </c>
      <c r="F28" s="921">
        <v>1732</v>
      </c>
      <c r="G28" s="706"/>
      <c r="H28" s="706"/>
    </row>
    <row r="29" spans="2:8" ht="18" customHeight="1" x14ac:dyDescent="0.2">
      <c r="B29" s="742" t="s">
        <v>1547</v>
      </c>
      <c r="C29" s="975">
        <v>172</v>
      </c>
      <c r="D29" s="975">
        <v>72</v>
      </c>
      <c r="E29" s="975">
        <v>8</v>
      </c>
      <c r="F29" s="921">
        <v>252</v>
      </c>
      <c r="G29" s="706"/>
      <c r="H29" s="706"/>
    </row>
    <row r="30" spans="2:8" ht="18" customHeight="1" x14ac:dyDescent="0.2">
      <c r="B30" s="742" t="s">
        <v>72</v>
      </c>
      <c r="C30" s="975">
        <v>74</v>
      </c>
      <c r="D30" s="975">
        <v>69</v>
      </c>
      <c r="E30" s="975">
        <v>23</v>
      </c>
      <c r="F30" s="921">
        <v>166</v>
      </c>
      <c r="G30" s="706"/>
      <c r="H30" s="706"/>
    </row>
    <row r="31" spans="2:8" ht="18" customHeight="1" x14ac:dyDescent="0.2">
      <c r="B31" s="742" t="s">
        <v>1548</v>
      </c>
      <c r="C31" s="975">
        <v>2428</v>
      </c>
      <c r="D31" s="975">
        <v>1991</v>
      </c>
      <c r="E31" s="975">
        <v>656</v>
      </c>
      <c r="F31" s="921">
        <v>5075</v>
      </c>
      <c r="G31" s="706"/>
      <c r="H31" s="706"/>
    </row>
    <row r="32" spans="2:8" ht="18" customHeight="1" x14ac:dyDescent="0.2">
      <c r="B32" s="742" t="s">
        <v>1549</v>
      </c>
      <c r="C32" s="975">
        <v>91</v>
      </c>
      <c r="D32" s="975">
        <v>75</v>
      </c>
      <c r="E32" s="975">
        <v>13</v>
      </c>
      <c r="F32" s="921">
        <v>179</v>
      </c>
      <c r="G32" s="706"/>
      <c r="H32" s="706"/>
    </row>
    <row r="33" spans="2:8" ht="18" customHeight="1" x14ac:dyDescent="0.2">
      <c r="B33" s="742" t="s">
        <v>70</v>
      </c>
      <c r="C33" s="975">
        <v>1546</v>
      </c>
      <c r="D33" s="975">
        <v>4971</v>
      </c>
      <c r="E33" s="975">
        <v>671</v>
      </c>
      <c r="F33" s="921">
        <v>7188</v>
      </c>
      <c r="G33" s="706"/>
      <c r="H33" s="706"/>
    </row>
    <row r="34" spans="2:8" ht="18" customHeight="1" x14ac:dyDescent="0.2">
      <c r="B34" s="742" t="s">
        <v>1550</v>
      </c>
      <c r="C34" s="975">
        <v>3655</v>
      </c>
      <c r="D34" s="975">
        <v>4491</v>
      </c>
      <c r="E34" s="975">
        <v>819</v>
      </c>
      <c r="F34" s="921">
        <v>8965</v>
      </c>
      <c r="G34" s="706"/>
      <c r="H34" s="706"/>
    </row>
    <row r="35" spans="2:8" ht="18" customHeight="1" x14ac:dyDescent="0.2">
      <c r="B35" s="742" t="s">
        <v>1551</v>
      </c>
      <c r="C35" s="975">
        <v>1367</v>
      </c>
      <c r="D35" s="975">
        <v>1322</v>
      </c>
      <c r="E35" s="975">
        <v>592</v>
      </c>
      <c r="F35" s="921">
        <v>3281</v>
      </c>
      <c r="G35" s="706"/>
      <c r="H35" s="706"/>
    </row>
    <row r="36" spans="2:8" ht="18" customHeight="1" x14ac:dyDescent="0.2">
      <c r="B36" s="742" t="s">
        <v>1552</v>
      </c>
      <c r="C36" s="975">
        <v>1650</v>
      </c>
      <c r="D36" s="975">
        <v>1805</v>
      </c>
      <c r="E36" s="975">
        <v>590</v>
      </c>
      <c r="F36" s="921">
        <v>4045</v>
      </c>
      <c r="G36" s="706"/>
      <c r="H36" s="706"/>
    </row>
    <row r="37" spans="2:8" ht="18" customHeight="1" x14ac:dyDescent="0.2">
      <c r="B37" s="742" t="s">
        <v>1553</v>
      </c>
      <c r="C37" s="975">
        <v>737</v>
      </c>
      <c r="D37" s="975">
        <v>1357</v>
      </c>
      <c r="E37" s="975">
        <v>122</v>
      </c>
      <c r="F37" s="921">
        <v>2216</v>
      </c>
      <c r="G37" s="706"/>
      <c r="H37" s="706"/>
    </row>
    <row r="38" spans="2:8" ht="18" customHeight="1" x14ac:dyDescent="0.2">
      <c r="B38" s="742" t="s">
        <v>1554</v>
      </c>
      <c r="C38" s="975">
        <v>5293</v>
      </c>
      <c r="D38" s="975">
        <v>4547</v>
      </c>
      <c r="E38" s="975">
        <v>951</v>
      </c>
      <c r="F38" s="921">
        <v>10791</v>
      </c>
      <c r="G38" s="706"/>
      <c r="H38" s="706"/>
    </row>
    <row r="39" spans="2:8" ht="18" customHeight="1" x14ac:dyDescent="0.2">
      <c r="B39" s="742" t="s">
        <v>1555</v>
      </c>
      <c r="C39" s="975">
        <v>1722</v>
      </c>
      <c r="D39" s="975">
        <v>1757</v>
      </c>
      <c r="E39" s="975">
        <v>836</v>
      </c>
      <c r="F39" s="921">
        <v>4315</v>
      </c>
      <c r="G39" s="706"/>
      <c r="H39" s="706"/>
    </row>
    <row r="40" spans="2:8" ht="18" customHeight="1" x14ac:dyDescent="0.2">
      <c r="B40" s="742" t="s">
        <v>71</v>
      </c>
      <c r="C40" s="975">
        <v>2008</v>
      </c>
      <c r="D40" s="975">
        <v>1286</v>
      </c>
      <c r="E40" s="975">
        <v>463</v>
      </c>
      <c r="F40" s="921">
        <v>3757</v>
      </c>
      <c r="G40" s="706"/>
      <c r="H40" s="706"/>
    </row>
    <row r="41" spans="2:8" ht="18" customHeight="1" x14ac:dyDescent="0.2">
      <c r="B41" s="742" t="s">
        <v>1556</v>
      </c>
      <c r="C41" s="975">
        <v>1538</v>
      </c>
      <c r="D41" s="975">
        <v>1203</v>
      </c>
      <c r="E41" s="975">
        <v>667</v>
      </c>
      <c r="F41" s="921">
        <v>3408</v>
      </c>
      <c r="G41" s="706"/>
      <c r="H41" s="706"/>
    </row>
    <row r="42" spans="2:8" ht="18" customHeight="1" x14ac:dyDescent="0.2">
      <c r="B42" s="742" t="s">
        <v>1557</v>
      </c>
      <c r="C42" s="975">
        <v>1776</v>
      </c>
      <c r="D42" s="975">
        <v>1068</v>
      </c>
      <c r="E42" s="975">
        <v>374</v>
      </c>
      <c r="F42" s="921">
        <v>3218</v>
      </c>
      <c r="G42" s="706"/>
      <c r="H42" s="706"/>
    </row>
    <row r="43" spans="2:8" ht="18" customHeight="1" x14ac:dyDescent="0.2">
      <c r="B43" s="742" t="s">
        <v>1558</v>
      </c>
      <c r="C43" s="975">
        <v>188</v>
      </c>
      <c r="D43" s="975">
        <v>311</v>
      </c>
      <c r="E43" s="975">
        <v>54</v>
      </c>
      <c r="F43" s="921">
        <v>553</v>
      </c>
      <c r="G43" s="706"/>
      <c r="H43" s="706"/>
    </row>
    <row r="44" spans="2:8" ht="18" customHeight="1" x14ac:dyDescent="0.2">
      <c r="B44" s="742" t="s">
        <v>1559</v>
      </c>
      <c r="C44" s="975">
        <v>1</v>
      </c>
      <c r="D44" s="975">
        <v>12</v>
      </c>
      <c r="E44" s="975">
        <v>1</v>
      </c>
      <c r="F44" s="921">
        <v>14</v>
      </c>
      <c r="G44" s="706"/>
      <c r="H44" s="706"/>
    </row>
    <row r="45" spans="2:8" ht="18" customHeight="1" x14ac:dyDescent="0.25">
      <c r="B45" s="978" t="s">
        <v>1659</v>
      </c>
      <c r="C45" s="921">
        <v>25112</v>
      </c>
      <c r="D45" s="921">
        <v>26982</v>
      </c>
      <c r="E45" s="921">
        <v>7061</v>
      </c>
      <c r="F45" s="921">
        <v>59155</v>
      </c>
      <c r="G45" s="706"/>
      <c r="H45" s="706"/>
    </row>
    <row r="46" spans="2:8" ht="18" customHeight="1" x14ac:dyDescent="0.25">
      <c r="B46" s="974" t="s">
        <v>1660</v>
      </c>
      <c r="C46" s="921"/>
      <c r="D46" s="921"/>
      <c r="E46" s="921"/>
      <c r="F46" s="921"/>
      <c r="G46" s="706"/>
      <c r="H46" s="706"/>
    </row>
    <row r="47" spans="2:8" ht="18" customHeight="1" x14ac:dyDescent="0.2">
      <c r="B47" s="742" t="s">
        <v>1546</v>
      </c>
      <c r="C47" s="995">
        <v>7508</v>
      </c>
      <c r="D47" s="995">
        <v>6421</v>
      </c>
      <c r="E47" s="995">
        <v>1915</v>
      </c>
      <c r="F47" s="921">
        <v>15844</v>
      </c>
      <c r="G47" s="706"/>
      <c r="H47" s="706"/>
    </row>
    <row r="48" spans="2:8" ht="18" customHeight="1" x14ac:dyDescent="0.2">
      <c r="B48" s="742" t="s">
        <v>1547</v>
      </c>
      <c r="C48" s="995">
        <v>1278</v>
      </c>
      <c r="D48" s="995">
        <v>601</v>
      </c>
      <c r="E48" s="995">
        <v>141</v>
      </c>
      <c r="F48" s="921">
        <v>2020</v>
      </c>
      <c r="G48" s="706"/>
      <c r="H48" s="706"/>
    </row>
    <row r="49" spans="2:8" ht="18" customHeight="1" x14ac:dyDescent="0.2">
      <c r="B49" s="742" t="s">
        <v>72</v>
      </c>
      <c r="C49" s="995">
        <v>403</v>
      </c>
      <c r="D49" s="995">
        <v>338</v>
      </c>
      <c r="E49" s="995">
        <v>91</v>
      </c>
      <c r="F49" s="921">
        <v>832</v>
      </c>
      <c r="G49" s="706"/>
      <c r="H49" s="706"/>
    </row>
    <row r="50" spans="2:8" ht="18" customHeight="1" x14ac:dyDescent="0.2">
      <c r="B50" s="742" t="s">
        <v>1548</v>
      </c>
      <c r="C50" s="995">
        <v>11929</v>
      </c>
      <c r="D50" s="995">
        <v>10273</v>
      </c>
      <c r="E50" s="995">
        <v>3212</v>
      </c>
      <c r="F50" s="921">
        <v>25414</v>
      </c>
      <c r="G50" s="706"/>
      <c r="H50" s="706"/>
    </row>
    <row r="51" spans="2:8" ht="18" customHeight="1" x14ac:dyDescent="0.2">
      <c r="B51" s="742" t="s">
        <v>1549</v>
      </c>
      <c r="C51" s="995">
        <v>339</v>
      </c>
      <c r="D51" s="995">
        <v>250</v>
      </c>
      <c r="E51" s="995">
        <v>46</v>
      </c>
      <c r="F51" s="921">
        <v>635</v>
      </c>
      <c r="G51" s="706"/>
      <c r="H51" s="706"/>
    </row>
    <row r="52" spans="2:8" ht="18" customHeight="1" x14ac:dyDescent="0.2">
      <c r="B52" s="742" t="s">
        <v>70</v>
      </c>
      <c r="C52" s="995">
        <v>8295</v>
      </c>
      <c r="D52" s="995">
        <v>20010</v>
      </c>
      <c r="E52" s="995">
        <v>2748</v>
      </c>
      <c r="F52" s="921">
        <v>31053</v>
      </c>
      <c r="G52" s="706"/>
      <c r="H52" s="706"/>
    </row>
    <row r="53" spans="2:8" ht="18" customHeight="1" x14ac:dyDescent="0.2">
      <c r="B53" s="742" t="s">
        <v>1550</v>
      </c>
      <c r="C53" s="995">
        <v>12813</v>
      </c>
      <c r="D53" s="995">
        <v>15697</v>
      </c>
      <c r="E53" s="995">
        <v>4021</v>
      </c>
      <c r="F53" s="921">
        <v>32531</v>
      </c>
      <c r="G53" s="706"/>
      <c r="H53" s="706"/>
    </row>
    <row r="54" spans="2:8" ht="18" customHeight="1" x14ac:dyDescent="0.2">
      <c r="B54" s="742" t="s">
        <v>1551</v>
      </c>
      <c r="C54" s="995">
        <v>5654</v>
      </c>
      <c r="D54" s="995">
        <v>5821</v>
      </c>
      <c r="E54" s="995">
        <v>2388</v>
      </c>
      <c r="F54" s="921">
        <v>13863</v>
      </c>
      <c r="G54" s="706"/>
      <c r="H54" s="706"/>
    </row>
    <row r="55" spans="2:8" ht="18" customHeight="1" x14ac:dyDescent="0.2">
      <c r="B55" s="742" t="s">
        <v>1552</v>
      </c>
      <c r="C55" s="995">
        <v>6720</v>
      </c>
      <c r="D55" s="995">
        <v>8775</v>
      </c>
      <c r="E55" s="995">
        <v>2914</v>
      </c>
      <c r="F55" s="921">
        <v>18409</v>
      </c>
      <c r="G55" s="706"/>
      <c r="H55" s="706"/>
    </row>
    <row r="56" spans="2:8" ht="18" customHeight="1" x14ac:dyDescent="0.2">
      <c r="B56" s="742" t="s">
        <v>1553</v>
      </c>
      <c r="C56" s="995">
        <v>1455</v>
      </c>
      <c r="D56" s="995">
        <v>2273</v>
      </c>
      <c r="E56" s="995">
        <v>242</v>
      </c>
      <c r="F56" s="921">
        <v>3970</v>
      </c>
      <c r="G56" s="706"/>
      <c r="H56" s="706"/>
    </row>
    <row r="57" spans="2:8" ht="18" customHeight="1" x14ac:dyDescent="0.2">
      <c r="B57" s="742" t="s">
        <v>1554</v>
      </c>
      <c r="C57" s="995">
        <v>14290</v>
      </c>
      <c r="D57" s="995">
        <v>11318</v>
      </c>
      <c r="E57" s="995">
        <v>2994</v>
      </c>
      <c r="F57" s="921">
        <v>28602</v>
      </c>
      <c r="G57" s="706"/>
      <c r="H57" s="706"/>
    </row>
    <row r="58" spans="2:8" ht="18" customHeight="1" x14ac:dyDescent="0.2">
      <c r="B58" s="742" t="s">
        <v>1555</v>
      </c>
      <c r="C58" s="995">
        <v>5525</v>
      </c>
      <c r="D58" s="995">
        <v>5483</v>
      </c>
      <c r="E58" s="995">
        <v>2894</v>
      </c>
      <c r="F58" s="921">
        <v>13902</v>
      </c>
      <c r="G58" s="706"/>
      <c r="H58" s="706"/>
    </row>
    <row r="59" spans="2:8" ht="18" customHeight="1" x14ac:dyDescent="0.2">
      <c r="B59" s="742" t="s">
        <v>71</v>
      </c>
      <c r="C59" s="995">
        <v>5796</v>
      </c>
      <c r="D59" s="995">
        <v>3679</v>
      </c>
      <c r="E59" s="995">
        <v>1410</v>
      </c>
      <c r="F59" s="921">
        <v>10885</v>
      </c>
      <c r="G59" s="706"/>
      <c r="H59" s="706"/>
    </row>
    <row r="60" spans="2:8" ht="18" customHeight="1" x14ac:dyDescent="0.2">
      <c r="B60" s="742" t="s">
        <v>1556</v>
      </c>
      <c r="C60" s="995">
        <v>3636</v>
      </c>
      <c r="D60" s="995">
        <v>2452</v>
      </c>
      <c r="E60" s="995">
        <v>1820</v>
      </c>
      <c r="F60" s="921">
        <v>7908</v>
      </c>
      <c r="G60" s="706"/>
      <c r="H60" s="706"/>
    </row>
    <row r="61" spans="2:8" ht="18" customHeight="1" x14ac:dyDescent="0.2">
      <c r="B61" s="742" t="s">
        <v>1557</v>
      </c>
      <c r="C61" s="995">
        <v>6011</v>
      </c>
      <c r="D61" s="995">
        <v>3121</v>
      </c>
      <c r="E61" s="995">
        <v>1425</v>
      </c>
      <c r="F61" s="921">
        <v>10557</v>
      </c>
      <c r="G61" s="706"/>
      <c r="H61" s="706"/>
    </row>
    <row r="62" spans="2:8" ht="18" customHeight="1" x14ac:dyDescent="0.2">
      <c r="B62" s="742" t="s">
        <v>1558</v>
      </c>
      <c r="C62" s="995">
        <v>490</v>
      </c>
      <c r="D62" s="995">
        <v>735</v>
      </c>
      <c r="E62" s="995">
        <v>137</v>
      </c>
      <c r="F62" s="921">
        <v>1362</v>
      </c>
      <c r="G62" s="706"/>
      <c r="H62" s="706"/>
    </row>
    <row r="63" spans="2:8" ht="18" customHeight="1" x14ac:dyDescent="0.2">
      <c r="B63" s="742" t="s">
        <v>1559</v>
      </c>
      <c r="C63" s="995">
        <v>3</v>
      </c>
      <c r="D63" s="995">
        <v>20</v>
      </c>
      <c r="E63" s="995">
        <v>1</v>
      </c>
      <c r="F63" s="921">
        <v>24</v>
      </c>
      <c r="G63" s="706"/>
      <c r="H63" s="706"/>
    </row>
    <row r="64" spans="2:8" ht="18" customHeight="1" x14ac:dyDescent="0.25">
      <c r="B64" s="978" t="s">
        <v>1674</v>
      </c>
      <c r="C64" s="921">
        <v>92145</v>
      </c>
      <c r="D64" s="921">
        <v>97267</v>
      </c>
      <c r="E64" s="921">
        <v>28399</v>
      </c>
      <c r="F64" s="921">
        <v>217811</v>
      </c>
      <c r="G64" s="706"/>
      <c r="H64" s="706"/>
    </row>
    <row r="65" spans="2:9" ht="18" customHeight="1" x14ac:dyDescent="0.25">
      <c r="B65" s="974" t="s">
        <v>1662</v>
      </c>
      <c r="C65" s="921"/>
      <c r="D65" s="921"/>
      <c r="E65" s="921"/>
      <c r="F65" s="921"/>
      <c r="G65" s="706"/>
      <c r="H65" s="706"/>
    </row>
    <row r="66" spans="2:9" ht="18" customHeight="1" x14ac:dyDescent="0.2">
      <c r="B66" s="742" t="s">
        <v>1546</v>
      </c>
      <c r="C66" s="975">
        <v>38</v>
      </c>
      <c r="D66" s="975">
        <v>96</v>
      </c>
      <c r="E66" s="975">
        <v>7</v>
      </c>
      <c r="F66" s="921">
        <v>141</v>
      </c>
      <c r="G66" s="706"/>
      <c r="H66" s="706"/>
    </row>
    <row r="67" spans="2:9" ht="18" customHeight="1" x14ac:dyDescent="0.2">
      <c r="B67" s="742" t="s">
        <v>1547</v>
      </c>
      <c r="C67" s="975">
        <v>13</v>
      </c>
      <c r="D67" s="975">
        <v>34</v>
      </c>
      <c r="E67" s="975">
        <v>7</v>
      </c>
      <c r="F67" s="921">
        <v>54</v>
      </c>
      <c r="G67" s="706"/>
      <c r="H67" s="706"/>
    </row>
    <row r="68" spans="2:9" ht="18" customHeight="1" x14ac:dyDescent="0.2">
      <c r="B68" s="742" t="s">
        <v>72</v>
      </c>
      <c r="C68" s="975">
        <v>16</v>
      </c>
      <c r="D68" s="975">
        <v>60</v>
      </c>
      <c r="E68" s="975">
        <v>10</v>
      </c>
      <c r="F68" s="921">
        <v>86</v>
      </c>
      <c r="G68" s="706"/>
      <c r="H68" s="706"/>
    </row>
    <row r="69" spans="2:9" ht="18" customHeight="1" x14ac:dyDescent="0.2">
      <c r="B69" s="742" t="s">
        <v>1548</v>
      </c>
      <c r="C69" s="975">
        <v>144</v>
      </c>
      <c r="D69" s="975">
        <v>368</v>
      </c>
      <c r="E69" s="975">
        <v>75</v>
      </c>
      <c r="F69" s="921">
        <v>587</v>
      </c>
      <c r="G69" s="706"/>
      <c r="H69" s="706"/>
    </row>
    <row r="70" spans="2:9" ht="18" customHeight="1" x14ac:dyDescent="0.2">
      <c r="B70" s="742" t="s">
        <v>1549</v>
      </c>
      <c r="C70" s="975">
        <v>9</v>
      </c>
      <c r="D70" s="975">
        <v>9</v>
      </c>
      <c r="E70" s="975">
        <v>3</v>
      </c>
      <c r="F70" s="921">
        <v>21</v>
      </c>
      <c r="G70" s="706"/>
      <c r="H70" s="706"/>
    </row>
    <row r="71" spans="2:9" ht="18" customHeight="1" x14ac:dyDescent="0.2">
      <c r="B71" s="742" t="s">
        <v>70</v>
      </c>
      <c r="C71" s="975">
        <v>45</v>
      </c>
      <c r="D71" s="975">
        <v>488</v>
      </c>
      <c r="E71" s="975">
        <v>19</v>
      </c>
      <c r="F71" s="921">
        <v>552</v>
      </c>
      <c r="G71" s="706"/>
      <c r="H71" s="706"/>
    </row>
    <row r="72" spans="2:9" ht="18" customHeight="1" x14ac:dyDescent="0.2">
      <c r="B72" s="742" t="s">
        <v>1550</v>
      </c>
      <c r="C72" s="975">
        <v>188</v>
      </c>
      <c r="D72" s="975">
        <v>334</v>
      </c>
      <c r="E72" s="975">
        <v>66</v>
      </c>
      <c r="F72" s="921">
        <v>588</v>
      </c>
      <c r="G72" s="706"/>
      <c r="H72" s="706"/>
    </row>
    <row r="73" spans="2:9" ht="18" customHeight="1" x14ac:dyDescent="0.2">
      <c r="B73" s="742" t="s">
        <v>1551</v>
      </c>
      <c r="C73" s="975">
        <v>80</v>
      </c>
      <c r="D73" s="975">
        <v>129</v>
      </c>
      <c r="E73" s="975">
        <v>29</v>
      </c>
      <c r="F73" s="921">
        <v>238</v>
      </c>
      <c r="G73" s="706"/>
      <c r="H73" s="706"/>
    </row>
    <row r="74" spans="2:9" ht="18" customHeight="1" x14ac:dyDescent="0.25">
      <c r="B74" s="742" t="s">
        <v>1552</v>
      </c>
      <c r="C74" s="975">
        <v>89</v>
      </c>
      <c r="D74" s="975">
        <v>201</v>
      </c>
      <c r="E74" s="975">
        <v>59</v>
      </c>
      <c r="F74" s="921">
        <v>349</v>
      </c>
      <c r="G74" s="879"/>
      <c r="H74" s="980"/>
      <c r="I74" s="980"/>
    </row>
    <row r="75" spans="2:9" ht="18" customHeight="1" x14ac:dyDescent="0.25">
      <c r="B75" s="742" t="s">
        <v>1553</v>
      </c>
      <c r="C75" s="975">
        <v>40</v>
      </c>
      <c r="D75" s="975">
        <v>128</v>
      </c>
      <c r="E75" s="975">
        <v>13</v>
      </c>
      <c r="F75" s="921">
        <v>181</v>
      </c>
      <c r="G75" s="879"/>
      <c r="H75" s="980"/>
      <c r="I75" s="980"/>
    </row>
    <row r="76" spans="2:9" ht="18" customHeight="1" x14ac:dyDescent="0.25">
      <c r="B76" s="742" t="s">
        <v>1554</v>
      </c>
      <c r="C76" s="975">
        <v>183</v>
      </c>
      <c r="D76" s="975">
        <v>261</v>
      </c>
      <c r="E76" s="975">
        <v>45</v>
      </c>
      <c r="F76" s="921">
        <v>489</v>
      </c>
      <c r="G76" s="879"/>
      <c r="H76" s="980"/>
      <c r="I76" s="980"/>
    </row>
    <row r="77" spans="2:9" ht="18" customHeight="1" x14ac:dyDescent="0.2">
      <c r="B77" s="742" t="s">
        <v>1555</v>
      </c>
      <c r="C77" s="975">
        <v>538</v>
      </c>
      <c r="D77" s="975">
        <v>477</v>
      </c>
      <c r="E77" s="975">
        <v>107</v>
      </c>
      <c r="F77" s="921">
        <v>1122</v>
      </c>
      <c r="H77" s="980"/>
      <c r="I77" s="980"/>
    </row>
    <row r="78" spans="2:9" ht="18" customHeight="1" x14ac:dyDescent="0.2">
      <c r="B78" s="742" t="s">
        <v>71</v>
      </c>
      <c r="C78" s="975">
        <v>344</v>
      </c>
      <c r="D78" s="975">
        <v>205</v>
      </c>
      <c r="E78" s="975">
        <v>53</v>
      </c>
      <c r="F78" s="921">
        <v>602</v>
      </c>
      <c r="G78" s="996"/>
      <c r="H78" s="980"/>
      <c r="I78" s="980"/>
    </row>
    <row r="79" spans="2:9" ht="18" customHeight="1" x14ac:dyDescent="0.2">
      <c r="B79" s="742" t="s">
        <v>1556</v>
      </c>
      <c r="C79" s="975">
        <v>237</v>
      </c>
      <c r="D79" s="975">
        <v>199</v>
      </c>
      <c r="E79" s="975">
        <v>60</v>
      </c>
      <c r="F79" s="921">
        <v>496</v>
      </c>
      <c r="G79" s="996"/>
      <c r="H79" s="980"/>
      <c r="I79" s="980"/>
    </row>
    <row r="80" spans="2:9" ht="18" customHeight="1" x14ac:dyDescent="0.2">
      <c r="B80" s="742" t="s">
        <v>1557</v>
      </c>
      <c r="C80" s="975">
        <v>234</v>
      </c>
      <c r="D80" s="975">
        <v>114</v>
      </c>
      <c r="E80" s="975">
        <v>19</v>
      </c>
      <c r="F80" s="921">
        <v>367</v>
      </c>
      <c r="G80" s="996"/>
      <c r="H80" s="980"/>
      <c r="I80" s="980"/>
    </row>
    <row r="81" spans="1:9" ht="18" customHeight="1" x14ac:dyDescent="0.2">
      <c r="B81" s="742" t="s">
        <v>1558</v>
      </c>
      <c r="C81" s="975">
        <v>7</v>
      </c>
      <c r="D81" s="975">
        <v>16</v>
      </c>
      <c r="E81" s="975">
        <v>1</v>
      </c>
      <c r="F81" s="921">
        <v>24</v>
      </c>
      <c r="G81" s="996"/>
    </row>
    <row r="82" spans="1:9" ht="18" customHeight="1" x14ac:dyDescent="0.2">
      <c r="B82" s="742" t="s">
        <v>1559</v>
      </c>
      <c r="C82" s="975">
        <v>0</v>
      </c>
      <c r="D82" s="975">
        <v>0</v>
      </c>
      <c r="E82" s="975">
        <v>0</v>
      </c>
      <c r="F82" s="921">
        <v>0</v>
      </c>
      <c r="G82" s="996"/>
      <c r="H82" s="996"/>
    </row>
    <row r="83" spans="1:9" ht="18" customHeight="1" x14ac:dyDescent="0.2">
      <c r="B83" s="978" t="s">
        <v>1665</v>
      </c>
      <c r="C83" s="921">
        <v>2205</v>
      </c>
      <c r="D83" s="921">
        <v>3119</v>
      </c>
      <c r="E83" s="921">
        <v>573</v>
      </c>
      <c r="F83" s="921">
        <v>5897</v>
      </c>
      <c r="G83" s="903"/>
      <c r="H83" s="980"/>
      <c r="I83" s="980"/>
    </row>
    <row r="84" spans="1:9" ht="36" customHeight="1" x14ac:dyDescent="0.25">
      <c r="B84" s="1855" t="s">
        <v>1666</v>
      </c>
      <c r="C84" s="1855"/>
      <c r="D84" s="1855"/>
      <c r="E84" s="1855"/>
      <c r="F84" s="1855"/>
    </row>
    <row r="85" spans="1:9" ht="12.75" customHeight="1" x14ac:dyDescent="0.2">
      <c r="B85" s="1855" t="s">
        <v>2524</v>
      </c>
      <c r="C85" s="1855"/>
      <c r="D85" s="1855"/>
      <c r="E85" s="1855"/>
      <c r="F85" s="1855"/>
      <c r="G85" s="997"/>
      <c r="H85" s="997"/>
    </row>
    <row r="86" spans="1:9" ht="21.75" customHeight="1" x14ac:dyDescent="0.2">
      <c r="B86" s="1855" t="s">
        <v>1671</v>
      </c>
      <c r="C86" s="1855"/>
      <c r="D86" s="1855"/>
      <c r="E86" s="1855"/>
      <c r="F86" s="1855"/>
      <c r="G86" s="997"/>
      <c r="H86" s="997"/>
    </row>
    <row r="87" spans="1:9" ht="15" customHeight="1" x14ac:dyDescent="0.2">
      <c r="B87" s="1855"/>
      <c r="C87" s="1855"/>
      <c r="D87" s="1855"/>
      <c r="E87" s="1855"/>
      <c r="F87" s="1855"/>
      <c r="G87" s="997"/>
      <c r="H87" s="997"/>
    </row>
    <row r="88" spans="1:9" x14ac:dyDescent="0.25">
      <c r="A88" s="738"/>
      <c r="B88" s="738"/>
      <c r="C88" s="738"/>
      <c r="D88" s="738"/>
      <c r="E88" s="738"/>
      <c r="F88" s="738"/>
      <c r="G88" s="998"/>
      <c r="H88" s="998"/>
      <c r="I88" s="738"/>
    </row>
    <row r="89" spans="1:9" x14ac:dyDescent="0.25">
      <c r="A89" s="738"/>
      <c r="B89" s="738"/>
      <c r="C89" s="738"/>
      <c r="D89" s="738"/>
      <c r="E89" s="738"/>
      <c r="F89" s="738"/>
      <c r="G89" s="998"/>
      <c r="H89" s="998"/>
      <c r="I89" s="738"/>
    </row>
    <row r="90" spans="1:9" x14ac:dyDescent="0.25">
      <c r="A90" s="738"/>
      <c r="B90" s="738"/>
      <c r="C90" s="738"/>
      <c r="D90" s="738"/>
      <c r="E90" s="738"/>
      <c r="F90" s="738"/>
      <c r="G90" s="998"/>
      <c r="H90" s="998"/>
      <c r="I90" s="738"/>
    </row>
    <row r="91" spans="1:9" x14ac:dyDescent="0.25">
      <c r="A91" s="738"/>
      <c r="B91" s="738"/>
      <c r="C91" s="738"/>
      <c r="D91" s="738"/>
      <c r="E91" s="738"/>
      <c r="F91" s="738"/>
      <c r="G91" s="998"/>
      <c r="H91" s="998"/>
      <c r="I91" s="738"/>
    </row>
    <row r="92" spans="1:9" x14ac:dyDescent="0.25">
      <c r="A92" s="738"/>
      <c r="B92" s="738"/>
      <c r="C92" s="738"/>
      <c r="D92" s="738"/>
      <c r="E92" s="738"/>
      <c r="F92" s="738"/>
      <c r="G92" s="998"/>
      <c r="H92" s="998"/>
      <c r="I92" s="738"/>
    </row>
    <row r="93" spans="1:9" x14ac:dyDescent="0.25">
      <c r="A93" s="738"/>
      <c r="B93" s="738"/>
      <c r="C93" s="738"/>
      <c r="D93" s="738"/>
      <c r="E93" s="738"/>
      <c r="F93" s="738"/>
      <c r="G93" s="998"/>
      <c r="H93" s="998"/>
      <c r="I93" s="738"/>
    </row>
  </sheetData>
  <mergeCells count="9">
    <mergeCell ref="B86:F86"/>
    <mergeCell ref="B87:F87"/>
    <mergeCell ref="B2:F2"/>
    <mergeCell ref="B3:F3"/>
    <mergeCell ref="B4:F4"/>
    <mergeCell ref="B6:B7"/>
    <mergeCell ref="C6:E6"/>
    <mergeCell ref="B84:F84"/>
    <mergeCell ref="B85:F85"/>
  </mergeCells>
  <conditionalFormatting sqref="H83:I83 H74:I80">
    <cfRule type="cellIs" dxfId="14" priority="1" operator="lessThan">
      <formula>0</formula>
    </cfRule>
  </conditionalFormatting>
  <hyperlinks>
    <hyperlink ref="G2" location="'Indice Total'!A6" display="Volver"/>
  </hyperlinks>
  <pageMargins left="0.70866141732283472" right="0.70866141732283472" top="0.74803149606299213" bottom="0.74803149606299213" header="0.31496062992125984" footer="0.31496062992125984"/>
  <pageSetup scale="74"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N88"/>
  <sheetViews>
    <sheetView showGridLines="0" zoomScale="90" zoomScaleNormal="90" workbookViewId="0"/>
  </sheetViews>
  <sheetFormatPr baseColWidth="10" defaultColWidth="11.42578125" defaultRowHeight="12.75" x14ac:dyDescent="0.2"/>
  <cols>
    <col min="1" max="1" width="23.7109375" style="241" customWidth="1"/>
    <col min="2" max="2" width="69.42578125" style="241" customWidth="1"/>
    <col min="3" max="3" width="12.7109375" style="241" bestFit="1" customWidth="1"/>
    <col min="4" max="4" width="17" style="241" customWidth="1"/>
    <col min="5" max="5" width="12.7109375" style="241" bestFit="1" customWidth="1"/>
    <col min="6" max="6" width="12.5703125" style="831" customWidth="1"/>
    <col min="7" max="7" width="5.7109375" style="831" customWidth="1"/>
    <col min="8" max="8" width="5.7109375" style="269" customWidth="1"/>
    <col min="9" max="9" width="11.42578125" style="241"/>
    <col min="10" max="12" width="11.42578125" style="831"/>
    <col min="13" max="16384" width="11.42578125" style="241"/>
  </cols>
  <sheetData>
    <row r="1" spans="2:14" ht="42.95" customHeight="1" x14ac:dyDescent="0.2"/>
    <row r="2" spans="2:14" ht="18" customHeight="1" x14ac:dyDescent="0.2">
      <c r="B2" s="1769" t="s">
        <v>1678</v>
      </c>
      <c r="C2" s="1769"/>
      <c r="D2" s="1769"/>
      <c r="E2" s="1769"/>
      <c r="F2" s="3" t="s">
        <v>1</v>
      </c>
      <c r="I2" s="3"/>
      <c r="J2" s="1000"/>
      <c r="K2" s="1000"/>
      <c r="L2" s="1000"/>
      <c r="M2" s="3"/>
    </row>
    <row r="3" spans="2:14" ht="36" customHeight="1" x14ac:dyDescent="0.25">
      <c r="B3" s="1761" t="s">
        <v>1679</v>
      </c>
      <c r="C3" s="1761"/>
      <c r="D3" s="1761"/>
      <c r="E3" s="1761"/>
      <c r="F3" s="1001"/>
      <c r="G3" s="1001"/>
      <c r="H3" s="1002"/>
      <c r="I3" s="1003"/>
      <c r="J3" s="1004"/>
      <c r="K3" s="1004"/>
      <c r="L3" s="1004"/>
      <c r="M3" s="1003"/>
    </row>
    <row r="4" spans="2:14" ht="19.149999999999999" customHeight="1" thickBot="1" x14ac:dyDescent="0.3">
      <c r="B4" s="1793">
        <v>2019</v>
      </c>
      <c r="C4" s="1793"/>
      <c r="D4" s="1793"/>
      <c r="E4" s="1793"/>
      <c r="F4" s="1004"/>
      <c r="G4" s="1004"/>
      <c r="H4" s="1002"/>
      <c r="I4" s="1003"/>
      <c r="J4" s="1004"/>
      <c r="K4" s="1004"/>
      <c r="L4" s="1004"/>
      <c r="M4" s="1003"/>
    </row>
    <row r="5" spans="2:14" x14ac:dyDescent="0.2">
      <c r="B5" s="951"/>
      <c r="C5" s="951"/>
      <c r="D5" s="951"/>
      <c r="E5" s="951"/>
      <c r="F5" s="738"/>
      <c r="G5" s="738"/>
      <c r="H5" s="1005"/>
      <c r="I5" s="706"/>
      <c r="J5" s="738"/>
      <c r="K5" s="738"/>
      <c r="L5" s="738"/>
      <c r="M5" s="706"/>
    </row>
    <row r="6" spans="2:14" ht="25.5" customHeight="1" x14ac:dyDescent="0.2">
      <c r="B6" s="913" t="s">
        <v>52</v>
      </c>
      <c r="C6" s="914" t="s">
        <v>115</v>
      </c>
      <c r="D6" s="914" t="s">
        <v>116</v>
      </c>
      <c r="E6" s="913" t="s">
        <v>117</v>
      </c>
      <c r="F6" s="1006"/>
      <c r="G6" s="1006"/>
      <c r="H6" s="1007"/>
      <c r="I6" s="1008"/>
      <c r="J6" s="1006"/>
      <c r="K6" s="1006"/>
      <c r="L6" s="1006"/>
      <c r="M6" s="1008"/>
    </row>
    <row r="7" spans="2:14" ht="18" customHeight="1" x14ac:dyDescent="0.25">
      <c r="B7" s="974" t="s">
        <v>1656</v>
      </c>
      <c r="C7" s="966"/>
      <c r="D7" s="966"/>
      <c r="E7" s="966"/>
      <c r="F7" s="903"/>
      <c r="G7" s="903"/>
      <c r="H7" s="776"/>
      <c r="I7" s="1009"/>
      <c r="J7" s="903"/>
      <c r="K7" s="903"/>
      <c r="L7" s="903"/>
      <c r="M7" s="1009"/>
    </row>
    <row r="8" spans="2:14" ht="18" customHeight="1" x14ac:dyDescent="0.25">
      <c r="B8" s="742" t="s">
        <v>1546</v>
      </c>
      <c r="C8" s="1010">
        <v>10102</v>
      </c>
      <c r="D8" s="1010">
        <v>4010</v>
      </c>
      <c r="E8" s="1011">
        <v>14112</v>
      </c>
      <c r="F8" s="776"/>
      <c r="G8" s="776"/>
      <c r="H8" s="776"/>
      <c r="I8" s="1012"/>
      <c r="J8" s="1013"/>
      <c r="K8" s="1013"/>
      <c r="L8" s="1013"/>
      <c r="M8" s="1009"/>
      <c r="N8" s="808"/>
    </row>
    <row r="9" spans="2:14" ht="18" customHeight="1" x14ac:dyDescent="0.25">
      <c r="B9" s="742" t="s">
        <v>1547</v>
      </c>
      <c r="C9" s="1010">
        <v>1422</v>
      </c>
      <c r="D9" s="1010">
        <v>346</v>
      </c>
      <c r="E9" s="1011">
        <v>1768</v>
      </c>
      <c r="F9" s="776"/>
      <c r="G9" s="776"/>
      <c r="H9" s="776"/>
      <c r="I9" s="1012"/>
      <c r="J9" s="1013"/>
      <c r="K9" s="1013"/>
      <c r="L9" s="1013"/>
      <c r="M9" s="1009"/>
      <c r="N9" s="808"/>
    </row>
    <row r="10" spans="2:14" ht="18" customHeight="1" x14ac:dyDescent="0.25">
      <c r="B10" s="742" t="s">
        <v>72</v>
      </c>
      <c r="C10" s="1010">
        <v>638</v>
      </c>
      <c r="D10" s="1010">
        <v>28</v>
      </c>
      <c r="E10" s="1011">
        <v>666</v>
      </c>
      <c r="F10" s="776"/>
      <c r="G10" s="776"/>
      <c r="H10" s="776"/>
      <c r="I10" s="1012"/>
      <c r="J10" s="1013"/>
      <c r="K10" s="1013"/>
      <c r="L10" s="1013"/>
      <c r="M10" s="1009"/>
      <c r="N10" s="808"/>
    </row>
    <row r="11" spans="2:14" ht="18" customHeight="1" x14ac:dyDescent="0.25">
      <c r="B11" s="742" t="s">
        <v>1548</v>
      </c>
      <c r="C11" s="1010">
        <v>17046</v>
      </c>
      <c r="D11" s="1010">
        <v>3293</v>
      </c>
      <c r="E11" s="1011">
        <v>20339</v>
      </c>
      <c r="F11" s="776"/>
      <c r="G11" s="776"/>
      <c r="H11" s="776"/>
      <c r="I11" s="1012"/>
      <c r="J11" s="1013"/>
      <c r="K11" s="1013"/>
      <c r="L11" s="1013"/>
      <c r="M11" s="1009"/>
      <c r="N11" s="808"/>
    </row>
    <row r="12" spans="2:14" ht="18" customHeight="1" x14ac:dyDescent="0.25">
      <c r="B12" s="742" t="s">
        <v>1549</v>
      </c>
      <c r="C12" s="1010">
        <v>417</v>
      </c>
      <c r="D12" s="1010">
        <v>39</v>
      </c>
      <c r="E12" s="1011">
        <v>456</v>
      </c>
      <c r="F12" s="776"/>
      <c r="G12" s="776"/>
      <c r="H12" s="776"/>
      <c r="I12" s="1012"/>
      <c r="J12" s="1013"/>
      <c r="K12" s="1013"/>
      <c r="L12" s="1013"/>
      <c r="M12" s="1009"/>
      <c r="N12" s="808"/>
    </row>
    <row r="13" spans="2:14" ht="18" customHeight="1" x14ac:dyDescent="0.25">
      <c r="B13" s="742" t="s">
        <v>70</v>
      </c>
      <c r="C13" s="1010">
        <v>22716</v>
      </c>
      <c r="D13" s="1010">
        <v>1150</v>
      </c>
      <c r="E13" s="1011">
        <v>23866</v>
      </c>
      <c r="F13" s="776"/>
      <c r="G13" s="776"/>
      <c r="H13" s="776"/>
      <c r="I13" s="1012"/>
      <c r="J13" s="1013"/>
      <c r="K13" s="1013"/>
      <c r="L13" s="1013"/>
      <c r="M13" s="1009"/>
      <c r="N13" s="808"/>
    </row>
    <row r="14" spans="2:14" ht="18" customHeight="1" x14ac:dyDescent="0.25">
      <c r="B14" s="742" t="s">
        <v>1550</v>
      </c>
      <c r="C14" s="1010">
        <v>14773</v>
      </c>
      <c r="D14" s="1010">
        <v>8793</v>
      </c>
      <c r="E14" s="1011">
        <v>23566</v>
      </c>
      <c r="F14" s="776"/>
      <c r="G14" s="776"/>
      <c r="H14" s="776"/>
      <c r="I14" s="1012"/>
      <c r="J14" s="1013"/>
      <c r="K14" s="1013"/>
      <c r="L14" s="1013"/>
      <c r="M14" s="1009"/>
      <c r="N14" s="808"/>
    </row>
    <row r="15" spans="2:14" ht="18" customHeight="1" x14ac:dyDescent="0.25">
      <c r="B15" s="742" t="s">
        <v>1551</v>
      </c>
      <c r="C15" s="1010">
        <v>4699</v>
      </c>
      <c r="D15" s="1010">
        <v>5883</v>
      </c>
      <c r="E15" s="1011">
        <v>10582</v>
      </c>
      <c r="F15" s="776"/>
      <c r="G15" s="776"/>
      <c r="H15" s="776"/>
      <c r="I15" s="1012"/>
      <c r="J15" s="1013"/>
      <c r="K15" s="1013"/>
      <c r="L15" s="1013"/>
      <c r="M15" s="1009"/>
      <c r="N15" s="808"/>
    </row>
    <row r="16" spans="2:14" ht="18" customHeight="1" x14ac:dyDescent="0.25">
      <c r="B16" s="742" t="s">
        <v>1552</v>
      </c>
      <c r="C16" s="1010">
        <v>12966</v>
      </c>
      <c r="D16" s="1010">
        <v>1398</v>
      </c>
      <c r="E16" s="1011">
        <v>14364</v>
      </c>
      <c r="F16" s="776"/>
      <c r="G16" s="776"/>
      <c r="H16" s="776"/>
      <c r="I16" s="1012"/>
      <c r="J16" s="1013"/>
      <c r="K16" s="1013"/>
      <c r="L16" s="1013"/>
      <c r="M16" s="1009"/>
      <c r="N16" s="808"/>
    </row>
    <row r="17" spans="2:14" ht="18" customHeight="1" x14ac:dyDescent="0.25">
      <c r="B17" s="742" t="s">
        <v>1553</v>
      </c>
      <c r="C17" s="1010">
        <v>661</v>
      </c>
      <c r="D17" s="1010">
        <v>1093</v>
      </c>
      <c r="E17" s="1011">
        <v>1754</v>
      </c>
      <c r="F17" s="776"/>
      <c r="G17" s="776"/>
      <c r="H17" s="776"/>
      <c r="I17" s="1012"/>
      <c r="J17" s="1013"/>
      <c r="K17" s="1013"/>
      <c r="L17" s="1013"/>
      <c r="M17" s="1009"/>
      <c r="N17" s="808"/>
    </row>
    <row r="18" spans="2:14" ht="18" customHeight="1" x14ac:dyDescent="0.25">
      <c r="B18" s="742" t="s">
        <v>1554</v>
      </c>
      <c r="C18" s="1010">
        <v>11040</v>
      </c>
      <c r="D18" s="1010">
        <v>6769</v>
      </c>
      <c r="E18" s="1011">
        <v>17809</v>
      </c>
      <c r="F18" s="776"/>
      <c r="G18" s="776"/>
      <c r="H18" s="776"/>
      <c r="I18" s="1012"/>
      <c r="J18" s="1013"/>
      <c r="K18" s="1013"/>
      <c r="L18" s="1013"/>
      <c r="M18" s="1009"/>
      <c r="N18" s="808"/>
    </row>
    <row r="19" spans="2:14" ht="18" customHeight="1" x14ac:dyDescent="0.25">
      <c r="B19" s="742" t="s">
        <v>1555</v>
      </c>
      <c r="C19" s="1010">
        <v>3511</v>
      </c>
      <c r="D19" s="1010">
        <v>6077</v>
      </c>
      <c r="E19" s="1011">
        <v>9588</v>
      </c>
      <c r="F19" s="776"/>
      <c r="G19" s="776"/>
      <c r="H19" s="776"/>
      <c r="I19" s="1012"/>
      <c r="J19" s="1013"/>
      <c r="K19" s="1013"/>
      <c r="L19" s="1013"/>
      <c r="M19" s="1009"/>
      <c r="N19" s="808"/>
    </row>
    <row r="20" spans="2:14" ht="18" customHeight="1" x14ac:dyDescent="0.25">
      <c r="B20" s="742" t="s">
        <v>71</v>
      </c>
      <c r="C20" s="1010">
        <v>1779</v>
      </c>
      <c r="D20" s="1010">
        <v>5349</v>
      </c>
      <c r="E20" s="1011">
        <v>7128</v>
      </c>
      <c r="F20" s="776"/>
      <c r="G20" s="776"/>
      <c r="H20" s="776"/>
      <c r="I20" s="1012"/>
      <c r="J20" s="1013"/>
      <c r="K20" s="1013"/>
      <c r="L20" s="1013"/>
      <c r="M20" s="1009"/>
      <c r="N20" s="808"/>
    </row>
    <row r="21" spans="2:14" ht="18" customHeight="1" x14ac:dyDescent="0.25">
      <c r="B21" s="742" t="s">
        <v>1556</v>
      </c>
      <c r="C21" s="1010">
        <v>1159</v>
      </c>
      <c r="D21" s="1010">
        <v>3341</v>
      </c>
      <c r="E21" s="1011">
        <v>4500</v>
      </c>
      <c r="F21" s="776"/>
      <c r="G21" s="776"/>
      <c r="H21" s="776"/>
      <c r="I21" s="1012"/>
      <c r="J21" s="1013"/>
      <c r="K21" s="1013"/>
      <c r="L21" s="1013"/>
      <c r="M21" s="1009"/>
      <c r="N21" s="808"/>
    </row>
    <row r="22" spans="2:14" ht="18" customHeight="1" x14ac:dyDescent="0.25">
      <c r="B22" s="742" t="s">
        <v>1557</v>
      </c>
      <c r="C22" s="1010">
        <v>3833</v>
      </c>
      <c r="D22" s="1010">
        <v>3506</v>
      </c>
      <c r="E22" s="1011">
        <v>7339</v>
      </c>
      <c r="F22" s="776"/>
      <c r="G22" s="776"/>
      <c r="H22" s="776"/>
      <c r="I22" s="1012"/>
      <c r="J22" s="1013"/>
      <c r="K22" s="1013"/>
      <c r="L22" s="1013"/>
      <c r="M22" s="1009"/>
      <c r="N22" s="808"/>
    </row>
    <row r="23" spans="2:14" ht="18" customHeight="1" x14ac:dyDescent="0.25">
      <c r="B23" s="742" t="s">
        <v>1558</v>
      </c>
      <c r="C23" s="1010">
        <v>450</v>
      </c>
      <c r="D23" s="1010">
        <v>359</v>
      </c>
      <c r="E23" s="1011">
        <v>809</v>
      </c>
      <c r="F23" s="776"/>
      <c r="G23" s="776"/>
      <c r="H23" s="776"/>
      <c r="I23" s="1012"/>
      <c r="J23" s="1013"/>
      <c r="K23" s="1013"/>
      <c r="L23" s="1013"/>
      <c r="M23" s="1009"/>
      <c r="N23" s="808"/>
    </row>
    <row r="24" spans="2:14" ht="18" customHeight="1" x14ac:dyDescent="0.25">
      <c r="B24" s="742" t="s">
        <v>1559</v>
      </c>
      <c r="C24" s="1010">
        <v>6</v>
      </c>
      <c r="D24" s="1010">
        <v>4</v>
      </c>
      <c r="E24" s="1011">
        <v>10</v>
      </c>
      <c r="F24" s="776"/>
      <c r="G24" s="776"/>
      <c r="H24" s="776"/>
      <c r="I24" s="1012"/>
      <c r="J24" s="1013"/>
      <c r="K24" s="1013"/>
      <c r="L24" s="1013"/>
      <c r="M24" s="1009"/>
      <c r="N24" s="808"/>
    </row>
    <row r="25" spans="2:14" ht="18" customHeight="1" x14ac:dyDescent="0.25">
      <c r="B25" s="978" t="s">
        <v>1657</v>
      </c>
      <c r="C25" s="1011">
        <v>107218</v>
      </c>
      <c r="D25" s="1011">
        <v>51438</v>
      </c>
      <c r="E25" s="1011">
        <v>158656</v>
      </c>
      <c r="F25" s="776"/>
      <c r="G25" s="762"/>
      <c r="H25" s="762"/>
      <c r="I25" s="1012"/>
      <c r="J25" s="898"/>
      <c r="K25" s="898"/>
      <c r="L25" s="898"/>
      <c r="M25" s="832"/>
      <c r="N25" s="1009"/>
    </row>
    <row r="26" spans="2:14" ht="18" customHeight="1" x14ac:dyDescent="0.2">
      <c r="B26" s="974" t="s">
        <v>1658</v>
      </c>
      <c r="C26" s="1011"/>
      <c r="D26" s="1011"/>
      <c r="E26" s="1011"/>
      <c r="F26" s="776"/>
      <c r="G26" s="776"/>
      <c r="H26" s="776"/>
      <c r="I26" s="903"/>
      <c r="J26" s="1013"/>
      <c r="K26" s="1013"/>
      <c r="L26" s="1013"/>
      <c r="M26" s="903"/>
    </row>
    <row r="27" spans="2:14" ht="18" customHeight="1" x14ac:dyDescent="0.2">
      <c r="B27" s="742" t="s">
        <v>1546</v>
      </c>
      <c r="C27" s="1010">
        <v>1067</v>
      </c>
      <c r="D27" s="1010">
        <v>665</v>
      </c>
      <c r="E27" s="1011">
        <v>1732</v>
      </c>
      <c r="F27" s="776"/>
      <c r="G27" s="776"/>
      <c r="H27" s="776"/>
      <c r="I27" s="1012"/>
      <c r="J27" s="1013"/>
      <c r="K27" s="1013"/>
      <c r="L27" s="1013"/>
      <c r="M27" s="903"/>
      <c r="N27" s="808"/>
    </row>
    <row r="28" spans="2:14" ht="18" customHeight="1" x14ac:dyDescent="0.2">
      <c r="B28" s="742" t="s">
        <v>1547</v>
      </c>
      <c r="C28" s="1010">
        <v>128</v>
      </c>
      <c r="D28" s="1010">
        <v>124</v>
      </c>
      <c r="E28" s="1011">
        <v>252</v>
      </c>
      <c r="F28" s="776"/>
      <c r="G28" s="776"/>
      <c r="H28" s="776"/>
      <c r="I28" s="1012"/>
      <c r="J28" s="1013"/>
      <c r="K28" s="1013"/>
      <c r="L28" s="1013"/>
      <c r="M28" s="903"/>
      <c r="N28" s="808"/>
    </row>
    <row r="29" spans="2:14" ht="18" customHeight="1" x14ac:dyDescent="0.2">
      <c r="B29" s="742" t="s">
        <v>72</v>
      </c>
      <c r="C29" s="1010">
        <v>123</v>
      </c>
      <c r="D29" s="1010">
        <v>43</v>
      </c>
      <c r="E29" s="1011">
        <v>166</v>
      </c>
      <c r="F29" s="776"/>
      <c r="G29" s="776"/>
      <c r="H29" s="776"/>
      <c r="I29" s="1012"/>
      <c r="J29" s="1013"/>
      <c r="K29" s="1013"/>
      <c r="L29" s="1013"/>
      <c r="M29" s="903"/>
      <c r="N29" s="808"/>
    </row>
    <row r="30" spans="2:14" ht="18" customHeight="1" x14ac:dyDescent="0.2">
      <c r="B30" s="742" t="s">
        <v>1548</v>
      </c>
      <c r="C30" s="1010">
        <v>3329</v>
      </c>
      <c r="D30" s="1010">
        <v>1746</v>
      </c>
      <c r="E30" s="1011">
        <v>5075</v>
      </c>
      <c r="F30" s="776"/>
      <c r="G30" s="776"/>
      <c r="H30" s="776"/>
      <c r="I30" s="1012"/>
      <c r="J30" s="1013"/>
      <c r="K30" s="1013"/>
      <c r="L30" s="1013"/>
      <c r="M30" s="903"/>
      <c r="N30" s="808"/>
    </row>
    <row r="31" spans="2:14" ht="18" customHeight="1" x14ac:dyDescent="0.2">
      <c r="B31" s="742" t="s">
        <v>1549</v>
      </c>
      <c r="C31" s="1010">
        <v>126</v>
      </c>
      <c r="D31" s="1010">
        <v>53</v>
      </c>
      <c r="E31" s="1011">
        <v>179</v>
      </c>
      <c r="F31" s="776"/>
      <c r="G31" s="776"/>
      <c r="H31" s="776"/>
      <c r="I31" s="1012"/>
      <c r="J31" s="1013"/>
      <c r="K31" s="1013"/>
      <c r="L31" s="1013"/>
      <c r="M31" s="903"/>
      <c r="N31" s="808"/>
    </row>
    <row r="32" spans="2:14" ht="18" customHeight="1" x14ac:dyDescent="0.2">
      <c r="B32" s="742" t="s">
        <v>70</v>
      </c>
      <c r="C32" s="1010">
        <v>6186</v>
      </c>
      <c r="D32" s="1010">
        <v>1002</v>
      </c>
      <c r="E32" s="1011">
        <v>7188</v>
      </c>
      <c r="F32" s="776"/>
      <c r="G32" s="776"/>
      <c r="H32" s="776"/>
      <c r="I32" s="1012"/>
      <c r="J32" s="1013"/>
      <c r="K32" s="1013"/>
      <c r="L32" s="1013"/>
      <c r="M32" s="903"/>
      <c r="N32" s="808"/>
    </row>
    <row r="33" spans="2:14" ht="18" customHeight="1" x14ac:dyDescent="0.2">
      <c r="B33" s="742" t="s">
        <v>1550</v>
      </c>
      <c r="C33" s="1010">
        <v>4188</v>
      </c>
      <c r="D33" s="1010">
        <v>4777</v>
      </c>
      <c r="E33" s="1011">
        <v>8965</v>
      </c>
      <c r="F33" s="776"/>
      <c r="G33" s="776"/>
      <c r="H33" s="776"/>
      <c r="I33" s="1012"/>
      <c r="J33" s="1013"/>
      <c r="K33" s="1013"/>
      <c r="L33" s="1013"/>
      <c r="M33" s="903"/>
      <c r="N33" s="808"/>
    </row>
    <row r="34" spans="2:14" ht="18" customHeight="1" x14ac:dyDescent="0.2">
      <c r="B34" s="742" t="s">
        <v>1551</v>
      </c>
      <c r="C34" s="1010">
        <v>1377</v>
      </c>
      <c r="D34" s="1010">
        <v>1904</v>
      </c>
      <c r="E34" s="1011">
        <v>3281</v>
      </c>
      <c r="F34" s="776"/>
      <c r="G34" s="776"/>
      <c r="H34" s="776"/>
      <c r="I34" s="1012"/>
      <c r="J34" s="1013"/>
      <c r="K34" s="1013"/>
      <c r="L34" s="1013"/>
      <c r="M34" s="903"/>
      <c r="N34" s="808"/>
    </row>
    <row r="35" spans="2:14" ht="18" customHeight="1" x14ac:dyDescent="0.2">
      <c r="B35" s="742" t="s">
        <v>1552</v>
      </c>
      <c r="C35" s="1010">
        <v>2937</v>
      </c>
      <c r="D35" s="1010">
        <v>1108</v>
      </c>
      <c r="E35" s="1011">
        <v>4045</v>
      </c>
      <c r="F35" s="776"/>
      <c r="G35" s="776"/>
      <c r="H35" s="776"/>
      <c r="I35" s="1012"/>
      <c r="J35" s="1013"/>
      <c r="K35" s="1013"/>
      <c r="L35" s="1013"/>
      <c r="M35" s="903"/>
      <c r="N35" s="808"/>
    </row>
    <row r="36" spans="2:14" ht="18" customHeight="1" x14ac:dyDescent="0.2">
      <c r="B36" s="742" t="s">
        <v>1553</v>
      </c>
      <c r="C36" s="1010">
        <v>728</v>
      </c>
      <c r="D36" s="1010">
        <v>1488</v>
      </c>
      <c r="E36" s="1011">
        <v>2216</v>
      </c>
      <c r="F36" s="776"/>
      <c r="G36" s="776"/>
      <c r="H36" s="776"/>
      <c r="I36" s="1012"/>
      <c r="J36" s="1013"/>
      <c r="K36" s="1013"/>
      <c r="L36" s="1013"/>
      <c r="M36" s="903"/>
      <c r="N36" s="808"/>
    </row>
    <row r="37" spans="2:14" ht="18" customHeight="1" x14ac:dyDescent="0.2">
      <c r="B37" s="742" t="s">
        <v>1554</v>
      </c>
      <c r="C37" s="1010">
        <v>5342</v>
      </c>
      <c r="D37" s="1010">
        <v>5449</v>
      </c>
      <c r="E37" s="1011">
        <v>10791</v>
      </c>
      <c r="F37" s="776"/>
      <c r="G37" s="776"/>
      <c r="H37" s="776"/>
      <c r="I37" s="1012"/>
      <c r="J37" s="1013"/>
      <c r="K37" s="1013"/>
      <c r="L37" s="1013"/>
      <c r="M37" s="903"/>
      <c r="N37" s="808"/>
    </row>
    <row r="38" spans="2:14" ht="18" customHeight="1" x14ac:dyDescent="0.2">
      <c r="B38" s="742" t="s">
        <v>1555</v>
      </c>
      <c r="C38" s="1010">
        <v>1203</v>
      </c>
      <c r="D38" s="1010">
        <v>3112</v>
      </c>
      <c r="E38" s="1011">
        <v>4315</v>
      </c>
      <c r="F38" s="776"/>
      <c r="G38" s="776"/>
      <c r="H38" s="776"/>
      <c r="I38" s="1012"/>
      <c r="J38" s="1013"/>
      <c r="K38" s="1013"/>
      <c r="L38" s="1013"/>
      <c r="M38" s="903"/>
      <c r="N38" s="808"/>
    </row>
    <row r="39" spans="2:14" ht="18" customHeight="1" x14ac:dyDescent="0.2">
      <c r="B39" s="742" t="s">
        <v>71</v>
      </c>
      <c r="C39" s="1010">
        <v>722</v>
      </c>
      <c r="D39" s="1010">
        <v>3035</v>
      </c>
      <c r="E39" s="1011">
        <v>3757</v>
      </c>
      <c r="F39" s="776"/>
      <c r="G39" s="776"/>
      <c r="H39" s="776"/>
      <c r="I39" s="1012"/>
      <c r="J39" s="1013"/>
      <c r="K39" s="1013"/>
      <c r="L39" s="1013"/>
      <c r="M39" s="903"/>
      <c r="N39" s="808"/>
    </row>
    <row r="40" spans="2:14" ht="18" customHeight="1" x14ac:dyDescent="0.2">
      <c r="B40" s="742" t="s">
        <v>1556</v>
      </c>
      <c r="C40" s="1010">
        <v>678</v>
      </c>
      <c r="D40" s="1010">
        <v>2730</v>
      </c>
      <c r="E40" s="1011">
        <v>3408</v>
      </c>
      <c r="F40" s="776"/>
      <c r="G40" s="776"/>
      <c r="H40" s="776"/>
      <c r="I40" s="1012"/>
      <c r="J40" s="1013"/>
      <c r="K40" s="1013"/>
      <c r="L40" s="1013"/>
      <c r="M40" s="903"/>
      <c r="N40" s="808"/>
    </row>
    <row r="41" spans="2:14" ht="18" customHeight="1" x14ac:dyDescent="0.2">
      <c r="B41" s="742" t="s">
        <v>1557</v>
      </c>
      <c r="C41" s="1010">
        <v>1251</v>
      </c>
      <c r="D41" s="1010">
        <v>1967</v>
      </c>
      <c r="E41" s="1011">
        <v>3218</v>
      </c>
      <c r="F41" s="776"/>
      <c r="G41" s="776"/>
      <c r="H41" s="776"/>
      <c r="I41" s="1012"/>
      <c r="J41" s="1013"/>
      <c r="K41" s="1013"/>
      <c r="L41" s="1013"/>
      <c r="M41" s="903"/>
      <c r="N41" s="808"/>
    </row>
    <row r="42" spans="2:14" ht="18" customHeight="1" x14ac:dyDescent="0.2">
      <c r="B42" s="742" t="s">
        <v>1558</v>
      </c>
      <c r="C42" s="1010">
        <v>352</v>
      </c>
      <c r="D42" s="1010">
        <v>201</v>
      </c>
      <c r="E42" s="1011">
        <v>553</v>
      </c>
      <c r="F42" s="776"/>
      <c r="G42" s="776"/>
      <c r="H42" s="776"/>
      <c r="I42" s="1012"/>
      <c r="J42" s="1013"/>
      <c r="K42" s="1013"/>
      <c r="L42" s="1013"/>
      <c r="M42" s="903"/>
      <c r="N42" s="808"/>
    </row>
    <row r="43" spans="2:14" ht="18" customHeight="1" x14ac:dyDescent="0.2">
      <c r="B43" s="742" t="s">
        <v>1559</v>
      </c>
      <c r="C43" s="1010">
        <v>3</v>
      </c>
      <c r="D43" s="1010">
        <v>11</v>
      </c>
      <c r="E43" s="1011">
        <v>14</v>
      </c>
      <c r="F43" s="776"/>
      <c r="G43" s="776"/>
      <c r="H43" s="776"/>
      <c r="I43" s="1012"/>
      <c r="J43" s="1013"/>
      <c r="K43" s="1013"/>
      <c r="L43" s="1013"/>
      <c r="M43" s="903"/>
      <c r="N43" s="808"/>
    </row>
    <row r="44" spans="2:14" ht="18" customHeight="1" x14ac:dyDescent="0.25">
      <c r="B44" s="978" t="s">
        <v>1680</v>
      </c>
      <c r="C44" s="1011">
        <v>29740</v>
      </c>
      <c r="D44" s="1011">
        <v>29415</v>
      </c>
      <c r="E44" s="1011">
        <v>59155</v>
      </c>
      <c r="F44" s="776"/>
      <c r="G44" s="762"/>
      <c r="H44" s="762"/>
      <c r="I44" s="1012"/>
      <c r="J44" s="898"/>
      <c r="K44" s="898"/>
      <c r="L44" s="898"/>
      <c r="M44" s="832"/>
      <c r="N44" s="1009"/>
    </row>
    <row r="45" spans="2:14" ht="18" customHeight="1" x14ac:dyDescent="0.2">
      <c r="B45" s="974" t="s">
        <v>1660</v>
      </c>
      <c r="C45" s="1011"/>
      <c r="D45" s="1011"/>
      <c r="E45" s="1011"/>
      <c r="F45" s="776"/>
      <c r="G45" s="776"/>
      <c r="H45" s="776"/>
      <c r="I45" s="903"/>
      <c r="J45" s="1013"/>
      <c r="K45" s="1013"/>
      <c r="L45" s="1013"/>
      <c r="M45" s="903"/>
    </row>
    <row r="46" spans="2:14" ht="18" customHeight="1" x14ac:dyDescent="0.2">
      <c r="B46" s="742" t="s">
        <v>1546</v>
      </c>
      <c r="C46" s="1014">
        <v>11169</v>
      </c>
      <c r="D46" s="1014">
        <v>4675</v>
      </c>
      <c r="E46" s="1011">
        <v>15844</v>
      </c>
      <c r="F46" s="776"/>
      <c r="G46" s="776"/>
      <c r="H46" s="776"/>
      <c r="I46" s="1012"/>
      <c r="J46" s="1013"/>
      <c r="K46" s="1013"/>
      <c r="L46" s="1013"/>
      <c r="M46" s="903"/>
    </row>
    <row r="47" spans="2:14" ht="18" customHeight="1" x14ac:dyDescent="0.2">
      <c r="B47" s="742" t="s">
        <v>1547</v>
      </c>
      <c r="C47" s="1014">
        <v>1550</v>
      </c>
      <c r="D47" s="1014">
        <v>470</v>
      </c>
      <c r="E47" s="1011">
        <v>2020</v>
      </c>
      <c r="F47" s="776"/>
      <c r="G47" s="776"/>
      <c r="H47" s="776"/>
      <c r="I47" s="1012"/>
      <c r="J47" s="1013"/>
      <c r="K47" s="1013"/>
      <c r="L47" s="1013"/>
      <c r="M47" s="903"/>
    </row>
    <row r="48" spans="2:14" ht="18" customHeight="1" x14ac:dyDescent="0.2">
      <c r="B48" s="742" t="s">
        <v>72</v>
      </c>
      <c r="C48" s="1014">
        <v>761</v>
      </c>
      <c r="D48" s="1014">
        <v>71</v>
      </c>
      <c r="E48" s="1011">
        <v>832</v>
      </c>
      <c r="F48" s="776"/>
      <c r="G48" s="776"/>
      <c r="H48" s="776"/>
      <c r="I48" s="1012"/>
      <c r="J48" s="1013"/>
      <c r="K48" s="1013"/>
      <c r="L48" s="1013"/>
      <c r="M48" s="903"/>
    </row>
    <row r="49" spans="2:13" ht="18" customHeight="1" x14ac:dyDescent="0.2">
      <c r="B49" s="742" t="s">
        <v>1548</v>
      </c>
      <c r="C49" s="1014">
        <v>20375</v>
      </c>
      <c r="D49" s="1014">
        <v>5039</v>
      </c>
      <c r="E49" s="1011">
        <v>25414</v>
      </c>
      <c r="F49" s="776"/>
      <c r="G49" s="776"/>
      <c r="H49" s="776"/>
      <c r="I49" s="1012"/>
      <c r="J49" s="1013"/>
      <c r="K49" s="1013"/>
      <c r="L49" s="1013"/>
      <c r="M49" s="903"/>
    </row>
    <row r="50" spans="2:13" ht="18" customHeight="1" x14ac:dyDescent="0.2">
      <c r="B50" s="742" t="s">
        <v>1549</v>
      </c>
      <c r="C50" s="1014">
        <v>543</v>
      </c>
      <c r="D50" s="1014">
        <v>92</v>
      </c>
      <c r="E50" s="1011">
        <v>635</v>
      </c>
      <c r="F50" s="776"/>
      <c r="G50" s="776"/>
      <c r="H50" s="776"/>
      <c r="I50" s="1012"/>
      <c r="J50" s="1013"/>
      <c r="K50" s="1013"/>
      <c r="L50" s="1013"/>
      <c r="M50" s="903"/>
    </row>
    <row r="51" spans="2:13" ht="18" customHeight="1" x14ac:dyDescent="0.2">
      <c r="B51" s="742" t="s">
        <v>70</v>
      </c>
      <c r="C51" s="1014">
        <v>28902</v>
      </c>
      <c r="D51" s="1014">
        <v>2152</v>
      </c>
      <c r="E51" s="1011">
        <v>31054</v>
      </c>
      <c r="F51" s="776"/>
      <c r="G51" s="776"/>
      <c r="H51" s="776"/>
      <c r="I51" s="1012"/>
      <c r="J51" s="1013"/>
      <c r="K51" s="1013"/>
      <c r="L51" s="1013"/>
      <c r="M51" s="903"/>
    </row>
    <row r="52" spans="2:13" ht="18" customHeight="1" x14ac:dyDescent="0.2">
      <c r="B52" s="742" t="s">
        <v>1550</v>
      </c>
      <c r="C52" s="1014">
        <v>18961</v>
      </c>
      <c r="D52" s="1014">
        <v>13570</v>
      </c>
      <c r="E52" s="1011">
        <v>32531</v>
      </c>
      <c r="F52" s="776"/>
      <c r="G52" s="776"/>
      <c r="H52" s="776"/>
      <c r="I52" s="1012"/>
      <c r="J52" s="1013"/>
      <c r="K52" s="1013"/>
      <c r="L52" s="1013"/>
      <c r="M52" s="903"/>
    </row>
    <row r="53" spans="2:13" ht="18" customHeight="1" x14ac:dyDescent="0.2">
      <c r="B53" s="742" t="s">
        <v>1551</v>
      </c>
      <c r="C53" s="1014">
        <v>6076</v>
      </c>
      <c r="D53" s="1014">
        <v>7787</v>
      </c>
      <c r="E53" s="1011">
        <v>13863</v>
      </c>
      <c r="F53" s="776"/>
      <c r="G53" s="776"/>
      <c r="H53" s="776"/>
      <c r="I53" s="1012"/>
      <c r="J53" s="1013"/>
      <c r="K53" s="1013"/>
      <c r="L53" s="1013"/>
      <c r="M53" s="903"/>
    </row>
    <row r="54" spans="2:13" ht="18" customHeight="1" x14ac:dyDescent="0.2">
      <c r="B54" s="742" t="s">
        <v>1552</v>
      </c>
      <c r="C54" s="1014">
        <v>15903</v>
      </c>
      <c r="D54" s="1014">
        <v>2506</v>
      </c>
      <c r="E54" s="1011">
        <v>18409</v>
      </c>
      <c r="F54" s="776"/>
      <c r="G54" s="776"/>
      <c r="H54" s="776"/>
      <c r="I54" s="1012"/>
      <c r="J54" s="1013"/>
      <c r="K54" s="1013"/>
      <c r="L54" s="1013"/>
      <c r="M54" s="903"/>
    </row>
    <row r="55" spans="2:13" ht="18" customHeight="1" x14ac:dyDescent="0.2">
      <c r="B55" s="742" t="s">
        <v>1553</v>
      </c>
      <c r="C55" s="1014">
        <v>1389</v>
      </c>
      <c r="D55" s="1014">
        <v>2581</v>
      </c>
      <c r="E55" s="1011">
        <v>3970</v>
      </c>
      <c r="F55" s="776"/>
      <c r="G55" s="776"/>
      <c r="H55" s="776"/>
      <c r="I55" s="1012"/>
      <c r="J55" s="1013"/>
      <c r="K55" s="1013"/>
      <c r="L55" s="1013"/>
      <c r="M55" s="903"/>
    </row>
    <row r="56" spans="2:13" ht="18" customHeight="1" x14ac:dyDescent="0.2">
      <c r="B56" s="742" t="s">
        <v>1554</v>
      </c>
      <c r="C56" s="1014">
        <v>16382</v>
      </c>
      <c r="D56" s="1014">
        <v>12218</v>
      </c>
      <c r="E56" s="1011">
        <v>28600</v>
      </c>
      <c r="F56" s="776"/>
      <c r="G56" s="776"/>
      <c r="H56" s="776"/>
      <c r="I56" s="1012"/>
      <c r="J56" s="1013"/>
      <c r="K56" s="1013"/>
      <c r="L56" s="1013"/>
      <c r="M56" s="903"/>
    </row>
    <row r="57" spans="2:13" ht="18" customHeight="1" x14ac:dyDescent="0.2">
      <c r="B57" s="742" t="s">
        <v>1555</v>
      </c>
      <c r="C57" s="1014">
        <v>4714</v>
      </c>
      <c r="D57" s="1014">
        <v>9189</v>
      </c>
      <c r="E57" s="1011">
        <v>13903</v>
      </c>
      <c r="F57" s="776"/>
      <c r="G57" s="776"/>
      <c r="H57" s="776"/>
      <c r="I57" s="1012"/>
      <c r="J57" s="1013"/>
      <c r="K57" s="1013"/>
      <c r="L57" s="1013"/>
      <c r="M57" s="903"/>
    </row>
    <row r="58" spans="2:13" ht="18" customHeight="1" x14ac:dyDescent="0.2">
      <c r="B58" s="742" t="s">
        <v>71</v>
      </c>
      <c r="C58" s="1014">
        <v>2501</v>
      </c>
      <c r="D58" s="1014">
        <v>8384</v>
      </c>
      <c r="E58" s="1011">
        <v>10885</v>
      </c>
      <c r="F58" s="776"/>
      <c r="G58" s="776"/>
      <c r="H58" s="776"/>
      <c r="I58" s="1012"/>
      <c r="J58" s="1013"/>
      <c r="K58" s="1013"/>
      <c r="L58" s="1013"/>
      <c r="M58" s="903"/>
    </row>
    <row r="59" spans="2:13" ht="18" customHeight="1" x14ac:dyDescent="0.2">
      <c r="B59" s="742" t="s">
        <v>1556</v>
      </c>
      <c r="C59" s="1014">
        <v>1837</v>
      </c>
      <c r="D59" s="1014">
        <v>6071</v>
      </c>
      <c r="E59" s="1011">
        <v>7908</v>
      </c>
      <c r="F59" s="776"/>
      <c r="G59" s="776"/>
      <c r="H59" s="776"/>
      <c r="I59" s="1012"/>
      <c r="J59" s="1013"/>
      <c r="K59" s="1013"/>
      <c r="L59" s="1013"/>
      <c r="M59" s="903"/>
    </row>
    <row r="60" spans="2:13" ht="18" customHeight="1" x14ac:dyDescent="0.2">
      <c r="B60" s="742" t="s">
        <v>1557</v>
      </c>
      <c r="C60" s="1014">
        <v>5084</v>
      </c>
      <c r="D60" s="1014">
        <v>5473</v>
      </c>
      <c r="E60" s="1011">
        <v>10557</v>
      </c>
      <c r="F60" s="776"/>
      <c r="G60" s="776"/>
      <c r="H60" s="776"/>
      <c r="I60" s="1012"/>
      <c r="J60" s="1013"/>
      <c r="K60" s="1013"/>
      <c r="L60" s="1013"/>
      <c r="M60" s="903"/>
    </row>
    <row r="61" spans="2:13" ht="18" customHeight="1" x14ac:dyDescent="0.2">
      <c r="B61" s="742" t="s">
        <v>1558</v>
      </c>
      <c r="C61" s="1014">
        <v>802</v>
      </c>
      <c r="D61" s="1014">
        <v>560</v>
      </c>
      <c r="E61" s="1011">
        <v>1362</v>
      </c>
      <c r="F61" s="776"/>
      <c r="G61" s="776"/>
      <c r="H61" s="776"/>
      <c r="I61" s="1012"/>
      <c r="J61" s="1013"/>
      <c r="K61" s="1013"/>
      <c r="L61" s="1013"/>
      <c r="M61" s="903"/>
    </row>
    <row r="62" spans="2:13" ht="18" customHeight="1" x14ac:dyDescent="0.2">
      <c r="B62" s="742" t="s">
        <v>1559</v>
      </c>
      <c r="C62" s="1014">
        <v>9</v>
      </c>
      <c r="D62" s="1014">
        <v>15</v>
      </c>
      <c r="E62" s="1011">
        <v>24</v>
      </c>
      <c r="F62" s="776"/>
      <c r="G62" s="776"/>
      <c r="H62" s="776"/>
      <c r="I62" s="1012"/>
      <c r="J62" s="1013"/>
      <c r="K62" s="1013"/>
      <c r="L62" s="1013"/>
      <c r="M62" s="903"/>
    </row>
    <row r="63" spans="2:13" ht="18" customHeight="1" x14ac:dyDescent="0.2">
      <c r="B63" s="978" t="s">
        <v>1681</v>
      </c>
      <c r="C63" s="1011">
        <v>136958</v>
      </c>
      <c r="D63" s="1011">
        <v>80853</v>
      </c>
      <c r="E63" s="1011">
        <v>217811</v>
      </c>
      <c r="F63" s="776"/>
      <c r="G63" s="762"/>
      <c r="H63" s="762"/>
      <c r="I63" s="1012"/>
      <c r="J63" s="898"/>
      <c r="K63" s="898"/>
      <c r="L63" s="898"/>
      <c r="M63" s="832"/>
    </row>
    <row r="64" spans="2:13" ht="18" customHeight="1" x14ac:dyDescent="0.2">
      <c r="B64" s="974" t="s">
        <v>1662</v>
      </c>
      <c r="C64" s="1011"/>
      <c r="D64" s="1011"/>
      <c r="E64" s="1011"/>
      <c r="F64" s="776"/>
      <c r="G64" s="776"/>
      <c r="H64" s="776"/>
      <c r="I64" s="903"/>
      <c r="J64" s="1013"/>
      <c r="K64" s="1013"/>
      <c r="L64" s="1013"/>
      <c r="M64" s="903"/>
    </row>
    <row r="65" spans="2:14" ht="18" customHeight="1" x14ac:dyDescent="0.2">
      <c r="B65" s="742" t="s">
        <v>1546</v>
      </c>
      <c r="C65" s="1010">
        <v>92</v>
      </c>
      <c r="D65" s="1010">
        <v>49</v>
      </c>
      <c r="E65" s="1011">
        <v>141</v>
      </c>
      <c r="F65" s="776"/>
      <c r="G65" s="776"/>
      <c r="H65" s="776"/>
      <c r="I65" s="1012"/>
      <c r="J65" s="1013"/>
      <c r="K65" s="1013"/>
      <c r="L65" s="1013"/>
      <c r="M65" s="903"/>
      <c r="N65" s="808"/>
    </row>
    <row r="66" spans="2:14" ht="18" customHeight="1" x14ac:dyDescent="0.2">
      <c r="B66" s="742" t="s">
        <v>1547</v>
      </c>
      <c r="C66" s="1010">
        <v>43</v>
      </c>
      <c r="D66" s="1010">
        <v>11</v>
      </c>
      <c r="E66" s="1011">
        <v>54</v>
      </c>
      <c r="F66" s="776"/>
      <c r="G66" s="776"/>
      <c r="H66" s="776"/>
      <c r="I66" s="1012"/>
      <c r="J66" s="1013"/>
      <c r="K66" s="1013"/>
      <c r="L66" s="1013"/>
      <c r="M66" s="903"/>
      <c r="N66" s="808"/>
    </row>
    <row r="67" spans="2:14" ht="18" customHeight="1" x14ac:dyDescent="0.2">
      <c r="B67" s="742" t="s">
        <v>72</v>
      </c>
      <c r="C67" s="1010">
        <v>81</v>
      </c>
      <c r="D67" s="1010">
        <v>5</v>
      </c>
      <c r="E67" s="1011">
        <v>86</v>
      </c>
      <c r="F67" s="776"/>
      <c r="G67" s="776"/>
      <c r="H67" s="776"/>
      <c r="I67" s="1012"/>
      <c r="J67" s="1013"/>
      <c r="K67" s="1013"/>
      <c r="L67" s="1013"/>
      <c r="M67" s="903"/>
      <c r="N67" s="808"/>
    </row>
    <row r="68" spans="2:14" ht="18" customHeight="1" x14ac:dyDescent="0.2">
      <c r="B68" s="742" t="s">
        <v>1548</v>
      </c>
      <c r="C68" s="1010">
        <v>442</v>
      </c>
      <c r="D68" s="1010">
        <v>145</v>
      </c>
      <c r="E68" s="1011">
        <v>587</v>
      </c>
      <c r="F68" s="776"/>
      <c r="G68" s="776"/>
      <c r="H68" s="776"/>
      <c r="I68" s="1012"/>
      <c r="J68" s="1013"/>
      <c r="K68" s="1013"/>
      <c r="L68" s="1013"/>
      <c r="M68" s="903"/>
      <c r="N68" s="808"/>
    </row>
    <row r="69" spans="2:14" ht="18" customHeight="1" x14ac:dyDescent="0.2">
      <c r="B69" s="742" t="s">
        <v>1549</v>
      </c>
      <c r="C69" s="1010">
        <v>16</v>
      </c>
      <c r="D69" s="1010">
        <v>5</v>
      </c>
      <c r="E69" s="1011">
        <v>21</v>
      </c>
      <c r="F69" s="776"/>
      <c r="G69" s="776"/>
      <c r="H69" s="776"/>
      <c r="I69" s="1012"/>
      <c r="J69" s="1013"/>
      <c r="K69" s="1013"/>
      <c r="L69" s="1013"/>
      <c r="M69" s="903"/>
      <c r="N69" s="808"/>
    </row>
    <row r="70" spans="2:14" ht="18" customHeight="1" x14ac:dyDescent="0.2">
      <c r="B70" s="742" t="s">
        <v>70</v>
      </c>
      <c r="C70" s="1010">
        <v>502</v>
      </c>
      <c r="D70" s="1010">
        <v>50</v>
      </c>
      <c r="E70" s="1011">
        <v>552</v>
      </c>
      <c r="F70" s="776"/>
      <c r="G70" s="776"/>
      <c r="H70" s="776"/>
      <c r="I70" s="1012"/>
      <c r="J70" s="1013"/>
      <c r="K70" s="1013"/>
      <c r="L70" s="1013"/>
      <c r="M70" s="903"/>
      <c r="N70" s="808"/>
    </row>
    <row r="71" spans="2:14" ht="18" customHeight="1" x14ac:dyDescent="0.2">
      <c r="B71" s="742" t="s">
        <v>1550</v>
      </c>
      <c r="C71" s="1010">
        <v>276</v>
      </c>
      <c r="D71" s="1010">
        <v>312</v>
      </c>
      <c r="E71" s="1011">
        <v>588</v>
      </c>
      <c r="F71" s="776"/>
      <c r="G71" s="776"/>
      <c r="H71" s="776"/>
      <c r="I71" s="1012"/>
      <c r="J71" s="1013"/>
      <c r="K71" s="1013"/>
      <c r="L71" s="1013"/>
      <c r="M71" s="903"/>
      <c r="N71" s="808"/>
    </row>
    <row r="72" spans="2:14" ht="18" customHeight="1" x14ac:dyDescent="0.2">
      <c r="B72" s="742" t="s">
        <v>1551</v>
      </c>
      <c r="C72" s="1010">
        <v>88</v>
      </c>
      <c r="D72" s="1010">
        <v>150</v>
      </c>
      <c r="E72" s="1011">
        <v>238</v>
      </c>
      <c r="F72" s="776"/>
      <c r="G72" s="776"/>
      <c r="H72" s="776"/>
      <c r="I72" s="1012"/>
      <c r="J72" s="1013"/>
      <c r="K72" s="1013"/>
      <c r="L72" s="1013"/>
      <c r="M72" s="903"/>
      <c r="N72" s="808"/>
    </row>
    <row r="73" spans="2:14" ht="18" customHeight="1" x14ac:dyDescent="0.2">
      <c r="B73" s="742" t="s">
        <v>1552</v>
      </c>
      <c r="C73" s="1010">
        <v>278</v>
      </c>
      <c r="D73" s="1010">
        <v>71</v>
      </c>
      <c r="E73" s="1011">
        <v>349</v>
      </c>
      <c r="F73" s="776"/>
      <c r="G73" s="776"/>
      <c r="H73" s="776"/>
      <c r="I73" s="1012"/>
      <c r="J73" s="1013"/>
      <c r="K73" s="1013"/>
      <c r="L73" s="1013"/>
      <c r="M73" s="903"/>
      <c r="N73" s="808"/>
    </row>
    <row r="74" spans="2:14" ht="18" customHeight="1" x14ac:dyDescent="0.2">
      <c r="B74" s="742" t="s">
        <v>1553</v>
      </c>
      <c r="C74" s="1010">
        <v>54</v>
      </c>
      <c r="D74" s="1010">
        <v>127</v>
      </c>
      <c r="E74" s="1011">
        <v>181</v>
      </c>
      <c r="F74" s="776"/>
      <c r="G74" s="776"/>
      <c r="H74" s="776"/>
      <c r="I74" s="1012"/>
      <c r="J74" s="1013"/>
      <c r="K74" s="1013"/>
      <c r="L74" s="1013"/>
      <c r="M74" s="903"/>
      <c r="N74" s="808"/>
    </row>
    <row r="75" spans="2:14" ht="18" customHeight="1" x14ac:dyDescent="0.2">
      <c r="B75" s="742" t="s">
        <v>1554</v>
      </c>
      <c r="C75" s="1010">
        <v>243</v>
      </c>
      <c r="D75" s="1010">
        <v>246</v>
      </c>
      <c r="E75" s="1011">
        <v>489</v>
      </c>
      <c r="F75" s="776"/>
      <c r="G75" s="776"/>
      <c r="H75" s="776"/>
      <c r="I75" s="1012"/>
      <c r="J75" s="1013"/>
      <c r="K75" s="1013"/>
      <c r="L75" s="1013"/>
      <c r="M75" s="903"/>
      <c r="N75" s="808"/>
    </row>
    <row r="76" spans="2:14" ht="18" customHeight="1" x14ac:dyDescent="0.2">
      <c r="B76" s="742" t="s">
        <v>1555</v>
      </c>
      <c r="C76" s="1010">
        <v>311</v>
      </c>
      <c r="D76" s="1010">
        <v>811</v>
      </c>
      <c r="E76" s="1011">
        <v>1122</v>
      </c>
      <c r="F76" s="776"/>
      <c r="G76" s="776"/>
      <c r="H76" s="776"/>
      <c r="I76" s="1012"/>
      <c r="J76" s="1013"/>
      <c r="K76" s="1013"/>
      <c r="L76" s="1013"/>
      <c r="M76" s="903"/>
      <c r="N76" s="808"/>
    </row>
    <row r="77" spans="2:14" ht="18" customHeight="1" x14ac:dyDescent="0.2">
      <c r="B77" s="742" t="s">
        <v>71</v>
      </c>
      <c r="C77" s="1010">
        <v>95</v>
      </c>
      <c r="D77" s="1010">
        <v>507</v>
      </c>
      <c r="E77" s="1011">
        <v>602</v>
      </c>
      <c r="F77" s="776"/>
      <c r="G77" s="776"/>
      <c r="H77" s="776"/>
      <c r="I77" s="1012"/>
      <c r="J77" s="1013"/>
      <c r="K77" s="1013"/>
      <c r="L77" s="1013"/>
      <c r="M77" s="903"/>
      <c r="N77" s="808"/>
    </row>
    <row r="78" spans="2:14" ht="18" customHeight="1" x14ac:dyDescent="0.2">
      <c r="B78" s="742" t="s">
        <v>1556</v>
      </c>
      <c r="C78" s="1010">
        <v>94</v>
      </c>
      <c r="D78" s="1010">
        <v>402</v>
      </c>
      <c r="E78" s="1011">
        <v>496</v>
      </c>
      <c r="F78" s="776"/>
      <c r="G78" s="776"/>
      <c r="H78" s="776"/>
      <c r="I78" s="1012"/>
      <c r="J78" s="1013"/>
      <c r="K78" s="1013"/>
      <c r="L78" s="1013"/>
      <c r="M78" s="903"/>
      <c r="N78" s="808"/>
    </row>
    <row r="79" spans="2:14" ht="18" customHeight="1" x14ac:dyDescent="0.2">
      <c r="B79" s="742" t="s">
        <v>1557</v>
      </c>
      <c r="C79" s="1010">
        <v>98</v>
      </c>
      <c r="D79" s="1010">
        <v>269</v>
      </c>
      <c r="E79" s="1011">
        <v>367</v>
      </c>
      <c r="F79" s="776"/>
      <c r="G79" s="776"/>
      <c r="H79" s="776"/>
      <c r="I79" s="1012"/>
      <c r="J79" s="1013"/>
      <c r="K79" s="1013"/>
      <c r="L79" s="1013"/>
      <c r="M79" s="903"/>
      <c r="N79" s="808"/>
    </row>
    <row r="80" spans="2:14" ht="18" customHeight="1" x14ac:dyDescent="0.2">
      <c r="B80" s="742" t="s">
        <v>1558</v>
      </c>
      <c r="C80" s="1010">
        <v>8</v>
      </c>
      <c r="D80" s="1010">
        <v>16</v>
      </c>
      <c r="E80" s="1011">
        <v>24</v>
      </c>
      <c r="F80" s="776"/>
      <c r="G80" s="776"/>
      <c r="H80" s="776"/>
      <c r="I80" s="1012"/>
      <c r="J80" s="1013"/>
      <c r="K80" s="1013"/>
      <c r="L80" s="1013"/>
      <c r="M80" s="903"/>
      <c r="N80" s="808"/>
    </row>
    <row r="81" spans="2:14" ht="18" customHeight="1" x14ac:dyDescent="0.2">
      <c r="B81" s="742" t="s">
        <v>1559</v>
      </c>
      <c r="C81" s="1010">
        <v>0</v>
      </c>
      <c r="D81" s="1010">
        <v>0</v>
      </c>
      <c r="E81" s="1011">
        <v>0</v>
      </c>
      <c r="F81" s="776"/>
      <c r="G81" s="776"/>
      <c r="H81" s="776"/>
      <c r="I81" s="1012"/>
      <c r="J81" s="1013"/>
      <c r="K81" s="1013"/>
      <c r="L81" s="1013"/>
      <c r="M81" s="903"/>
      <c r="N81" s="808"/>
    </row>
    <row r="82" spans="2:14" ht="18" customHeight="1" x14ac:dyDescent="0.25">
      <c r="B82" s="978" t="s">
        <v>1665</v>
      </c>
      <c r="C82" s="1011">
        <v>2721</v>
      </c>
      <c r="D82" s="1011">
        <v>3176</v>
      </c>
      <c r="E82" s="1011">
        <v>5897</v>
      </c>
      <c r="F82" s="776"/>
      <c r="G82" s="762"/>
      <c r="H82" s="762"/>
      <c r="I82" s="1012"/>
      <c r="J82" s="898"/>
      <c r="K82" s="898"/>
      <c r="L82" s="898"/>
      <c r="M82" s="832"/>
      <c r="N82" s="1009"/>
    </row>
    <row r="83" spans="2:14" ht="36" customHeight="1" x14ac:dyDescent="0.25">
      <c r="B83" s="1862" t="s">
        <v>1666</v>
      </c>
      <c r="C83" s="1862"/>
      <c r="D83" s="1862"/>
      <c r="E83" s="1862"/>
      <c r="F83" s="1015"/>
      <c r="G83" s="1016"/>
      <c r="H83" s="776"/>
      <c r="I83" s="1009"/>
      <c r="J83" s="903"/>
      <c r="K83" s="903"/>
      <c r="L83" s="903"/>
      <c r="M83" s="1009"/>
    </row>
    <row r="84" spans="2:14" ht="13.5" customHeight="1" x14ac:dyDescent="0.25">
      <c r="B84" s="1855" t="s">
        <v>2524</v>
      </c>
      <c r="C84" s="1855"/>
      <c r="D84" s="1855"/>
      <c r="E84" s="1855"/>
      <c r="F84" s="1017"/>
      <c r="G84" s="1016"/>
      <c r="H84" s="776"/>
      <c r="I84" s="1009"/>
      <c r="J84" s="903"/>
      <c r="K84" s="903"/>
      <c r="L84" s="903"/>
      <c r="M84" s="1009"/>
    </row>
    <row r="85" spans="2:14" ht="41.25" customHeight="1" x14ac:dyDescent="0.25">
      <c r="B85" s="1855" t="s">
        <v>1671</v>
      </c>
      <c r="C85" s="1855"/>
      <c r="D85" s="1855"/>
      <c r="E85" s="1855"/>
      <c r="F85" s="1018"/>
      <c r="G85" s="1019"/>
      <c r="H85" s="776"/>
      <c r="I85" s="1009"/>
      <c r="J85" s="903"/>
      <c r="K85" s="903"/>
      <c r="L85" s="903"/>
      <c r="M85" s="1009"/>
    </row>
    <row r="86" spans="2:14" ht="15.75" customHeight="1" x14ac:dyDescent="0.25">
      <c r="B86" s="1855"/>
      <c r="C86" s="1855"/>
      <c r="D86" s="1855"/>
      <c r="E86" s="1855"/>
      <c r="F86" s="1018"/>
      <c r="G86" s="1019"/>
      <c r="H86" s="776"/>
      <c r="I86" s="1009"/>
      <c r="J86" s="903"/>
      <c r="K86" s="903"/>
      <c r="L86" s="903"/>
      <c r="M86" s="1009"/>
    </row>
    <row r="87" spans="2:14" ht="28.5" customHeight="1" x14ac:dyDescent="0.25">
      <c r="B87" s="1020"/>
      <c r="C87" s="1020"/>
      <c r="D87" s="1020"/>
      <c r="E87" s="1020"/>
      <c r="F87" s="1018"/>
      <c r="G87" s="1019"/>
      <c r="H87" s="776"/>
      <c r="I87" s="1009"/>
      <c r="J87" s="903"/>
      <c r="K87" s="903"/>
      <c r="L87" s="903"/>
      <c r="M87" s="1009"/>
    </row>
    <row r="88" spans="2:14" ht="29.25" customHeight="1" x14ac:dyDescent="0.25">
      <c r="B88" s="1861"/>
      <c r="C88" s="1861"/>
      <c r="D88" s="1861"/>
      <c r="E88" s="1861"/>
      <c r="F88" s="1019"/>
      <c r="G88" s="1019"/>
      <c r="H88" s="776"/>
      <c r="I88" s="1009"/>
      <c r="J88" s="903"/>
      <c r="K88" s="903"/>
      <c r="L88" s="903"/>
      <c r="M88" s="1009"/>
    </row>
  </sheetData>
  <mergeCells count="8">
    <mergeCell ref="B86:E86"/>
    <mergeCell ref="B88:E88"/>
    <mergeCell ref="B2:E2"/>
    <mergeCell ref="B3:E3"/>
    <mergeCell ref="B4:E4"/>
    <mergeCell ref="B83:E83"/>
    <mergeCell ref="B84:E84"/>
    <mergeCell ref="B85:E85"/>
  </mergeCells>
  <conditionalFormatting sqref="I8:I25">
    <cfRule type="cellIs" dxfId="13" priority="8" operator="lessThan">
      <formula>0</formula>
    </cfRule>
  </conditionalFormatting>
  <conditionalFormatting sqref="I27:I44">
    <cfRule type="cellIs" dxfId="12" priority="7" operator="lessThan">
      <formula>0</formula>
    </cfRule>
  </conditionalFormatting>
  <conditionalFormatting sqref="I46:I63">
    <cfRule type="cellIs" dxfId="11" priority="6" operator="lessThan">
      <formula>0</formula>
    </cfRule>
  </conditionalFormatting>
  <conditionalFormatting sqref="I65:I82">
    <cfRule type="cellIs" dxfId="10" priority="5" operator="lessThan">
      <formula>0</formula>
    </cfRule>
  </conditionalFormatting>
  <conditionalFormatting sqref="G25:H25">
    <cfRule type="cellIs" dxfId="9" priority="4" operator="lessThan">
      <formula>0</formula>
    </cfRule>
  </conditionalFormatting>
  <conditionalFormatting sqref="G44:H44">
    <cfRule type="cellIs" dxfId="8" priority="3" operator="lessThan">
      <formula>0</formula>
    </cfRule>
  </conditionalFormatting>
  <conditionalFormatting sqref="G63:H63">
    <cfRule type="cellIs" dxfId="7" priority="2" operator="lessThan">
      <formula>0</formula>
    </cfRule>
  </conditionalFormatting>
  <conditionalFormatting sqref="G82:H82">
    <cfRule type="cellIs" dxfId="6" priority="1" operator="lessThan">
      <formula>0</formula>
    </cfRule>
  </conditionalFormatting>
  <hyperlinks>
    <hyperlink ref="F2" location="'Indice Total'!A6" display="Volver"/>
  </hyperlinks>
  <pageMargins left="0.7" right="0.7" top="0.75" bottom="0.75" header="0.3" footer="0.3"/>
  <pageSetup paperSize="14"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K44"/>
  <sheetViews>
    <sheetView showGridLines="0" zoomScale="90" zoomScaleNormal="90" workbookViewId="0"/>
  </sheetViews>
  <sheetFormatPr baseColWidth="10" defaultColWidth="11.42578125" defaultRowHeight="12.75" x14ac:dyDescent="0.25"/>
  <cols>
    <col min="1" max="1" width="23.7109375" style="706" customWidth="1"/>
    <col min="2" max="2" width="45.5703125" style="706" customWidth="1"/>
    <col min="3" max="3" width="12.7109375" style="706" customWidth="1"/>
    <col min="4" max="4" width="17.42578125" style="706" customWidth="1"/>
    <col min="5" max="5" width="12.7109375" style="706" customWidth="1"/>
    <col min="6" max="6" width="11.42578125" style="706"/>
    <col min="7" max="7" width="11.42578125" style="706" customWidth="1"/>
    <col min="8" max="16384" width="11.42578125" style="706"/>
  </cols>
  <sheetData>
    <row r="1" spans="2:11" ht="42.95" customHeight="1" x14ac:dyDescent="0.25"/>
    <row r="2" spans="2:11" ht="19.5" customHeight="1" x14ac:dyDescent="0.25">
      <c r="B2" s="1769" t="s">
        <v>1682</v>
      </c>
      <c r="C2" s="1769"/>
      <c r="D2" s="1769"/>
      <c r="E2" s="1769"/>
      <c r="F2" s="1769"/>
      <c r="G2" s="3" t="s">
        <v>1</v>
      </c>
    </row>
    <row r="3" spans="2:11" ht="36.6" customHeight="1" x14ac:dyDescent="0.25">
      <c r="B3" s="1863" t="s">
        <v>1683</v>
      </c>
      <c r="C3" s="1863"/>
      <c r="D3" s="1863"/>
      <c r="E3" s="1863"/>
      <c r="F3" s="1863"/>
    </row>
    <row r="4" spans="2:11" ht="19.149999999999999" customHeight="1" thickBot="1" x14ac:dyDescent="0.3">
      <c r="B4" s="1793">
        <v>2019</v>
      </c>
      <c r="C4" s="1793"/>
      <c r="D4" s="1793"/>
      <c r="E4" s="1793"/>
      <c r="F4" s="1793"/>
    </row>
    <row r="5" spans="2:11" ht="17.25" customHeight="1" x14ac:dyDescent="0.25">
      <c r="B5" s="759"/>
      <c r="C5" s="760"/>
      <c r="D5" s="760"/>
      <c r="E5" s="760"/>
      <c r="F5" s="784"/>
    </row>
    <row r="6" spans="2:11" ht="15.75" x14ac:dyDescent="0.25">
      <c r="B6" s="1786" t="s">
        <v>1589</v>
      </c>
      <c r="C6" s="1864" t="s">
        <v>1544</v>
      </c>
      <c r="D6" s="1864"/>
      <c r="E6" s="1864"/>
      <c r="F6" s="1828" t="s">
        <v>117</v>
      </c>
    </row>
    <row r="7" spans="2:11" ht="15.75" x14ac:dyDescent="0.25">
      <c r="B7" s="1847"/>
      <c r="C7" s="914" t="s">
        <v>832</v>
      </c>
      <c r="D7" s="914" t="s">
        <v>1545</v>
      </c>
      <c r="E7" s="914" t="s">
        <v>836</v>
      </c>
      <c r="F7" s="1848"/>
    </row>
    <row r="8" spans="2:11" ht="18" customHeight="1" x14ac:dyDescent="0.25">
      <c r="B8" s="1021" t="s">
        <v>1684</v>
      </c>
      <c r="C8" s="966"/>
      <c r="D8" s="966"/>
      <c r="E8" s="966"/>
      <c r="F8" s="966"/>
    </row>
    <row r="9" spans="2:11" ht="18" customHeight="1" x14ac:dyDescent="0.2">
      <c r="B9" s="915" t="s">
        <v>1685</v>
      </c>
      <c r="C9" s="916">
        <v>16602</v>
      </c>
      <c r="D9" s="916">
        <v>6627</v>
      </c>
      <c r="E9" s="916">
        <v>1307</v>
      </c>
      <c r="F9" s="921">
        <v>24536</v>
      </c>
    </row>
    <row r="10" spans="2:11" ht="18" customHeight="1" x14ac:dyDescent="0.2">
      <c r="B10" s="915" t="s">
        <v>1593</v>
      </c>
      <c r="C10" s="916">
        <v>5530</v>
      </c>
      <c r="D10" s="916">
        <v>9032</v>
      </c>
      <c r="E10" s="916">
        <v>2191</v>
      </c>
      <c r="F10" s="921">
        <v>16753</v>
      </c>
    </row>
    <row r="11" spans="2:11" ht="18" customHeight="1" x14ac:dyDescent="0.2">
      <c r="B11" s="915" t="s">
        <v>1594</v>
      </c>
      <c r="C11" s="916">
        <v>10717</v>
      </c>
      <c r="D11" s="916">
        <v>15060</v>
      </c>
      <c r="E11" s="916">
        <v>4296</v>
      </c>
      <c r="F11" s="921">
        <v>30073</v>
      </c>
    </row>
    <row r="12" spans="2:11" ht="18" customHeight="1" x14ac:dyDescent="0.2">
      <c r="B12" s="915" t="s">
        <v>1595</v>
      </c>
      <c r="C12" s="916">
        <v>13929</v>
      </c>
      <c r="D12" s="916">
        <v>16336</v>
      </c>
      <c r="E12" s="916">
        <v>3893</v>
      </c>
      <c r="F12" s="921">
        <v>34158</v>
      </c>
    </row>
    <row r="13" spans="2:11" ht="18" customHeight="1" x14ac:dyDescent="0.2">
      <c r="B13" s="915" t="s">
        <v>1596</v>
      </c>
      <c r="C13" s="916">
        <v>5875</v>
      </c>
      <c r="D13" s="916">
        <v>5598</v>
      </c>
      <c r="E13" s="916">
        <v>1886</v>
      </c>
      <c r="F13" s="921">
        <v>13359</v>
      </c>
    </row>
    <row r="14" spans="2:11" ht="18" customHeight="1" x14ac:dyDescent="0.2">
      <c r="B14" s="915" t="s">
        <v>1597</v>
      </c>
      <c r="C14" s="916">
        <v>14380</v>
      </c>
      <c r="D14" s="916">
        <v>17632</v>
      </c>
      <c r="E14" s="916">
        <v>7765</v>
      </c>
      <c r="F14" s="921">
        <v>39777</v>
      </c>
    </row>
    <row r="15" spans="2:11" ht="18" customHeight="1" x14ac:dyDescent="0.25">
      <c r="B15" s="1022" t="s">
        <v>1657</v>
      </c>
      <c r="C15" s="921">
        <v>67033</v>
      </c>
      <c r="D15" s="921">
        <v>70285</v>
      </c>
      <c r="E15" s="921">
        <v>21338</v>
      </c>
      <c r="F15" s="921">
        <v>158656</v>
      </c>
      <c r="H15" s="988"/>
      <c r="I15" s="988"/>
      <c r="J15" s="988"/>
      <c r="K15" s="988"/>
    </row>
    <row r="16" spans="2:11" ht="18" customHeight="1" x14ac:dyDescent="0.25">
      <c r="B16" s="1021" t="s">
        <v>1686</v>
      </c>
      <c r="C16" s="921"/>
      <c r="D16" s="921"/>
      <c r="E16" s="921"/>
      <c r="F16" s="921"/>
    </row>
    <row r="17" spans="2:11" ht="18" customHeight="1" x14ac:dyDescent="0.2">
      <c r="B17" s="915" t="s">
        <v>1685</v>
      </c>
      <c r="C17" s="916">
        <v>4625</v>
      </c>
      <c r="D17" s="916">
        <v>1950</v>
      </c>
      <c r="E17" s="916">
        <v>243</v>
      </c>
      <c r="F17" s="921">
        <v>6818</v>
      </c>
    </row>
    <row r="18" spans="2:11" ht="18" customHeight="1" x14ac:dyDescent="0.2">
      <c r="B18" s="915" t="s">
        <v>1593</v>
      </c>
      <c r="C18" s="916">
        <v>1339</v>
      </c>
      <c r="D18" s="916">
        <v>2181</v>
      </c>
      <c r="E18" s="916">
        <v>419</v>
      </c>
      <c r="F18" s="921">
        <v>3939</v>
      </c>
    </row>
    <row r="19" spans="2:11" ht="18" customHeight="1" x14ac:dyDescent="0.2">
      <c r="B19" s="915" t="s">
        <v>1594</v>
      </c>
      <c r="C19" s="916">
        <v>3130</v>
      </c>
      <c r="D19" s="916">
        <v>3946</v>
      </c>
      <c r="E19" s="916">
        <v>1041</v>
      </c>
      <c r="F19" s="921">
        <v>8117</v>
      </c>
    </row>
    <row r="20" spans="2:11" ht="18" customHeight="1" x14ac:dyDescent="0.2">
      <c r="B20" s="915" t="s">
        <v>1595</v>
      </c>
      <c r="C20" s="916">
        <v>5281</v>
      </c>
      <c r="D20" s="916">
        <v>6442</v>
      </c>
      <c r="E20" s="916">
        <v>1284</v>
      </c>
      <c r="F20" s="921">
        <v>13007</v>
      </c>
    </row>
    <row r="21" spans="2:11" ht="18" customHeight="1" x14ac:dyDescent="0.2">
      <c r="B21" s="915" t="s">
        <v>1596</v>
      </c>
      <c r="C21" s="916">
        <v>2894</v>
      </c>
      <c r="D21" s="916">
        <v>3071</v>
      </c>
      <c r="E21" s="916">
        <v>759</v>
      </c>
      <c r="F21" s="921">
        <v>6724</v>
      </c>
    </row>
    <row r="22" spans="2:11" ht="18" customHeight="1" x14ac:dyDescent="0.2">
      <c r="B22" s="915" t="s">
        <v>1597</v>
      </c>
      <c r="C22" s="916">
        <v>7843</v>
      </c>
      <c r="D22" s="916">
        <v>9392</v>
      </c>
      <c r="E22" s="916">
        <v>3315</v>
      </c>
      <c r="F22" s="921">
        <v>20550</v>
      </c>
    </row>
    <row r="23" spans="2:11" ht="18" customHeight="1" x14ac:dyDescent="0.25">
      <c r="B23" s="1022" t="s">
        <v>1659</v>
      </c>
      <c r="C23" s="921">
        <v>25112</v>
      </c>
      <c r="D23" s="921">
        <v>26982</v>
      </c>
      <c r="E23" s="921">
        <v>7061</v>
      </c>
      <c r="F23" s="921">
        <v>59155</v>
      </c>
      <c r="H23" s="988"/>
      <c r="I23" s="988"/>
      <c r="J23" s="988"/>
      <c r="K23" s="988"/>
    </row>
    <row r="24" spans="2:11" ht="18" customHeight="1" x14ac:dyDescent="0.25">
      <c r="B24" s="1021" t="s">
        <v>1660</v>
      </c>
      <c r="C24" s="921"/>
      <c r="D24" s="921"/>
      <c r="E24" s="921"/>
      <c r="F24" s="921"/>
    </row>
    <row r="25" spans="2:11" ht="18" customHeight="1" x14ac:dyDescent="0.2">
      <c r="B25" s="915" t="s">
        <v>1685</v>
      </c>
      <c r="C25" s="970">
        <v>21227</v>
      </c>
      <c r="D25" s="970">
        <v>8577</v>
      </c>
      <c r="E25" s="970">
        <v>1550</v>
      </c>
      <c r="F25" s="921">
        <v>31354</v>
      </c>
    </row>
    <row r="26" spans="2:11" ht="18" customHeight="1" x14ac:dyDescent="0.2">
      <c r="B26" s="915" t="s">
        <v>1593</v>
      </c>
      <c r="C26" s="970">
        <v>6869</v>
      </c>
      <c r="D26" s="970">
        <v>11213</v>
      </c>
      <c r="E26" s="970">
        <v>2610</v>
      </c>
      <c r="F26" s="921">
        <v>20692</v>
      </c>
    </row>
    <row r="27" spans="2:11" ht="18" customHeight="1" x14ac:dyDescent="0.2">
      <c r="B27" s="915" t="s">
        <v>1594</v>
      </c>
      <c r="C27" s="970">
        <v>13847</v>
      </c>
      <c r="D27" s="970">
        <v>19006</v>
      </c>
      <c r="E27" s="970">
        <v>5337</v>
      </c>
      <c r="F27" s="921">
        <v>38190</v>
      </c>
    </row>
    <row r="28" spans="2:11" ht="18" customHeight="1" x14ac:dyDescent="0.2">
      <c r="B28" s="915" t="s">
        <v>1595</v>
      </c>
      <c r="C28" s="970">
        <v>19210</v>
      </c>
      <c r="D28" s="970">
        <v>22778</v>
      </c>
      <c r="E28" s="970">
        <v>5177</v>
      </c>
      <c r="F28" s="921">
        <v>47165</v>
      </c>
    </row>
    <row r="29" spans="2:11" ht="18" customHeight="1" x14ac:dyDescent="0.2">
      <c r="B29" s="915" t="s">
        <v>1596</v>
      </c>
      <c r="C29" s="970">
        <v>8769</v>
      </c>
      <c r="D29" s="970">
        <v>8669</v>
      </c>
      <c r="E29" s="970">
        <v>2645</v>
      </c>
      <c r="F29" s="921">
        <v>20083</v>
      </c>
    </row>
    <row r="30" spans="2:11" ht="18" customHeight="1" x14ac:dyDescent="0.2">
      <c r="B30" s="915" t="s">
        <v>1597</v>
      </c>
      <c r="C30" s="970">
        <v>22223</v>
      </c>
      <c r="D30" s="970">
        <v>27024</v>
      </c>
      <c r="E30" s="970">
        <v>11080</v>
      </c>
      <c r="F30" s="921">
        <v>60327</v>
      </c>
    </row>
    <row r="31" spans="2:11" ht="18" customHeight="1" x14ac:dyDescent="0.25">
      <c r="B31" s="1022" t="s">
        <v>1687</v>
      </c>
      <c r="C31" s="921">
        <v>92145</v>
      </c>
      <c r="D31" s="921">
        <v>97267</v>
      </c>
      <c r="E31" s="921">
        <v>28399</v>
      </c>
      <c r="F31" s="921">
        <v>217811</v>
      </c>
      <c r="H31" s="988"/>
      <c r="I31" s="988"/>
      <c r="J31" s="988"/>
      <c r="K31" s="988"/>
    </row>
    <row r="32" spans="2:11" ht="18" customHeight="1" x14ac:dyDescent="0.25">
      <c r="B32" s="1021" t="s">
        <v>1688</v>
      </c>
      <c r="C32" s="921"/>
      <c r="D32" s="921"/>
      <c r="E32" s="921"/>
      <c r="F32" s="921"/>
    </row>
    <row r="33" spans="2:11" ht="18" customHeight="1" x14ac:dyDescent="0.2">
      <c r="B33" s="915" t="s">
        <v>1685</v>
      </c>
      <c r="C33" s="916">
        <v>320</v>
      </c>
      <c r="D33" s="916">
        <v>301</v>
      </c>
      <c r="E33" s="916">
        <v>13</v>
      </c>
      <c r="F33" s="921">
        <v>634</v>
      </c>
    </row>
    <row r="34" spans="2:11" ht="18" customHeight="1" x14ac:dyDescent="0.2">
      <c r="B34" s="915" t="s">
        <v>1593</v>
      </c>
      <c r="C34" s="916">
        <v>83</v>
      </c>
      <c r="D34" s="916">
        <v>224</v>
      </c>
      <c r="E34" s="916">
        <v>31</v>
      </c>
      <c r="F34" s="921">
        <v>338</v>
      </c>
    </row>
    <row r="35" spans="2:11" ht="18" customHeight="1" x14ac:dyDescent="0.2">
      <c r="B35" s="915" t="s">
        <v>1594</v>
      </c>
      <c r="C35" s="916">
        <v>207</v>
      </c>
      <c r="D35" s="916">
        <v>530</v>
      </c>
      <c r="E35" s="916">
        <v>76</v>
      </c>
      <c r="F35" s="921">
        <v>813</v>
      </c>
    </row>
    <row r="36" spans="2:11" ht="18" customHeight="1" x14ac:dyDescent="0.2">
      <c r="B36" s="915" t="s">
        <v>1595</v>
      </c>
      <c r="C36" s="916">
        <v>375</v>
      </c>
      <c r="D36" s="916">
        <v>729</v>
      </c>
      <c r="E36" s="916">
        <v>113</v>
      </c>
      <c r="F36" s="921">
        <v>1217</v>
      </c>
    </row>
    <row r="37" spans="2:11" ht="18" customHeight="1" x14ac:dyDescent="0.2">
      <c r="B37" s="915" t="s">
        <v>1596</v>
      </c>
      <c r="C37" s="916">
        <v>256</v>
      </c>
      <c r="D37" s="916">
        <v>334</v>
      </c>
      <c r="E37" s="916">
        <v>57</v>
      </c>
      <c r="F37" s="921">
        <v>647</v>
      </c>
    </row>
    <row r="38" spans="2:11" ht="18" customHeight="1" x14ac:dyDescent="0.2">
      <c r="B38" s="915" t="s">
        <v>1597</v>
      </c>
      <c r="C38" s="916">
        <v>964</v>
      </c>
      <c r="D38" s="916">
        <v>1001</v>
      </c>
      <c r="E38" s="916">
        <v>283</v>
      </c>
      <c r="F38" s="921">
        <v>2248</v>
      </c>
    </row>
    <row r="39" spans="2:11" ht="18" customHeight="1" x14ac:dyDescent="0.25">
      <c r="B39" s="1022" t="s">
        <v>1665</v>
      </c>
      <c r="C39" s="921">
        <v>2205</v>
      </c>
      <c r="D39" s="921">
        <v>3119</v>
      </c>
      <c r="E39" s="921">
        <v>573</v>
      </c>
      <c r="F39" s="921">
        <v>5897</v>
      </c>
      <c r="H39" s="988"/>
      <c r="I39" s="988"/>
      <c r="J39" s="988"/>
      <c r="K39" s="988"/>
    </row>
    <row r="40" spans="2:11" ht="48.75" customHeight="1" x14ac:dyDescent="0.25">
      <c r="B40" s="1855" t="s">
        <v>1666</v>
      </c>
      <c r="C40" s="1855"/>
      <c r="D40" s="1855"/>
      <c r="E40" s="1855"/>
      <c r="F40" s="1855"/>
    </row>
    <row r="41" spans="2:11" ht="15.75" customHeight="1" x14ac:dyDescent="0.25">
      <c r="B41" s="1855" t="s">
        <v>2523</v>
      </c>
      <c r="C41" s="1855"/>
      <c r="D41" s="1855"/>
      <c r="E41" s="1855"/>
      <c r="F41" s="1855"/>
    </row>
    <row r="42" spans="2:11" ht="42.75" customHeight="1" x14ac:dyDescent="0.25">
      <c r="B42" s="1855" t="s">
        <v>1671</v>
      </c>
      <c r="C42" s="1855"/>
      <c r="D42" s="1855"/>
      <c r="E42" s="1855"/>
      <c r="F42" s="1855"/>
    </row>
    <row r="43" spans="2:11" ht="13.5" customHeight="1" x14ac:dyDescent="0.25">
      <c r="B43" s="1023"/>
      <c r="C43" s="1023"/>
      <c r="D43" s="1023"/>
      <c r="E43" s="1023"/>
      <c r="F43" s="1023"/>
    </row>
    <row r="44" spans="2:11" x14ac:dyDescent="0.25">
      <c r="B44" s="755"/>
    </row>
  </sheetData>
  <mergeCells count="9">
    <mergeCell ref="B40:F40"/>
    <mergeCell ref="B41:F41"/>
    <mergeCell ref="B42:F42"/>
    <mergeCell ref="B2:F2"/>
    <mergeCell ref="B3:F3"/>
    <mergeCell ref="B4:F4"/>
    <mergeCell ref="B6:B7"/>
    <mergeCell ref="C6:E6"/>
    <mergeCell ref="F6:F7"/>
  </mergeCells>
  <conditionalFormatting sqref="H15:K15">
    <cfRule type="cellIs" dxfId="5" priority="4" operator="lessThan">
      <formula>0</formula>
    </cfRule>
  </conditionalFormatting>
  <conditionalFormatting sqref="H23:K23">
    <cfRule type="cellIs" dxfId="4" priority="3" operator="lessThan">
      <formula>0</formula>
    </cfRule>
  </conditionalFormatting>
  <conditionalFormatting sqref="H31:K31">
    <cfRule type="cellIs" dxfId="3" priority="2" operator="lessThan">
      <formula>0</formula>
    </cfRule>
  </conditionalFormatting>
  <conditionalFormatting sqref="H39:K39">
    <cfRule type="cellIs" dxfId="2" priority="1" operator="lessThan">
      <formula>0</formula>
    </cfRule>
  </conditionalFormatting>
  <hyperlinks>
    <hyperlink ref="G2" location="'Indice Total'!A6" display="Volver"/>
  </hyperlinks>
  <pageMargins left="0.70866141732283472" right="0.70866141732283472" top="0.74803149606299213" bottom="0.74803149606299213" header="0.31496062992125984" footer="0.31496062992125984"/>
  <pageSetup scale="9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1:I24"/>
  <sheetViews>
    <sheetView showGridLines="0" zoomScale="90" zoomScaleNormal="90" workbookViewId="0"/>
  </sheetViews>
  <sheetFormatPr baseColWidth="10" defaultColWidth="11.42578125" defaultRowHeight="12.75" x14ac:dyDescent="0.25"/>
  <cols>
    <col min="1" max="1" width="23.7109375" style="706" customWidth="1"/>
    <col min="2" max="2" width="55.42578125" style="706" customWidth="1"/>
    <col min="3" max="5" width="14.7109375" style="706" customWidth="1"/>
    <col min="6" max="6" width="13.7109375" style="706" customWidth="1"/>
    <col min="7" max="16384" width="11.42578125" style="706"/>
  </cols>
  <sheetData>
    <row r="1" spans="2:9" ht="42.95" customHeight="1" x14ac:dyDescent="0.25"/>
    <row r="2" spans="2:9" ht="18.75" customHeight="1" x14ac:dyDescent="0.25">
      <c r="B2" s="1769" t="s">
        <v>1689</v>
      </c>
      <c r="C2" s="1769"/>
      <c r="D2" s="1769"/>
      <c r="E2" s="1769"/>
      <c r="F2" s="1769"/>
      <c r="G2" s="1769"/>
      <c r="H2" s="3" t="s">
        <v>1</v>
      </c>
    </row>
    <row r="3" spans="2:9" ht="36" customHeight="1" x14ac:dyDescent="0.25">
      <c r="B3" s="1799" t="s">
        <v>1690</v>
      </c>
      <c r="C3" s="1799"/>
      <c r="D3" s="1799"/>
      <c r="E3" s="1799"/>
      <c r="F3" s="1799"/>
      <c r="G3" s="1799"/>
    </row>
    <row r="4" spans="2:9" ht="19.899999999999999" customHeight="1" thickBot="1" x14ac:dyDescent="0.3">
      <c r="B4" s="1804" t="s">
        <v>1654</v>
      </c>
      <c r="C4" s="1804"/>
      <c r="D4" s="1804"/>
      <c r="E4" s="1804"/>
      <c r="F4" s="1804"/>
      <c r="G4" s="1804"/>
    </row>
    <row r="5" spans="2:9" ht="14.25" customHeight="1" x14ac:dyDescent="0.25">
      <c r="B5" s="951"/>
      <c r="C5" s="951"/>
      <c r="D5" s="951"/>
      <c r="E5" s="951"/>
      <c r="F5" s="951"/>
      <c r="G5" s="951"/>
    </row>
    <row r="6" spans="2:9" ht="25.5" customHeight="1" x14ac:dyDescent="0.25">
      <c r="B6" s="913" t="s">
        <v>1691</v>
      </c>
      <c r="C6" s="914">
        <v>2015</v>
      </c>
      <c r="D6" s="914">
        <v>2016</v>
      </c>
      <c r="E6" s="914">
        <v>2017</v>
      </c>
      <c r="F6" s="914">
        <v>2018</v>
      </c>
      <c r="G6" s="914">
        <v>2019</v>
      </c>
    </row>
    <row r="7" spans="2:9" ht="18" customHeight="1" x14ac:dyDescent="0.25">
      <c r="B7" s="965" t="s">
        <v>1692</v>
      </c>
      <c r="C7" s="1024"/>
      <c r="D7" s="1024"/>
      <c r="E7" s="1024"/>
      <c r="F7" s="1024"/>
      <c r="G7" s="1024"/>
    </row>
    <row r="8" spans="2:9" ht="18" customHeight="1" x14ac:dyDescent="0.2">
      <c r="B8" s="932" t="s">
        <v>954</v>
      </c>
      <c r="C8" s="1025">
        <v>3.4056678892549097E-2</v>
      </c>
      <c r="D8" s="1025">
        <v>3.0445304504021636E-2</v>
      </c>
      <c r="E8" s="1025">
        <v>2.8659944659509426E-2</v>
      </c>
      <c r="F8" s="1025">
        <v>2.7747659287640225E-2</v>
      </c>
      <c r="G8" s="1025">
        <v>2.5579643031190053E-2</v>
      </c>
      <c r="I8" s="1026"/>
    </row>
    <row r="9" spans="2:9" ht="18" customHeight="1" x14ac:dyDescent="0.2">
      <c r="B9" s="932" t="s">
        <v>1526</v>
      </c>
      <c r="C9" s="1027">
        <v>3.9258356625296878E-2</v>
      </c>
      <c r="D9" s="1027">
        <v>4.05210542688451E-2</v>
      </c>
      <c r="E9" s="1027">
        <v>3.7598499440621602E-2</v>
      </c>
      <c r="F9" s="1027">
        <v>3.3960901749277878E-2</v>
      </c>
      <c r="G9" s="1027">
        <v>3.2623701489302027E-2</v>
      </c>
      <c r="I9" s="1026"/>
    </row>
    <row r="10" spans="2:9" ht="18" customHeight="1" x14ac:dyDescent="0.2">
      <c r="B10" s="932" t="s">
        <v>956</v>
      </c>
      <c r="C10" s="1027">
        <v>4.3904333826090339E-2</v>
      </c>
      <c r="D10" s="1027">
        <v>4.140336119675523E-2</v>
      </c>
      <c r="E10" s="1027">
        <v>4.1052778300814066E-2</v>
      </c>
      <c r="F10" s="1027">
        <v>3.8256194709367454E-2</v>
      </c>
      <c r="G10" s="1027">
        <v>3.6146573355496502E-2</v>
      </c>
      <c r="I10" s="1026"/>
    </row>
    <row r="11" spans="2:9" ht="18" customHeight="1" x14ac:dyDescent="0.25">
      <c r="B11" s="920" t="s">
        <v>1693</v>
      </c>
      <c r="C11" s="1028">
        <v>3.725533635040066E-2</v>
      </c>
      <c r="D11" s="1028">
        <v>3.5726577135699572E-2</v>
      </c>
      <c r="E11" s="1028">
        <v>3.3677052513158848E-2</v>
      </c>
      <c r="F11" s="1028">
        <v>3.1417995833789319E-2</v>
      </c>
      <c r="G11" s="1028">
        <v>2.9570791028196604E-2</v>
      </c>
      <c r="I11" s="1026"/>
    </row>
    <row r="12" spans="2:9" ht="18" customHeight="1" x14ac:dyDescent="0.25">
      <c r="B12" s="965" t="s">
        <v>1694</v>
      </c>
      <c r="C12" s="1028"/>
      <c r="D12" s="1028"/>
      <c r="E12" s="1028"/>
      <c r="F12" s="1028"/>
      <c r="G12" s="1028"/>
      <c r="I12" s="1026"/>
    </row>
    <row r="13" spans="2:9" ht="18" customHeight="1" x14ac:dyDescent="0.2">
      <c r="B13" s="932" t="s">
        <v>954</v>
      </c>
      <c r="C13" s="1027">
        <v>1.024203598437941E-2</v>
      </c>
      <c r="D13" s="1027">
        <v>1.0051336554360715E-2</v>
      </c>
      <c r="E13" s="1027">
        <v>9.9422254024091345E-3</v>
      </c>
      <c r="F13" s="1027">
        <v>9.5299519046339026E-3</v>
      </c>
      <c r="G13" s="1027">
        <v>9.5826830933904896E-3</v>
      </c>
      <c r="I13" s="1026"/>
    </row>
    <row r="14" spans="2:9" ht="18" customHeight="1" x14ac:dyDescent="0.2">
      <c r="B14" s="932" t="s">
        <v>1526</v>
      </c>
      <c r="C14" s="1027">
        <v>1.132388495759923E-2</v>
      </c>
      <c r="D14" s="1027">
        <v>1.2071391159123078E-2</v>
      </c>
      <c r="E14" s="1027">
        <v>1.1573465036665348E-2</v>
      </c>
      <c r="F14" s="1027">
        <v>1.0700906701425235E-2</v>
      </c>
      <c r="G14" s="1027">
        <v>1.2524047998639074E-2</v>
      </c>
      <c r="I14" s="1026"/>
    </row>
    <row r="15" spans="2:9" ht="18" customHeight="1" x14ac:dyDescent="0.2">
      <c r="B15" s="932" t="s">
        <v>956</v>
      </c>
      <c r="C15" s="1027">
        <v>1.2145437381727443E-2</v>
      </c>
      <c r="D15" s="1027">
        <v>1.2121127929919132E-2</v>
      </c>
      <c r="E15" s="1027">
        <v>1.1875840504124827E-2</v>
      </c>
      <c r="F15" s="1027">
        <v>1.1693026221677276E-2</v>
      </c>
      <c r="G15" s="1027">
        <v>1.1961334448550041E-2</v>
      </c>
      <c r="I15" s="1026"/>
    </row>
    <row r="16" spans="2:9" ht="18" customHeight="1" x14ac:dyDescent="0.25">
      <c r="B16" s="920" t="s">
        <v>1695</v>
      </c>
      <c r="C16" s="1028">
        <v>1.0890661294325782E-2</v>
      </c>
      <c r="D16" s="1028">
        <v>1.1095666113643357E-2</v>
      </c>
      <c r="E16" s="1028">
        <v>1.0820191042842943E-2</v>
      </c>
      <c r="F16" s="1028">
        <v>1.0241945213475939E-2</v>
      </c>
      <c r="G16" s="1028">
        <v>1.1025490011553108E-2</v>
      </c>
      <c r="I16" s="1026"/>
    </row>
    <row r="17" spans="2:9" ht="18" customHeight="1" x14ac:dyDescent="0.25">
      <c r="B17" s="965" t="s">
        <v>1696</v>
      </c>
      <c r="C17" s="1028"/>
      <c r="D17" s="1028"/>
      <c r="E17" s="1028"/>
      <c r="F17" s="1028"/>
      <c r="G17" s="1028"/>
      <c r="I17" s="1026"/>
    </row>
    <row r="18" spans="2:9" ht="18" customHeight="1" x14ac:dyDescent="0.2">
      <c r="B18" s="932" t="s">
        <v>954</v>
      </c>
      <c r="C18" s="1029">
        <v>4.4298714876928505E-2</v>
      </c>
      <c r="D18" s="1029">
        <v>4.0496641058382354E-2</v>
      </c>
      <c r="E18" s="1029">
        <v>3.8602170061918559E-2</v>
      </c>
      <c r="F18" s="1029">
        <v>3.7277611192274129E-2</v>
      </c>
      <c r="G18" s="1029">
        <v>3.5162326124580541E-2</v>
      </c>
      <c r="I18" s="1026"/>
    </row>
    <row r="19" spans="2:9" ht="18" customHeight="1" x14ac:dyDescent="0.2">
      <c r="B19" s="932" t="s">
        <v>1526</v>
      </c>
      <c r="C19" s="1029">
        <v>5.0582241582896106E-2</v>
      </c>
      <c r="D19" s="1029">
        <v>5.2592445427968176E-2</v>
      </c>
      <c r="E19" s="1029">
        <v>4.9171964477286952E-2</v>
      </c>
      <c r="F19" s="1029">
        <v>4.4661808450703111E-2</v>
      </c>
      <c r="G19" s="1029">
        <v>4.5147749487941105E-2</v>
      </c>
      <c r="I19" s="1026"/>
    </row>
    <row r="20" spans="2:9" ht="18" customHeight="1" x14ac:dyDescent="0.2">
      <c r="B20" s="932" t="s">
        <v>956</v>
      </c>
      <c r="C20" s="1029">
        <v>5.6049771207817782E-2</v>
      </c>
      <c r="D20" s="1029">
        <v>5.352448912667436E-2</v>
      </c>
      <c r="E20" s="1029">
        <v>5.292861880493889E-2</v>
      </c>
      <c r="F20" s="1029">
        <v>4.994922093104473E-2</v>
      </c>
      <c r="G20" s="1029">
        <v>4.8107907804046543E-2</v>
      </c>
      <c r="I20" s="1026"/>
    </row>
    <row r="21" spans="2:9" ht="18" customHeight="1" x14ac:dyDescent="0.25">
      <c r="B21" s="920" t="s">
        <v>1697</v>
      </c>
      <c r="C21" s="1028">
        <v>4.8145997644726442E-2</v>
      </c>
      <c r="D21" s="1028">
        <v>4.6822243249342928E-2</v>
      </c>
      <c r="E21" s="1028">
        <v>4.4497243556001792E-2</v>
      </c>
      <c r="F21" s="1028">
        <v>4.165994104726526E-2</v>
      </c>
      <c r="G21" s="1028">
        <v>4.0596281039749715E-2</v>
      </c>
      <c r="I21" s="1026"/>
    </row>
    <row r="22" spans="2:9" ht="24" customHeight="1" x14ac:dyDescent="0.25">
      <c r="B22" s="1862" t="s">
        <v>1698</v>
      </c>
      <c r="C22" s="1862"/>
      <c r="D22" s="1862"/>
      <c r="E22" s="1862"/>
      <c r="F22" s="1862"/>
      <c r="G22" s="1862"/>
      <c r="I22" s="1026"/>
    </row>
    <row r="23" spans="2:9" ht="24" customHeight="1" x14ac:dyDescent="0.25">
      <c r="B23" s="1855" t="s">
        <v>1699</v>
      </c>
      <c r="C23" s="1855"/>
      <c r="D23" s="1855"/>
      <c r="E23" s="1855"/>
      <c r="F23" s="1855"/>
      <c r="G23" s="1855"/>
      <c r="I23" s="1026"/>
    </row>
    <row r="24" spans="2:9" ht="14.25" customHeight="1" x14ac:dyDescent="0.25"/>
  </sheetData>
  <mergeCells count="5">
    <mergeCell ref="B2:G2"/>
    <mergeCell ref="B3:G3"/>
    <mergeCell ref="B4:G4"/>
    <mergeCell ref="B22:G22"/>
    <mergeCell ref="B23:G23"/>
  </mergeCells>
  <hyperlinks>
    <hyperlink ref="H2" location="'Indice Total'!A6" display="Volver"/>
  </hyperlinks>
  <pageMargins left="0.70866141732283472" right="0.70866141732283472" top="0.74803149606299213" bottom="0.74803149606299213" header="0.31496062992125984" footer="0.31496062992125984"/>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C209"/>
  <sheetViews>
    <sheetView showGridLines="0" zoomScale="90" zoomScaleNormal="90" workbookViewId="0"/>
  </sheetViews>
  <sheetFormatPr baseColWidth="10" defaultRowHeight="15" x14ac:dyDescent="0.25"/>
  <cols>
    <col min="1" max="1" width="18.28515625" style="595" customWidth="1"/>
    <col min="2" max="2" width="8.28515625" style="1636" customWidth="1"/>
    <col min="3" max="3" width="159.5703125" customWidth="1"/>
  </cols>
  <sheetData>
    <row r="1" spans="1:3" ht="87.75" customHeight="1" x14ac:dyDescent="0.25">
      <c r="B1" s="1631"/>
    </row>
    <row r="2" spans="1:3" ht="26.25" x14ac:dyDescent="0.25">
      <c r="B2" s="1648" t="s">
        <v>1516</v>
      </c>
    </row>
    <row r="3" spans="1:3" ht="21" x14ac:dyDescent="0.35">
      <c r="B3" s="1533"/>
    </row>
    <row r="4" spans="1:3" ht="21" x14ac:dyDescent="0.35">
      <c r="B4" s="1533"/>
    </row>
    <row r="5" spans="1:3" ht="18.75" x14ac:dyDescent="0.3">
      <c r="B5" s="1645" t="s">
        <v>3</v>
      </c>
    </row>
    <row r="8" spans="1:3" ht="20.25" x14ac:dyDescent="0.25">
      <c r="B8" s="1644" t="s">
        <v>1517</v>
      </c>
    </row>
    <row r="9" spans="1:3" x14ac:dyDescent="0.25">
      <c r="B9" s="1632"/>
    </row>
    <row r="10" spans="1:3" x14ac:dyDescent="0.25">
      <c r="B10" s="1633">
        <v>1</v>
      </c>
      <c r="C10" t="str">
        <f>CONCATENATE('1 2'!B3, "  ",'1 2'!B4)</f>
        <v>NÚMERO PROMEDIO MENSUAL DE TRABAJADORES PROTEGIDOS POR EL SEGURO DE LA LEY N° 16.744  2015  -  2019</v>
      </c>
    </row>
    <row r="11" spans="1:3" x14ac:dyDescent="0.25">
      <c r="B11" s="1633">
        <v>2</v>
      </c>
      <c r="C11" t="str">
        <f>CONCATENATE('1 2'!B21,"  ",'1 2'!B22)</f>
        <v>NÚMERO PROMEDIO MENSUAL DE ENTIDADES EMPLEADORAS ADHERIDAS A ORGANISMOS ADMINISTRADORES DE LA LEY N° 16.744  2015  -  2019</v>
      </c>
    </row>
    <row r="12" spans="1:3" ht="20.25" customHeight="1" x14ac:dyDescent="0.25">
      <c r="B12" s="1633">
        <v>3</v>
      </c>
      <c r="C12" t="str">
        <f>CONCATENATE('3 4'!B3,"  ",'3 4'!B4)</f>
        <v>NÚMERO PROMEDIO MENSUAL DE TRABAJADORES PROTEGIDOS POR EL SEGURO DE LA LEY N° 16.744 SEGÚN ACTIVIDAD ECONÓMICA Y MUTUALIDAD  2019</v>
      </c>
    </row>
    <row r="13" spans="1:3" ht="17.100000000000001" customHeight="1" x14ac:dyDescent="0.25">
      <c r="B13" s="1633">
        <v>4</v>
      </c>
      <c r="C13" t="str">
        <f>CONCATENATE('3 4'!B30,"  ",'3 4'!B31)</f>
        <v>NÚMERO PROMEDIO MENSUAL DE ENTIDADES EMPLEADORAS ADHERIDAS A MUTUALIDADES SEGÚN ACTIVIDAD ECONÓMICA  2019</v>
      </c>
    </row>
    <row r="14" spans="1:3" ht="17.100000000000001" customHeight="1" x14ac:dyDescent="0.25">
      <c r="A14" s="664"/>
      <c r="B14" s="1633">
        <v>5</v>
      </c>
      <c r="C14" t="str">
        <f>CONCATENATE('5'!B3,"  ",'5'!B4)</f>
        <v>NÚMERO PROMEDIO MENSUAL DE TRABAJADORES PROTEGIDOS POR EL SEGURO DE LA LEY N° 16.744 SEGÚN SEXO Y ORGANISMO ADMINISTRADOR  2019</v>
      </c>
    </row>
    <row r="15" spans="1:3" ht="17.100000000000001" customHeight="1" x14ac:dyDescent="0.25">
      <c r="A15" s="664"/>
      <c r="B15" s="1633">
        <v>6</v>
      </c>
      <c r="C15" t="str">
        <f>CONCATENATE('6'!B3,"  ",'6'!B4)</f>
        <v>NÚMERO PROMEDIO MENSUAL DE TRABAJADORES PROTEGIDOS POR EL SEGURO DE LA LEY Nº 16.744 SEGÚN ORGANISMO ADMINISTRADOR,  ACTIVIDAD ECONÓMICA Y SEXO  2019</v>
      </c>
    </row>
    <row r="16" spans="1:3" ht="17.100000000000001" customHeight="1" x14ac:dyDescent="0.25">
      <c r="A16" s="664"/>
      <c r="B16" s="1633">
        <v>7</v>
      </c>
      <c r="C16" t="str">
        <f>CONCATENATE('7 8'!B3,"  ",'7 8'!B4)</f>
        <v>NÚMERO PROMEDIO MENSUAL DE TRABAJADORES PROTEGIDOS POR EL SEGURO DE LA LEY N° 16.744 SEGÚN REGIÓN Y MUTUALIDAD  2019</v>
      </c>
    </row>
    <row r="17" spans="1:3" ht="17.100000000000001" customHeight="1" x14ac:dyDescent="0.25">
      <c r="A17" s="664"/>
      <c r="B17" s="1633">
        <v>8</v>
      </c>
      <c r="C17" t="str">
        <f>CONCATENATE('7 8'!B30,"  ",'7 8'!B31)</f>
        <v>NÚMERO PROMEDIO MENSUAL DE ENTIDADES EMPLEADORAS ADHERIDAS A MUTUALIDADES SEGÚN REGIÓN Y MUTUALIDAD  2019</v>
      </c>
    </row>
    <row r="18" spans="1:3" ht="17.100000000000001" customHeight="1" x14ac:dyDescent="0.25">
      <c r="A18" s="664"/>
      <c r="B18" s="1633">
        <v>9</v>
      </c>
      <c r="C18" t="str">
        <f>CONCATENATE('9 10'!B3,"  ",'9 10'!B4)</f>
        <v>NÚMERO PROMEDIO MENSUAL DE TRABAJADORES PROTEGIDOS POR EL SEGURO DE LA LEY N° 16.744 SEGÚN TAMAÑO DE LA ENTIDAD EMPLEADORA Y ORGANISMO ADMINISTRADOR  2019</v>
      </c>
    </row>
    <row r="19" spans="1:3" ht="17.100000000000001" customHeight="1" x14ac:dyDescent="0.25">
      <c r="A19" s="664"/>
      <c r="B19" s="1633">
        <v>10</v>
      </c>
      <c r="C19" t="str">
        <f>CONCATENATE('9 10'!B22,"  ",'9 10'!B23)</f>
        <v>NÚMERO PROMEDIO MENSUAL DE ENTIDADES EMPLEADORAS ADHERIDAS A MUTUALIDADES E ISL SEGÚN TAMAÑO  Y  ORGANISMO ADMINISTRADOR  2019</v>
      </c>
    </row>
    <row r="20" spans="1:3" ht="17.100000000000001" customHeight="1" x14ac:dyDescent="0.25">
      <c r="A20" s="664"/>
      <c r="B20" s="1633">
        <v>11</v>
      </c>
      <c r="C20" t="str">
        <f>CONCATENATE('11'!B3,"  ",'11'!B4)</f>
        <v>NÚMERO PROMEDIO MENSUAL DE ENTIDADES EMPLEADORAS COTIZANTES DE LA LEY N° 16.744 SEGÚN ORGANISMO ADMINISTRADOR  2015  -  2019</v>
      </c>
    </row>
    <row r="21" spans="1:3" ht="17.100000000000001" customHeight="1" x14ac:dyDescent="0.25">
      <c r="A21" s="664"/>
      <c r="B21" s="1633">
        <v>12</v>
      </c>
      <c r="C21" t="str">
        <f>CONCATENATE('12'!B3,"  ",'12'!B4)</f>
        <v>NÚMERO PROMEDIO MENSUAL DE ENTIDADES EMPLEADORAS COTIZANTES DE LA LEY Nº 16.744, POR ACTIVIDAD ECONÓMICA Y ORGANISMO ADMINISTRADOR  2019</v>
      </c>
    </row>
    <row r="22" spans="1:3" ht="17.100000000000001" customHeight="1" x14ac:dyDescent="0.25">
      <c r="A22" s="664"/>
      <c r="B22" s="1633">
        <v>13</v>
      </c>
      <c r="C22" t="str">
        <f>CONCATENATE('13'!B3,"  ",'13'!B4)</f>
        <v>NÚMERO PROMEDIO MENSUAL DE ENTIDADES EMPLEADORAS COTIZANTES DE LA LEY Nº 16.744, POR REGIÓN Y ORGANISMO ADMINISTRADOR  2019</v>
      </c>
    </row>
    <row r="23" spans="1:3" ht="17.100000000000001" customHeight="1" x14ac:dyDescent="0.25">
      <c r="A23" s="664"/>
      <c r="B23" s="1633">
        <v>14</v>
      </c>
      <c r="C23" t="str">
        <f>CONCATENATE('14'!B3,"  ",'14'!B4)</f>
        <v>NÚMERO PROMEDIO MENSUAL DE TRABAJADORES POR LOS QUE SE COTIZÓ PARA EL SEGURO DE LA LEY N° 16.744 SEGÚN ORGANISMO ADMINISTRADOR  2015  -  2019</v>
      </c>
    </row>
    <row r="24" spans="1:3" ht="17.100000000000001" customHeight="1" x14ac:dyDescent="0.25">
      <c r="A24" s="664"/>
      <c r="B24" s="1633">
        <v>15</v>
      </c>
      <c r="C24" t="str">
        <f>CONCATENATE('15'!B3,"  ",'15'!B4)</f>
        <v>NÚMERO PROMEDIO MENSUAL DE TRABAJADORES POR LOS QUE SE COTIZÓ PARA EL SEGURO DE LA LEY Nº 16.744, POR ACTIVIDAD ECONÓMICA Y ORGANISMO ADMINISTRADOR  2019</v>
      </c>
    </row>
    <row r="25" spans="1:3" ht="17.100000000000001" customHeight="1" x14ac:dyDescent="0.25">
      <c r="A25" s="664"/>
      <c r="B25" s="1633">
        <v>16</v>
      </c>
      <c r="C25" t="str">
        <f>CONCATENATE('16'!B3,"  ",'16'!B4)</f>
        <v>NÚMERO PROMEDIO MENSUAL DE TRABAJADORES POR LOS QUE SE COTIZÓ PARA EL SEGURO DE LA LEY Nº 16.744, POR REGIÓN Y ORGANISMO ADMINISTRADOR  2019</v>
      </c>
    </row>
    <row r="26" spans="1:3" ht="17.100000000000001" customHeight="1" x14ac:dyDescent="0.25">
      <c r="A26" s="664"/>
      <c r="B26" s="1633">
        <v>17</v>
      </c>
      <c r="C26" t="str">
        <f>CONCATENATE('17'!B3,"  ",'17'!B4)</f>
        <v>NÚMERO PROMEDIO MENSUAL DE TRABAJADORES POR LOS QUE SE COTIZÓ EN EL INSTITUTO DE SEGURIDAD LABORAL(1) PARA EL SEGURO DE LA LEY Nº 16.744, POR REGIÓN Y ACTIVIDAD ECONÓMICA   2019</v>
      </c>
    </row>
    <row r="27" spans="1:3" ht="17.100000000000001" customHeight="1" x14ac:dyDescent="0.25">
      <c r="A27" s="664"/>
      <c r="B27" s="1633">
        <v>18</v>
      </c>
      <c r="C27" t="str">
        <f>CONCATENATE('18'!B3,"  ",'18'!B4)</f>
        <v>NÚMERO PROMEDIO MENSUAL DE TRABAJADORES POR LOS QUE SE COTIZÓ EN LAS MUTUALIDADES DE EMPLEADORES PARA EL SEGURO DE LA LEY N° 16.744, POR REGIÓN Y ACTIVIDAD ECONÓMICA  2019</v>
      </c>
    </row>
    <row r="28" spans="1:3" ht="17.100000000000001" customHeight="1" x14ac:dyDescent="0.25">
      <c r="A28" s="664"/>
      <c r="B28" s="1633">
        <v>19</v>
      </c>
      <c r="C28" t="str">
        <f>CONCATENATE('19'!B3,"  ",'19'!B5)</f>
        <v>REMUNERACIÓN IMPONIBLE PROMEDIO MENSUAL DE LOS TRABAJADORES POR LOS QUE SE COTIZÓ PARA EL SEGURO DE LA LEY N° 16.744, POR ACTIVIDAD ECONÓMICA Y ORGANISMO ADMINISTRADOR  2019</v>
      </c>
    </row>
    <row r="29" spans="1:3" ht="17.100000000000001" customHeight="1" x14ac:dyDescent="0.25">
      <c r="A29" s="664"/>
      <c r="B29" s="1633">
        <v>20</v>
      </c>
      <c r="C29" t="str">
        <f>CONCATENATE('20'!B3,"  ",'20'!B5)</f>
        <v>REMUNERACIÓN IMPONIBLE DE LOS TRABAJADORES POR LOS QUE SE COTIZÓ PARA EL SEGURO DE LA LEY N° 16.744, POR ACTIVIDAD ECONÓMICA Y ORGANISMO ADMINISTRADOR  2019</v>
      </c>
    </row>
    <row r="30" spans="1:3" ht="17.100000000000001" customHeight="1" x14ac:dyDescent="0.25">
      <c r="A30" s="664"/>
      <c r="B30" s="1633">
        <v>21</v>
      </c>
      <c r="C30" t="str">
        <f>CONCATENATE('21'!B3,"  ",'21'!B5)</f>
        <v>REMUNERACIÓN IMPONIBLE PROMEDIO MENSUAL DE LOS TRABAJADORES POR LOS QUE SE COTIZÓ PARA EL SEGURO DE LA LEY N° 16.744, POR REGIÓN Y ORGANISMO ADMINISTRADOR  2019</v>
      </c>
    </row>
    <row r="31" spans="1:3" ht="17.100000000000001" customHeight="1" x14ac:dyDescent="0.25">
      <c r="A31" s="664"/>
      <c r="B31" s="1633">
        <v>22</v>
      </c>
      <c r="C31" t="str">
        <f>CONCATENATE('22'!B3,"  ",'22'!B5)</f>
        <v>REMUNERACIÓN IMPONIBLE DE LOS TRABAJADORES POR LOS QUE SE COTIZÓ PARA EL SEGURO DE LA LEY N° 16.744, POR REGIÓN Y ORGANISMO ADMINISTRADOR  2019</v>
      </c>
    </row>
    <row r="32" spans="1:3" ht="17.100000000000001" customHeight="1" x14ac:dyDescent="0.25">
      <c r="A32" s="664"/>
      <c r="B32" s="1633">
        <v>23</v>
      </c>
      <c r="C32" t="str">
        <f>CONCATENATE('23'!B3,"  ",'23'!B4)</f>
        <v>NÚMERO DE ACCIDENTES DEL TRABAJO, DE TRAYECTO Y DE ENFERMEDADES PROFESIONALES SEGÚN MUTUALIDAD   2015  -  2019</v>
      </c>
    </row>
    <row r="33" spans="1:3" ht="17.100000000000001" customHeight="1" x14ac:dyDescent="0.25">
      <c r="A33" s="664"/>
      <c r="B33" s="1633">
        <v>24</v>
      </c>
      <c r="C33" t="str">
        <f>CONCATENATE('24'!B3,"  ",'24'!B4)</f>
        <v>NÚMERO DE ACCIDENTES DEL TRABAJO, DE TRAYECTO Y DE ENFERMEDADES PROFESIONALES SEGÚN MUTUALIDADES Y SEXO  2019</v>
      </c>
    </row>
    <row r="34" spans="1:3" ht="17.100000000000001" customHeight="1" x14ac:dyDescent="0.25">
      <c r="A34" s="664"/>
      <c r="B34" s="1633">
        <v>25</v>
      </c>
      <c r="C34" t="str">
        <f>CONCATENATE('25'!B3,"  ",'25'!B4)</f>
        <v>NÚMERO DE ACCIDENTES DEL TRABAJO, DE TRAYECTO Y DE ENFERMEDADES PROFESIONALES SEGÚN REGIÓN Y MUTUALIDADES  2019</v>
      </c>
    </row>
    <row r="35" spans="1:3" ht="17.100000000000001" customHeight="1" x14ac:dyDescent="0.25">
      <c r="A35" s="664"/>
      <c r="B35" s="1634">
        <v>26</v>
      </c>
      <c r="C35" t="str">
        <f>CONCATENATE('26'!B3,"  ",'26'!B4)</f>
        <v>NÚMERO DE ACCIDENTES DEL TRABAJO, DE TRAYECTO Y DE ENFERMEDADES PROFESIONALES SEGÚN ACTIVIDAD ECONÓMICA Y MUTUALIDADES  2019</v>
      </c>
    </row>
    <row r="36" spans="1:3" ht="17.100000000000001" customHeight="1" x14ac:dyDescent="0.25">
      <c r="A36" s="664"/>
      <c r="B36" s="1634">
        <v>27</v>
      </c>
      <c r="C36" t="str">
        <f>CONCATENATE('27'!B3,"  ",'27'!B4)</f>
        <v>NÚMERO DE ACCIDENTES DEL TRABAJO, DE TRAYECTO Y DE ENFERMEDADES PROFESIONALES SEGÚN ACTIVIDAD ECONÓMICA Y SEXO  2019</v>
      </c>
    </row>
    <row r="37" spans="1:3" ht="17.100000000000001" customHeight="1" x14ac:dyDescent="0.25">
      <c r="A37" s="664"/>
      <c r="B37" s="1634">
        <v>28</v>
      </c>
      <c r="C37" t="str">
        <f>CONCATENATE('28'!B3,"  ",'28'!B4)</f>
        <v>NÚMERO DE ACCIDENTES DEL TRABAJO, DE TRAYECTO Y DE ENFERMEDADES PROFESIONALES SEGÚN TAMAÑO DE LA ENTIDAD EMPLEADORA Y MUTUALIDADES  2019</v>
      </c>
    </row>
    <row r="38" spans="1:3" ht="17.100000000000001" customHeight="1" x14ac:dyDescent="0.25">
      <c r="A38" s="664"/>
      <c r="B38" s="1634">
        <v>29</v>
      </c>
      <c r="C38" t="str">
        <f>CONCATENATE('29'!B3,"  ",'29'!B4)</f>
        <v>TASAS DE ACCIDENTABILIDAD POR ACCIDENTES DEL TRABAJO Y DE TRAYECTO SEGÚN MUTUALIDADES   2015  -  2019</v>
      </c>
    </row>
    <row r="39" spans="1:3" ht="17.100000000000001" customHeight="1" x14ac:dyDescent="0.25">
      <c r="A39" s="664"/>
      <c r="B39" s="1634">
        <v>30</v>
      </c>
      <c r="C39" t="str">
        <f>CONCATENATE('30'!B3,"  ",'30'!B4)</f>
        <v>TASAS DE ACCIDENTABILIDAD POR ACCIDENTES DEL TRABAJO Y DE TRAYECTO SEGÚN ACTIVIDAD ECONÓMICA Y MUTUALIDADES  2018  -  2019</v>
      </c>
    </row>
    <row r="40" spans="1:3" ht="17.100000000000001" customHeight="1" x14ac:dyDescent="0.25">
      <c r="A40" s="664"/>
      <c r="B40" s="1634">
        <v>31</v>
      </c>
      <c r="C40" t="str">
        <f>CONCATENATE('31'!B3,"  ",'31'!B4)</f>
        <v>NÚMERO PROMEDIO DE DÍAS PERDIDOS POR CADA ACCIDENTES DEL TRABAJO Y DE TRAYECTO SEGÚN  MUTUALIDADES   2015  -  2019</v>
      </c>
    </row>
    <row r="41" spans="1:3" ht="17.100000000000001" customHeight="1" x14ac:dyDescent="0.25">
      <c r="A41" s="664"/>
      <c r="B41" s="1634">
        <v>32</v>
      </c>
      <c r="C41" t="str">
        <f>CONCATENATE('32'!B3,"  ",'32'!B4)</f>
        <v>NÚMERO DE DÍAS PERDIDOS POR ACCIDENTES DEL TRABAJO, DE TRAYECTO Y ENFERMEDADES PROFESIONALES SEGÚN  MUTUALIDADES   2015  -  2019</v>
      </c>
    </row>
    <row r="42" spans="1:3" ht="17.100000000000001" customHeight="1" x14ac:dyDescent="0.25">
      <c r="A42" s="664"/>
      <c r="B42" s="1634">
        <v>33</v>
      </c>
      <c r="C42" t="str">
        <f>CONCATENATE('33'!B3,"  ",'33'!B4)</f>
        <v>NÚMERO PROMEDIO DE DÍAS PERDIDOS POR CADA ACCIDENTES DEL TRABAJO Y DE TRAYECTO SEGÚN ACTIVIDAD ECONÓMICA Y MUTUALIDADES   2018  -  2019</v>
      </c>
    </row>
    <row r="43" spans="1:3" ht="17.100000000000001" customHeight="1" x14ac:dyDescent="0.25">
      <c r="A43" s="664"/>
      <c r="B43" s="1634">
        <v>34</v>
      </c>
      <c r="C43" t="str">
        <f>CONCATENATE('34'!B3,"  ",'34'!B4)</f>
        <v>NÚMERO DE DÍAS PERDIDOS POR ACCIDENTES DEL TRABAJO, DE TRAYECTO Y ENFERMEDADES PROFESIONALES SEGÚN ACTIVIDAD ECONÓMICA Y MUTUALIDADES   2018  -  2019</v>
      </c>
    </row>
    <row r="44" spans="1:3" ht="17.100000000000001" customHeight="1" x14ac:dyDescent="0.25">
      <c r="A44" s="664"/>
      <c r="B44" s="1634">
        <v>35</v>
      </c>
      <c r="C44" t="str">
        <f>CONCATENATE('35'!B3,"  ",'35'!B4)</f>
        <v>NÚMERO PROMEDIO DE DÍAS PERDIDOS POR ACCIDENTES DEL TRABAJO Y DE TRAYECTO SEGÚN TAMAÑO DE LA ENTIDAD EMPLEADORA Y MUTUALIDADES  2019</v>
      </c>
    </row>
    <row r="45" spans="1:3" ht="17.100000000000001" customHeight="1" x14ac:dyDescent="0.25">
      <c r="A45" s="664"/>
      <c r="B45" s="1634">
        <v>36</v>
      </c>
      <c r="C45" t="str">
        <f>CONCATENATE('36'!B3,"  ",'36'!B4)</f>
        <v>NÚMERO DE DÍAS PERDIDOS POR ACCIDENTES DEL TRABAJO, DE TRAYECTO Y POR ENFERMEDADES PROFESIONALES SEGÚN TAMAÑO DE LA ENTIDAD EMPLEADORA Y MUTUALIDADES  2019</v>
      </c>
    </row>
    <row r="46" spans="1:3" ht="17.100000000000001" customHeight="1" x14ac:dyDescent="0.25">
      <c r="A46" s="664"/>
      <c r="B46" s="1634">
        <v>37</v>
      </c>
      <c r="C46" t="str">
        <f>CONCATENATE('37'!B3,"  ",'37'!B4)</f>
        <v>NÚMERO DE FALLECIDOS POR ACCIDENTES DEL TRABAJO SEGÚN TIPO DE ACCIDENTE Y ORGANISMO ADMINISTRADOR   2015  -  2019</v>
      </c>
    </row>
    <row r="47" spans="1:3" ht="17.100000000000001" customHeight="1" x14ac:dyDescent="0.25">
      <c r="A47" s="664"/>
      <c r="B47" s="1634">
        <v>38</v>
      </c>
      <c r="C47" t="str">
        <f>CONCATENATE('38'!B3,"  ",'38'!B4)</f>
        <v>NÚMERO DE FALLECIDOS POR ACCIDENTES DEL TRABAJO SEGÚN TIPO DE ACCIDENTE,  REGIÓN Y ORGANISMO ADMINISTRADOR  2019</v>
      </c>
    </row>
    <row r="48" spans="1:3" ht="17.100000000000001" customHeight="1" x14ac:dyDescent="0.25">
      <c r="A48" s="664"/>
      <c r="B48" s="1634">
        <v>39</v>
      </c>
      <c r="C48" t="str">
        <f>CONCATENATE('39'!B3,"  ",'39'!B4)</f>
        <v>NÚMERO DE FALLECIDOS POR ACCIDENTES DEL TRABAJO EN MUTUALIDADES E ISL SEGÚN TIPO DE ACCIDENTE, REGIÓN Y SEXO  2019</v>
      </c>
    </row>
    <row r="49" spans="1:3" ht="17.100000000000001" customHeight="1" x14ac:dyDescent="0.25">
      <c r="A49" s="664"/>
      <c r="B49" s="1634">
        <v>40</v>
      </c>
      <c r="C49" t="str">
        <f>CONCATENATE('40'!B3,"  ",'40'!B4)</f>
        <v>NÚMERO DE FALLECIDOS POR ACCIDENTES DEL TRABAJO SEGÚN TIPO DE ACCIDENTE,  ACTIVIDAD ECONÓMICA Y ORGANISMO ADMINISTRADOR  2019</v>
      </c>
    </row>
    <row r="50" spans="1:3" ht="17.100000000000001" customHeight="1" x14ac:dyDescent="0.25">
      <c r="A50" s="664"/>
      <c r="B50" s="1634">
        <v>41</v>
      </c>
      <c r="C50" t="str">
        <f>CONCATENATE('41'!B3,"  ",'41'!B4)</f>
        <v>NÚMERO DE FALLECIDOS POR ACCIDENTES DEL TRABAJO EN MUTUALIDADES E ISL SEGÚN TIPO DE ACCIDENTE, ACTIVIDAD ECONÓMICA Y SEXO  2019</v>
      </c>
    </row>
    <row r="51" spans="1:3" ht="17.100000000000001" customHeight="1" x14ac:dyDescent="0.25">
      <c r="A51" s="664"/>
      <c r="B51" s="1634">
        <v>42</v>
      </c>
      <c r="C51" t="str">
        <f>CONCATENATE('42'!B3,"  ",'42'!B5)</f>
        <v>TASA  DE MORTALIDAD SEGÚN TIPO DE ACCIDENTE Y ORGANISMO ADMINISTRADOR   2015  -  2019</v>
      </c>
    </row>
    <row r="52" spans="1:3" ht="17.100000000000001" customHeight="1" x14ac:dyDescent="0.25">
      <c r="A52" s="664"/>
      <c r="B52" s="1634">
        <v>43</v>
      </c>
      <c r="C52" t="str">
        <f>CONCATENATE('43'!B3,"  ",'43'!B5)</f>
        <v>TASA  DE MORTALIDAD POR ACCIDENTES DEL TRABAJO EN MUTUALIDADES E ISL SEGÚN ACTIVIDAD ECONÓMICA  2016  -  2019</v>
      </c>
    </row>
    <row r="53" spans="1:3" ht="17.100000000000001" customHeight="1" x14ac:dyDescent="0.25">
      <c r="A53" s="664"/>
      <c r="B53" s="1634">
        <v>44</v>
      </c>
      <c r="C53" t="str">
        <f>CONCATENATE('44 45 46'!B3,"  ",'44 45 46'!B4," ",'44 45 46'!B5)</f>
        <v xml:space="preserve">NÚMERO DE SUBSIDIOS INICIADOS POR ACCIDENTES DEL TRABAJO Y ENFERMEDADES PROFESIONALES SEGÚN ORGANISMO ADMINISTRADOR   2015  -  2019 </v>
      </c>
    </row>
    <row r="54" spans="1:3" ht="17.100000000000001" customHeight="1" x14ac:dyDescent="0.25">
      <c r="A54" s="664"/>
      <c r="B54" s="1634">
        <v>45</v>
      </c>
      <c r="C54" t="str">
        <f>CONCATENATE('44 45 46'!B20,"  ",'44 45 46'!B21)</f>
        <v>NÚMERO DE DÍAS DE SUBSIDIO PAGADOS POR ACCIDENTES DEL TRABAJO Y ENFERMEDADES PROFESIONALES SEGÚN ORGANISMO ADMINISTRADOR   2015  -  2019</v>
      </c>
    </row>
    <row r="55" spans="1:3" ht="17.100000000000001" customHeight="1" x14ac:dyDescent="0.25">
      <c r="A55" s="664"/>
      <c r="B55" s="1634">
        <v>46</v>
      </c>
      <c r="C55" t="str">
        <f>CONCATENATE('44 45 46'!B37,"  ",'44 45 46'!B39)</f>
        <v>MONTO TOTAL PAGADO EN SUBSIDIOS POR ACCIDENTES DEL TRABAJO Y ENFERMEDADES PROFESIONALES SEGÚN ORGANISMO ADMINISTRADOR   2015  -  2019</v>
      </c>
    </row>
    <row r="56" spans="1:3" ht="17.100000000000001" customHeight="1" x14ac:dyDescent="0.25">
      <c r="A56" s="664"/>
      <c r="B56" s="1634">
        <v>47</v>
      </c>
      <c r="C56" t="str">
        <f>CONCATENATE('47 48 49'!B3,"  ",'47 48 49'!B4," ",'47 48 49'!B5)</f>
        <v xml:space="preserve">NÚMERO DE SUBSIDIOS INICIADOS POR ACCIDENTES DEL TRABAJO, DE TRAYECTO Y ENFERMEDADES PROFESIONALES SEGÚN MUTUALIDADES Y SEXO  2019 </v>
      </c>
    </row>
    <row r="57" spans="1:3" ht="17.100000000000001" customHeight="1" x14ac:dyDescent="0.25">
      <c r="A57" s="664"/>
      <c r="B57" s="1634">
        <v>48</v>
      </c>
      <c r="C57" t="str">
        <f>CONCATENATE('47 48 49'!B16,"  ",'47 48 49'!B17)</f>
        <v>NÚMERO DE DÍAS DE SUBSIDIO PAGADOS POR ACCIDENTES DEL TRABAJO, DE TRAYECTO Y ENFERMEDADES PROFESIONALES SEGÚN MUTUALIDADES Y SEXO  2019</v>
      </c>
    </row>
    <row r="58" spans="1:3" ht="17.100000000000001" customHeight="1" x14ac:dyDescent="0.25">
      <c r="A58" s="664"/>
      <c r="B58" s="1634">
        <v>49</v>
      </c>
      <c r="C58" t="str">
        <f>CONCATENATE('47 48 49'!B29,"  ",'47 48 49'!B31)</f>
        <v>MONTO TOTAL PAGADO EN SUBSIDIOS POR ACCIDENTES DEL TRABAJO, DE TRAYECTO Y ENFERMEDADES PROFESIONALES SEGÚN MUTUALIDADES  2019</v>
      </c>
    </row>
    <row r="59" spans="1:3" ht="17.100000000000001" customHeight="1" x14ac:dyDescent="0.25">
      <c r="A59" s="664"/>
      <c r="B59" s="1634">
        <v>50</v>
      </c>
      <c r="C59" t="str">
        <f>CONCATENATE('50'!B3,"  ",'50'!B5)</f>
        <v>NÚMERO Y MONTO DE INDEMNIZACIONES POR ACCIDENTES DEL TRABAJO Y ENFERMEDADES PROFESIONALES PAGADAS SEGÚN ORGANISMO ADMINISTRADOR  2015  -  2019</v>
      </c>
    </row>
    <row r="60" spans="1:3" ht="17.100000000000001" customHeight="1" x14ac:dyDescent="0.25">
      <c r="A60" s="664"/>
      <c r="B60" s="1634">
        <v>51</v>
      </c>
      <c r="C60" t="str">
        <f>CONCATENATE('51'!B3,"  ",'51'!B5)</f>
        <v>NÚMERO PROMEDIO MENSUAL Y MONTOS TOTALES DE LAS PENSIONES  DE LA LEY N° 16.744, EMITIDAS A PAGO SEGÚN ORGANISMO ADMINISTRADOR Y TIPO DE PENSIÓN  2015  -  2019</v>
      </c>
    </row>
    <row r="61" spans="1:3" ht="17.100000000000001" customHeight="1" x14ac:dyDescent="0.25">
      <c r="A61" s="664"/>
      <c r="B61" s="1634">
        <v>52</v>
      </c>
      <c r="C61" t="str">
        <f>CONCATENATE('52'!B3,"  ",'52'!B5)</f>
        <v>NÚMERO PROMEDIO MENSUAL Y MONTOS TOTALES DE LAS PENSIONES  DE LA LEY N° 16.744, EMITIDAS A PAGO SEGÚN ORGANISMO ADMINISTRADOR, TIPO DE PENSIÓN Y SEXO  2019</v>
      </c>
    </row>
    <row r="62" spans="1:3" ht="17.100000000000001" customHeight="1" x14ac:dyDescent="0.25">
      <c r="A62" s="664"/>
      <c r="B62" s="1634">
        <v>53</v>
      </c>
      <c r="C62" t="str">
        <f>CONCATENATE('53'!B3,"  ",'53'!B4," ",'53'!B5)</f>
        <v xml:space="preserve">NÚMERO DE PENSIONES DE LA LEY N° 16.744  CONCEDIDAS POR LOS ORGANISMOS ADMINISTRADORES SEGÚN TIPO DE PENSIÓN  2015  -  2019 </v>
      </c>
    </row>
    <row r="63" spans="1:3" ht="17.100000000000001" customHeight="1" x14ac:dyDescent="0.25">
      <c r="A63" s="664"/>
      <c r="B63" s="1634">
        <v>54</v>
      </c>
      <c r="C63" t="str">
        <f>CONCATENATE('54'!B3,"  ",'54'!B5)</f>
        <v>MONTO DEL INGRESO MÍNIMO, SEGÚN TIPO Y PERÍODOS  1988  -  2019</v>
      </c>
    </row>
    <row r="64" spans="1:3" ht="17.100000000000001" customHeight="1" x14ac:dyDescent="0.25">
      <c r="A64" s="664"/>
      <c r="B64" s="1634">
        <v>55</v>
      </c>
      <c r="C64" t="str">
        <f>CONCATENATE('55'!B3,"  ",'55'!B5)</f>
        <v>REMUNERACIÓN  MÍNIMA  IMPONIBLE DE TRABAJADORES DE CASA PARTICULAR  1993  -  2019</v>
      </c>
    </row>
    <row r="65" spans="1:3" ht="17.100000000000001" customHeight="1" x14ac:dyDescent="0.25">
      <c r="A65" s="664"/>
      <c r="B65" s="1634">
        <v>56</v>
      </c>
      <c r="C65" t="str">
        <f>CONCATENATE('56'!B3,"  ",'56'!B5)</f>
        <v>TOPE MÁXIMO DE RENTAS IMPONIBLES PARA TRABAJADORES COTIZANTES AL IPS  2015  -  2019</v>
      </c>
    </row>
    <row r="66" spans="1:3" ht="17.100000000000001" customHeight="1" x14ac:dyDescent="0.25">
      <c r="A66" s="664"/>
      <c r="B66" s="1634">
        <v>57</v>
      </c>
      <c r="C66" t="str">
        <f>CONCATENATE('57'!B3,"  ",'57'!B5)</f>
        <v>MONTO UNITARIO DE LAS PENSIONES MÍNIMAS SEGÚN TIPO  1998  -  2003</v>
      </c>
    </row>
    <row r="67" spans="1:3" ht="17.100000000000001" customHeight="1" x14ac:dyDescent="0.25">
      <c r="A67" s="664"/>
      <c r="B67" s="1634">
        <v>58</v>
      </c>
      <c r="C67" t="str">
        <f>CONCATENATE('58'!B3,"  ",'58'!B5)</f>
        <v>MONTO UNITARIO DE LAS PENSIONES MÍNIMAS SEGÚN TIPO  2004 - 2019</v>
      </c>
    </row>
    <row r="68" spans="1:3" ht="17.100000000000001" customHeight="1" x14ac:dyDescent="0.25">
      <c r="A68" s="664"/>
      <c r="B68" s="1633">
        <v>59</v>
      </c>
      <c r="C68" t="str">
        <f>CONCATENATE('59'!B3,"  ",'59'!B4)</f>
        <v>LÍMITE MAXIMO INICIAL DE PENSIONES   1979  -  2019</v>
      </c>
    </row>
    <row r="69" spans="1:3" ht="17.100000000000001" customHeight="1" x14ac:dyDescent="0.25">
      <c r="A69" s="664"/>
      <c r="B69" s="1634">
        <v>60</v>
      </c>
      <c r="C69" t="str">
        <f>CONCATENATE('60'!B3,"  ",'60'!B5)</f>
        <v>MONTO UNITARIO DE LAS BONIFICACIONES LEY 19.403 A LAS PENSIONES MÍNIMAS DE VIUDEZ Y DE LA MADRE DE LOS HIJOS DE FILIACIÓN NO MATRIMONIAL DEL CAUSANTE  2007  -  2019</v>
      </c>
    </row>
    <row r="70" spans="1:3" ht="17.100000000000001" customHeight="1" x14ac:dyDescent="0.25">
      <c r="A70" s="664"/>
      <c r="B70" s="1634">
        <v>61</v>
      </c>
      <c r="C70" t="str">
        <f>CONCATENATE('61'!B3,"  ",'61'!B5)</f>
        <v>MONTO UNITARIO DE LAS BONIFICACIONES LEY 19.539 A LAS PENSIONES MÍNIMAS DE VIUDEZ Y DE LA MADRE DE LOS HIJOS  DE FILIACION NO MATRIMONIAL DEL CAUSANTE   2007 - 2019</v>
      </c>
    </row>
    <row r="71" spans="1:3" ht="17.100000000000001" customHeight="1" x14ac:dyDescent="0.25">
      <c r="A71" s="664"/>
      <c r="B71" s="1634">
        <v>62</v>
      </c>
      <c r="C71" t="str">
        <f>CONCATENATE('62'!B3,"  ",'62'!B5)</f>
        <v>MONTO UNITARIO DE LAS BONIFICACIONES LEY N° 19.953 A LAS PENSIONES MÍNIMAS DE VIUDEZ Y DE LA MADRE DE LOS HIJOS DE FILIACIÓN NO MATRIMONIAL DEL CAUSANTE  2007 - 2019</v>
      </c>
    </row>
    <row r="72" spans="1:3" ht="17.100000000000001" customHeight="1" x14ac:dyDescent="0.25">
      <c r="A72" s="664"/>
      <c r="B72" s="1634">
        <v>63</v>
      </c>
      <c r="C72" t="str">
        <f>CONCATENATE('63'!B3,"  ",'63'!B4)</f>
        <v>REAJUSTES E INCREMENTOS APLICABLES A LAS PENSIONES DE LA LEY N°16.744  1974  -  2019</v>
      </c>
    </row>
    <row r="73" spans="1:3" ht="17.100000000000001" customHeight="1" x14ac:dyDescent="0.25">
      <c r="A73" s="664"/>
      <c r="B73" s="1634">
        <v>64</v>
      </c>
      <c r="C73" t="str">
        <f>CONCATENATE('64'!B3,"  ",'64'!B4)</f>
        <v>MONTO UNITARIO DE LOS AGUINALDOS OTORGADOS A LOS PENSIONADOS  1985  -  2019</v>
      </c>
    </row>
    <row r="74" spans="1:3" ht="18" customHeight="1" x14ac:dyDescent="0.25">
      <c r="A74" s="664"/>
      <c r="B74" s="1634">
        <v>65</v>
      </c>
      <c r="C74" t="str">
        <f>CONCATENATE('65'!B3,"  ",'65'!B4)</f>
        <v>MONTO UNITARIO DE BONOS DE INVIERNO OTORGADOS A LOS PENSIONADOS  1997  -  2019</v>
      </c>
    </row>
    <row r="75" spans="1:3" ht="17.100000000000001" customHeight="1" x14ac:dyDescent="0.25">
      <c r="B75" s="1632"/>
    </row>
    <row r="76" spans="1:3" ht="20.25" customHeight="1" x14ac:dyDescent="0.25">
      <c r="B76" s="1646" t="s">
        <v>1518</v>
      </c>
    </row>
    <row r="77" spans="1:3" ht="16.5" customHeight="1" x14ac:dyDescent="0.25">
      <c r="B77" s="1632"/>
    </row>
    <row r="78" spans="1:3" ht="17.100000000000001" customHeight="1" x14ac:dyDescent="0.25">
      <c r="A78" s="664"/>
      <c r="B78" s="1633">
        <v>66</v>
      </c>
      <c r="C78" s="5" t="s">
        <v>4</v>
      </c>
    </row>
    <row r="79" spans="1:3" ht="17.100000000000001" customHeight="1" x14ac:dyDescent="0.25">
      <c r="A79" s="664"/>
      <c r="B79" s="1633">
        <v>67</v>
      </c>
      <c r="C79" s="5" t="s">
        <v>5</v>
      </c>
    </row>
    <row r="80" spans="1:3" ht="17.100000000000001" customHeight="1" x14ac:dyDescent="0.25">
      <c r="A80" s="664"/>
      <c r="B80" s="1633">
        <v>68</v>
      </c>
      <c r="C80" s="5" t="s">
        <v>6</v>
      </c>
    </row>
    <row r="81" spans="1:3" ht="17.100000000000001" customHeight="1" x14ac:dyDescent="0.25">
      <c r="A81" s="664"/>
      <c r="B81" s="1633">
        <v>69</v>
      </c>
      <c r="C81" s="5" t="s">
        <v>7</v>
      </c>
    </row>
    <row r="82" spans="1:3" ht="17.100000000000001" customHeight="1" x14ac:dyDescent="0.25">
      <c r="A82" s="664"/>
      <c r="B82" s="1633">
        <v>70</v>
      </c>
      <c r="C82" s="5" t="s">
        <v>8</v>
      </c>
    </row>
    <row r="83" spans="1:3" ht="17.100000000000001" customHeight="1" x14ac:dyDescent="0.25">
      <c r="A83" s="664"/>
      <c r="B83" s="1633">
        <v>71</v>
      </c>
      <c r="C83" s="5" t="s">
        <v>9</v>
      </c>
    </row>
    <row r="84" spans="1:3" ht="17.100000000000001" customHeight="1" x14ac:dyDescent="0.25">
      <c r="A84" s="664"/>
      <c r="B84" s="1633">
        <v>72</v>
      </c>
      <c r="C84" s="5" t="s">
        <v>10</v>
      </c>
    </row>
    <row r="85" spans="1:3" ht="17.100000000000001" customHeight="1" x14ac:dyDescent="0.25">
      <c r="A85" s="664"/>
      <c r="B85" s="1633">
        <v>73</v>
      </c>
      <c r="C85" s="5" t="s">
        <v>11</v>
      </c>
    </row>
    <row r="86" spans="1:3" ht="17.100000000000001" customHeight="1" x14ac:dyDescent="0.25">
      <c r="A86" s="664"/>
      <c r="B86" s="1633">
        <v>74</v>
      </c>
      <c r="C86" s="5" t="s">
        <v>12</v>
      </c>
    </row>
    <row r="87" spans="1:3" ht="17.100000000000001" customHeight="1" x14ac:dyDescent="0.25">
      <c r="A87" s="664"/>
      <c r="B87" s="1633">
        <v>75</v>
      </c>
      <c r="C87" s="5" t="s">
        <v>13</v>
      </c>
    </row>
    <row r="88" spans="1:3" ht="17.100000000000001" customHeight="1" x14ac:dyDescent="0.25">
      <c r="A88" s="664"/>
      <c r="B88" s="1633">
        <v>76</v>
      </c>
      <c r="C88" s="5" t="s">
        <v>14</v>
      </c>
    </row>
    <row r="89" spans="1:3" ht="17.100000000000001" customHeight="1" x14ac:dyDescent="0.25">
      <c r="A89" s="664"/>
      <c r="B89" s="1633">
        <v>77</v>
      </c>
      <c r="C89" s="5" t="s">
        <v>15</v>
      </c>
    </row>
    <row r="90" spans="1:3" ht="17.100000000000001" customHeight="1" x14ac:dyDescent="0.25">
      <c r="A90" s="664"/>
      <c r="B90" s="1633">
        <v>78</v>
      </c>
      <c r="C90" s="5" t="s">
        <v>16</v>
      </c>
    </row>
    <row r="91" spans="1:3" ht="17.100000000000001" customHeight="1" x14ac:dyDescent="0.25">
      <c r="A91" s="664"/>
      <c r="B91" s="1633">
        <v>79</v>
      </c>
      <c r="C91" s="5" t="s">
        <v>17</v>
      </c>
    </row>
    <row r="92" spans="1:3" ht="17.100000000000001" customHeight="1" x14ac:dyDescent="0.25">
      <c r="A92" s="664"/>
      <c r="B92" s="1633">
        <v>80</v>
      </c>
      <c r="C92" s="5" t="s">
        <v>18</v>
      </c>
    </row>
    <row r="93" spans="1:3" ht="17.100000000000001" customHeight="1" x14ac:dyDescent="0.25">
      <c r="A93" s="664"/>
      <c r="B93" s="1633">
        <v>81</v>
      </c>
      <c r="C93" s="5" t="s">
        <v>19</v>
      </c>
    </row>
    <row r="94" spans="1:3" ht="17.100000000000001" customHeight="1" x14ac:dyDescent="0.25">
      <c r="A94" s="664"/>
      <c r="B94" s="1633">
        <v>82</v>
      </c>
      <c r="C94" s="5" t="s">
        <v>20</v>
      </c>
    </row>
    <row r="95" spans="1:3" ht="17.100000000000001" customHeight="1" x14ac:dyDescent="0.25">
      <c r="A95" s="664"/>
      <c r="B95" s="1633">
        <v>83</v>
      </c>
      <c r="C95" s="5" t="s">
        <v>21</v>
      </c>
    </row>
    <row r="96" spans="1:3" ht="17.100000000000001" customHeight="1" x14ac:dyDescent="0.25">
      <c r="A96" s="664"/>
      <c r="B96" s="1633">
        <v>84</v>
      </c>
      <c r="C96" s="5" t="s">
        <v>22</v>
      </c>
    </row>
    <row r="97" spans="1:3" ht="17.100000000000001" customHeight="1" x14ac:dyDescent="0.25">
      <c r="A97" s="664"/>
      <c r="B97" s="1633">
        <v>85</v>
      </c>
      <c r="C97" s="5" t="s">
        <v>23</v>
      </c>
    </row>
    <row r="98" spans="1:3" ht="17.100000000000001" customHeight="1" x14ac:dyDescent="0.25">
      <c r="A98" s="664"/>
      <c r="B98" s="1633">
        <v>86</v>
      </c>
      <c r="C98" s="5" t="s">
        <v>24</v>
      </c>
    </row>
    <row r="99" spans="1:3" ht="17.100000000000001" customHeight="1" x14ac:dyDescent="0.25">
      <c r="A99" s="664"/>
      <c r="B99" s="1633">
        <v>87</v>
      </c>
      <c r="C99" s="5" t="s">
        <v>25</v>
      </c>
    </row>
    <row r="100" spans="1:3" ht="17.100000000000001" customHeight="1" x14ac:dyDescent="0.25">
      <c r="A100" s="664"/>
      <c r="B100" s="1633">
        <v>88</v>
      </c>
      <c r="C100" s="5" t="s">
        <v>26</v>
      </c>
    </row>
    <row r="101" spans="1:3" ht="17.100000000000001" customHeight="1" x14ac:dyDescent="0.25">
      <c r="A101" s="664"/>
      <c r="B101" s="1633">
        <v>89</v>
      </c>
      <c r="C101" s="5" t="s">
        <v>27</v>
      </c>
    </row>
    <row r="102" spans="1:3" ht="17.100000000000001" customHeight="1" x14ac:dyDescent="0.25">
      <c r="A102" s="664"/>
      <c r="B102" s="1633">
        <v>90</v>
      </c>
      <c r="C102" s="5" t="s">
        <v>28</v>
      </c>
    </row>
    <row r="103" spans="1:3" ht="17.100000000000001" customHeight="1" x14ac:dyDescent="0.25">
      <c r="A103" s="664"/>
      <c r="B103" s="1633">
        <v>91</v>
      </c>
      <c r="C103" s="5" t="s">
        <v>29</v>
      </c>
    </row>
    <row r="104" spans="1:3" ht="17.100000000000001" customHeight="1" x14ac:dyDescent="0.25">
      <c r="A104" s="664"/>
      <c r="B104" s="1633">
        <v>92</v>
      </c>
      <c r="C104" s="5" t="s">
        <v>30</v>
      </c>
    </row>
    <row r="105" spans="1:3" ht="17.100000000000001" customHeight="1" x14ac:dyDescent="0.25">
      <c r="A105" s="664"/>
      <c r="B105" s="1633">
        <v>93</v>
      </c>
      <c r="C105" s="5" t="s">
        <v>31</v>
      </c>
    </row>
    <row r="106" spans="1:3" ht="17.100000000000001" customHeight="1" x14ac:dyDescent="0.25">
      <c r="A106" s="664"/>
      <c r="B106" s="1633">
        <v>94</v>
      </c>
      <c r="C106" s="5" t="s">
        <v>32</v>
      </c>
    </row>
    <row r="107" spans="1:3" ht="17.100000000000001" customHeight="1" x14ac:dyDescent="0.25">
      <c r="B107" s="1632"/>
    </row>
    <row r="108" spans="1:3" ht="20.25" customHeight="1" x14ac:dyDescent="0.25">
      <c r="B108" s="1646" t="s">
        <v>1519</v>
      </c>
    </row>
    <row r="109" spans="1:3" ht="17.100000000000001" customHeight="1" x14ac:dyDescent="0.25">
      <c r="B109" s="1632"/>
    </row>
    <row r="110" spans="1:3" ht="17.100000000000001" customHeight="1" x14ac:dyDescent="0.25">
      <c r="A110" s="664"/>
      <c r="B110" s="1633">
        <v>95</v>
      </c>
      <c r="C110" t="s">
        <v>2399</v>
      </c>
    </row>
    <row r="111" spans="1:3" ht="17.100000000000001" customHeight="1" x14ac:dyDescent="0.25">
      <c r="A111" s="664"/>
      <c r="B111" s="1635">
        <v>96</v>
      </c>
      <c r="C111" t="s">
        <v>2400</v>
      </c>
    </row>
    <row r="112" spans="1:3" ht="17.100000000000001" customHeight="1" x14ac:dyDescent="0.25">
      <c r="A112" s="664"/>
      <c r="B112" s="1635">
        <v>97</v>
      </c>
      <c r="C112" t="s">
        <v>2401</v>
      </c>
    </row>
    <row r="113" spans="1:3" ht="17.100000000000001" customHeight="1" x14ac:dyDescent="0.25">
      <c r="A113" s="664"/>
      <c r="B113" s="1635">
        <v>98</v>
      </c>
      <c r="C113" t="s">
        <v>2402</v>
      </c>
    </row>
    <row r="114" spans="1:3" ht="17.100000000000001" customHeight="1" x14ac:dyDescent="0.25">
      <c r="A114" s="664"/>
      <c r="B114" s="1633">
        <v>99</v>
      </c>
      <c r="C114" t="s">
        <v>2492</v>
      </c>
    </row>
    <row r="115" spans="1:3" ht="17.100000000000001" customHeight="1" x14ac:dyDescent="0.25">
      <c r="A115" s="664"/>
      <c r="B115" s="1635">
        <v>100</v>
      </c>
      <c r="C115" t="s">
        <v>2493</v>
      </c>
    </row>
    <row r="116" spans="1:3" ht="17.100000000000001" customHeight="1" x14ac:dyDescent="0.25">
      <c r="A116" s="664"/>
      <c r="B116" s="1633">
        <v>101</v>
      </c>
      <c r="C116" t="s">
        <v>2541</v>
      </c>
    </row>
    <row r="117" spans="1:3" ht="17.100000000000001" customHeight="1" x14ac:dyDescent="0.25">
      <c r="A117" s="664"/>
      <c r="B117" s="1633">
        <v>102</v>
      </c>
      <c r="C117" t="s">
        <v>2403</v>
      </c>
    </row>
    <row r="118" spans="1:3" ht="17.100000000000001" customHeight="1" x14ac:dyDescent="0.25">
      <c r="A118" s="664"/>
      <c r="B118" s="1633">
        <v>103</v>
      </c>
      <c r="C118" t="s">
        <v>2404</v>
      </c>
    </row>
    <row r="119" spans="1:3" ht="17.100000000000001" customHeight="1" x14ac:dyDescent="0.25">
      <c r="A119" s="664"/>
      <c r="B119" s="1633">
        <v>104</v>
      </c>
      <c r="C119" t="s">
        <v>2405</v>
      </c>
    </row>
    <row r="120" spans="1:3" ht="17.100000000000001" customHeight="1" x14ac:dyDescent="0.25">
      <c r="A120" s="664"/>
      <c r="B120" s="1633">
        <v>105</v>
      </c>
      <c r="C120" t="s">
        <v>2406</v>
      </c>
    </row>
    <row r="121" spans="1:3" ht="17.100000000000001" customHeight="1" x14ac:dyDescent="0.25">
      <c r="A121" s="664"/>
      <c r="B121" s="1633">
        <v>106</v>
      </c>
      <c r="C121" t="s">
        <v>2407</v>
      </c>
    </row>
    <row r="122" spans="1:3" ht="17.100000000000001" customHeight="1" x14ac:dyDescent="0.25">
      <c r="A122" s="664"/>
      <c r="B122" s="1633">
        <v>107</v>
      </c>
      <c r="C122" t="s">
        <v>2408</v>
      </c>
    </row>
    <row r="123" spans="1:3" ht="17.100000000000001" customHeight="1" x14ac:dyDescent="0.25">
      <c r="A123" s="664"/>
      <c r="B123" s="1633">
        <v>108</v>
      </c>
      <c r="C123" t="s">
        <v>2409</v>
      </c>
    </row>
    <row r="124" spans="1:3" ht="17.100000000000001" customHeight="1" x14ac:dyDescent="0.25">
      <c r="A124" s="664"/>
      <c r="B124" s="1633">
        <v>109</v>
      </c>
      <c r="C124" t="s">
        <v>2410</v>
      </c>
    </row>
    <row r="125" spans="1:3" ht="17.100000000000001" customHeight="1" x14ac:dyDescent="0.25">
      <c r="A125" s="664"/>
      <c r="B125" s="1633">
        <v>110</v>
      </c>
      <c r="C125" t="s">
        <v>2411</v>
      </c>
    </row>
    <row r="126" spans="1:3" ht="17.100000000000001" customHeight="1" x14ac:dyDescent="0.25">
      <c r="A126" s="664"/>
      <c r="B126" s="1633">
        <v>111</v>
      </c>
      <c r="C126" t="s">
        <v>2412</v>
      </c>
    </row>
    <row r="127" spans="1:3" ht="17.100000000000001" customHeight="1" x14ac:dyDescent="0.25">
      <c r="A127" s="664"/>
      <c r="B127" s="1633">
        <v>112</v>
      </c>
      <c r="C127" t="s">
        <v>2413</v>
      </c>
    </row>
    <row r="128" spans="1:3" ht="17.100000000000001" customHeight="1" x14ac:dyDescent="0.25"/>
    <row r="129" spans="1:3" ht="20.25" customHeight="1" x14ac:dyDescent="0.25">
      <c r="B129" s="1647" t="s">
        <v>825</v>
      </c>
    </row>
    <row r="130" spans="1:3" ht="17.100000000000001" customHeight="1" x14ac:dyDescent="0.25">
      <c r="B130" s="1637"/>
    </row>
    <row r="131" spans="1:3" ht="17.100000000000001" customHeight="1" x14ac:dyDescent="0.25">
      <c r="A131" s="664"/>
      <c r="B131" s="1633">
        <v>113</v>
      </c>
      <c r="C131" t="s">
        <v>2414</v>
      </c>
    </row>
    <row r="132" spans="1:3" ht="17.100000000000001" customHeight="1" x14ac:dyDescent="0.25">
      <c r="A132" s="664"/>
      <c r="B132" s="1633">
        <v>114</v>
      </c>
      <c r="C132" t="s">
        <v>2415</v>
      </c>
    </row>
    <row r="133" spans="1:3" ht="17.100000000000001" customHeight="1" x14ac:dyDescent="0.25">
      <c r="A133" s="664"/>
      <c r="B133" s="1633">
        <v>115</v>
      </c>
      <c r="C133" t="s">
        <v>2540</v>
      </c>
    </row>
    <row r="134" spans="1:3" ht="17.100000000000001" customHeight="1" x14ac:dyDescent="0.25">
      <c r="A134" s="664"/>
      <c r="B134" s="1633">
        <v>116</v>
      </c>
      <c r="C134" t="s">
        <v>2416</v>
      </c>
    </row>
    <row r="135" spans="1:3" ht="17.100000000000001" customHeight="1" x14ac:dyDescent="0.25">
      <c r="A135" s="4"/>
      <c r="B135" s="1633">
        <v>117</v>
      </c>
      <c r="C135" t="s">
        <v>826</v>
      </c>
    </row>
    <row r="136" spans="1:3" ht="17.100000000000001" customHeight="1" x14ac:dyDescent="0.25">
      <c r="A136" s="4"/>
    </row>
    <row r="137" spans="1:3" ht="20.25" customHeight="1" x14ac:dyDescent="0.3">
      <c r="B137" s="1638" t="s">
        <v>874</v>
      </c>
    </row>
    <row r="138" spans="1:3" ht="17.100000000000001" customHeight="1" x14ac:dyDescent="0.25">
      <c r="B138" s="1639"/>
    </row>
    <row r="139" spans="1:3" ht="17.100000000000001" customHeight="1" x14ac:dyDescent="0.25">
      <c r="B139" s="1633">
        <v>118</v>
      </c>
      <c r="C139" t="s">
        <v>2417</v>
      </c>
    </row>
    <row r="140" spans="1:3" ht="17.100000000000001" customHeight="1" x14ac:dyDescent="0.25">
      <c r="B140" s="1633">
        <v>119</v>
      </c>
      <c r="C140" t="s">
        <v>2418</v>
      </c>
    </row>
    <row r="141" spans="1:3" ht="17.100000000000001" customHeight="1" x14ac:dyDescent="0.25">
      <c r="B141" s="1633">
        <v>120</v>
      </c>
      <c r="C141" t="s">
        <v>2419</v>
      </c>
    </row>
    <row r="142" spans="1:3" ht="17.100000000000001" customHeight="1" x14ac:dyDescent="0.25">
      <c r="B142" s="1633">
        <v>121</v>
      </c>
      <c r="C142" t="s">
        <v>2420</v>
      </c>
    </row>
    <row r="143" spans="1:3" ht="17.100000000000001" customHeight="1" x14ac:dyDescent="0.25">
      <c r="B143" s="1633">
        <v>122</v>
      </c>
      <c r="C143" t="s">
        <v>2421</v>
      </c>
    </row>
    <row r="144" spans="1:3" ht="17.100000000000001" customHeight="1" x14ac:dyDescent="0.25">
      <c r="B144" s="1633">
        <v>123</v>
      </c>
      <c r="C144" t="s">
        <v>2422</v>
      </c>
    </row>
    <row r="145" spans="1:3" ht="17.100000000000001" customHeight="1" x14ac:dyDescent="0.25">
      <c r="B145" s="1633">
        <v>124</v>
      </c>
      <c r="C145" t="s">
        <v>2423</v>
      </c>
    </row>
    <row r="146" spans="1:3" ht="17.100000000000001" customHeight="1" x14ac:dyDescent="0.25">
      <c r="B146" s="1633">
        <v>125</v>
      </c>
      <c r="C146" t="s">
        <v>2424</v>
      </c>
    </row>
    <row r="147" spans="1:3" ht="17.100000000000001" customHeight="1" x14ac:dyDescent="0.25">
      <c r="B147" s="1633">
        <v>126</v>
      </c>
      <c r="C147" t="s">
        <v>2425</v>
      </c>
    </row>
    <row r="148" spans="1:3" ht="17.100000000000001" customHeight="1" x14ac:dyDescent="0.25">
      <c r="B148" s="1633">
        <v>127</v>
      </c>
      <c r="C148" t="s">
        <v>2426</v>
      </c>
    </row>
    <row r="149" spans="1:3" ht="17.100000000000001" customHeight="1" x14ac:dyDescent="0.25">
      <c r="A149" s="4"/>
    </row>
    <row r="150" spans="1:3" ht="20.25" customHeight="1" x14ac:dyDescent="0.3">
      <c r="B150" s="1640" t="s">
        <v>1260</v>
      </c>
    </row>
    <row r="151" spans="1:3" ht="17.100000000000001" customHeight="1" x14ac:dyDescent="0.25">
      <c r="B151" s="1641"/>
    </row>
    <row r="152" spans="1:3" ht="17.100000000000001" customHeight="1" x14ac:dyDescent="0.25">
      <c r="B152" s="1633">
        <v>128</v>
      </c>
      <c r="C152" t="s">
        <v>2439</v>
      </c>
    </row>
    <row r="153" spans="1:3" ht="17.100000000000001" customHeight="1" x14ac:dyDescent="0.25">
      <c r="B153" s="1633">
        <v>129</v>
      </c>
      <c r="C153" t="s">
        <v>2440</v>
      </c>
    </row>
    <row r="154" spans="1:3" ht="17.100000000000001" customHeight="1" x14ac:dyDescent="0.25">
      <c r="B154" s="1633">
        <v>130</v>
      </c>
      <c r="C154" t="s">
        <v>2441</v>
      </c>
    </row>
    <row r="155" spans="1:3" ht="17.100000000000001" customHeight="1" x14ac:dyDescent="0.25">
      <c r="B155" s="1633">
        <v>131</v>
      </c>
      <c r="C155" t="s">
        <v>2442</v>
      </c>
    </row>
    <row r="156" spans="1:3" ht="17.100000000000001" customHeight="1" x14ac:dyDescent="0.25">
      <c r="B156" s="1633">
        <v>132</v>
      </c>
      <c r="C156" t="s">
        <v>2443</v>
      </c>
    </row>
    <row r="157" spans="1:3" ht="17.100000000000001" customHeight="1" x14ac:dyDescent="0.25">
      <c r="B157" s="1633">
        <v>133</v>
      </c>
      <c r="C157" t="s">
        <v>2444</v>
      </c>
    </row>
    <row r="158" spans="1:3" ht="17.100000000000001" customHeight="1" x14ac:dyDescent="0.25">
      <c r="B158" s="1633">
        <v>134</v>
      </c>
      <c r="C158" t="s">
        <v>2445</v>
      </c>
    </row>
    <row r="159" spans="1:3" ht="17.100000000000001" customHeight="1" x14ac:dyDescent="0.25">
      <c r="B159" s="1633">
        <v>135</v>
      </c>
      <c r="C159" t="s">
        <v>1304</v>
      </c>
    </row>
    <row r="160" spans="1:3" ht="17.100000000000001" customHeight="1" x14ac:dyDescent="0.25">
      <c r="B160" s="1633">
        <v>136</v>
      </c>
      <c r="C160" t="s">
        <v>2446</v>
      </c>
    </row>
    <row r="161" spans="1:3" ht="17.100000000000001" customHeight="1" x14ac:dyDescent="0.25">
      <c r="B161" s="1642"/>
    </row>
    <row r="162" spans="1:3" ht="17.100000000000001" customHeight="1" x14ac:dyDescent="0.3">
      <c r="B162" s="1640" t="s">
        <v>1315</v>
      </c>
    </row>
    <row r="163" spans="1:3" ht="17.100000000000001" customHeight="1" x14ac:dyDescent="0.25">
      <c r="B163" s="1641"/>
      <c r="C163" s="271"/>
    </row>
    <row r="164" spans="1:3" ht="17.100000000000001" customHeight="1" x14ac:dyDescent="0.25">
      <c r="A164" s="664"/>
      <c r="B164" s="1633">
        <v>137</v>
      </c>
      <c r="C164" t="s">
        <v>2427</v>
      </c>
    </row>
    <row r="165" spans="1:3" ht="17.100000000000001" customHeight="1" x14ac:dyDescent="0.25">
      <c r="A165" s="664"/>
      <c r="B165" s="1633">
        <v>138</v>
      </c>
      <c r="C165" t="s">
        <v>2428</v>
      </c>
    </row>
    <row r="166" spans="1:3" ht="17.100000000000001" customHeight="1" x14ac:dyDescent="0.25">
      <c r="A166" s="664"/>
      <c r="B166" s="1633">
        <v>139</v>
      </c>
      <c r="C166" t="s">
        <v>2429</v>
      </c>
    </row>
    <row r="167" spans="1:3" ht="17.100000000000001" customHeight="1" x14ac:dyDescent="0.25">
      <c r="A167" s="664"/>
      <c r="B167" s="1633">
        <v>140</v>
      </c>
      <c r="C167" t="s">
        <v>2430</v>
      </c>
    </row>
    <row r="168" spans="1:3" ht="17.100000000000001" customHeight="1" x14ac:dyDescent="0.25">
      <c r="A168" s="664"/>
      <c r="B168" s="1633">
        <v>141</v>
      </c>
      <c r="C168" t="s">
        <v>2431</v>
      </c>
    </row>
    <row r="169" spans="1:3" ht="17.100000000000001" customHeight="1" x14ac:dyDescent="0.25">
      <c r="A169" s="664"/>
      <c r="B169" s="1633">
        <v>142</v>
      </c>
      <c r="C169" t="s">
        <v>2432</v>
      </c>
    </row>
    <row r="170" spans="1:3" ht="17.100000000000001" customHeight="1" x14ac:dyDescent="0.25">
      <c r="A170" s="664"/>
      <c r="B170" s="1633">
        <v>143</v>
      </c>
      <c r="C170" t="s">
        <v>2433</v>
      </c>
    </row>
    <row r="171" spans="1:3" ht="17.100000000000001" customHeight="1" x14ac:dyDescent="0.25">
      <c r="A171" s="664"/>
      <c r="B171" s="1633">
        <v>144</v>
      </c>
      <c r="C171" t="s">
        <v>2434</v>
      </c>
    </row>
    <row r="172" spans="1:3" ht="17.100000000000001" customHeight="1" x14ac:dyDescent="0.25">
      <c r="A172" s="664"/>
      <c r="B172" s="1633">
        <v>145</v>
      </c>
      <c r="C172" t="s">
        <v>2435</v>
      </c>
    </row>
    <row r="173" spans="1:3" ht="17.100000000000001" customHeight="1" x14ac:dyDescent="0.25">
      <c r="A173" s="664"/>
      <c r="B173" s="1633">
        <v>146</v>
      </c>
      <c r="C173" t="s">
        <v>2436</v>
      </c>
    </row>
    <row r="174" spans="1:3" ht="17.100000000000001" customHeight="1" x14ac:dyDescent="0.25">
      <c r="A174" s="664"/>
      <c r="B174" s="1633">
        <v>147</v>
      </c>
      <c r="C174" t="s">
        <v>2437</v>
      </c>
    </row>
    <row r="175" spans="1:3" ht="17.100000000000001" customHeight="1" x14ac:dyDescent="0.25">
      <c r="A175" s="664"/>
      <c r="B175" s="1633">
        <v>148</v>
      </c>
      <c r="C175" t="s">
        <v>2438</v>
      </c>
    </row>
    <row r="176" spans="1:3" ht="17.100000000000001" customHeight="1" x14ac:dyDescent="0.25">
      <c r="A176" s="664"/>
      <c r="C176" s="271"/>
    </row>
    <row r="177" spans="1:3" ht="20.25" customHeight="1" x14ac:dyDescent="0.3">
      <c r="A177" s="4"/>
      <c r="B177" s="1640" t="s">
        <v>2447</v>
      </c>
    </row>
    <row r="178" spans="1:3" ht="17.100000000000001" customHeight="1" x14ac:dyDescent="0.25">
      <c r="A178" s="1393"/>
      <c r="B178" s="1637"/>
    </row>
    <row r="179" spans="1:3" ht="17.100000000000001" customHeight="1" x14ac:dyDescent="0.25">
      <c r="B179" s="1643">
        <v>149</v>
      </c>
      <c r="C179" t="s">
        <v>2494</v>
      </c>
    </row>
    <row r="180" spans="1:3" ht="17.100000000000001" customHeight="1" x14ac:dyDescent="0.25">
      <c r="B180" s="1643">
        <v>150</v>
      </c>
      <c r="C180" t="s">
        <v>2495</v>
      </c>
    </row>
    <row r="181" spans="1:3" ht="17.100000000000001" customHeight="1" x14ac:dyDescent="0.25">
      <c r="B181" s="1643">
        <v>151</v>
      </c>
      <c r="C181" t="s">
        <v>2496</v>
      </c>
    </row>
    <row r="182" spans="1:3" ht="17.100000000000001" customHeight="1" x14ac:dyDescent="0.25">
      <c r="B182" s="1643">
        <v>152</v>
      </c>
      <c r="C182" t="s">
        <v>2497</v>
      </c>
    </row>
    <row r="183" spans="1:3" ht="17.100000000000001" customHeight="1" x14ac:dyDescent="0.25">
      <c r="B183" s="1643">
        <v>153</v>
      </c>
      <c r="C183" t="s">
        <v>2498</v>
      </c>
    </row>
    <row r="184" spans="1:3" ht="17.100000000000001" customHeight="1" x14ac:dyDescent="0.25">
      <c r="B184" s="1643">
        <v>154</v>
      </c>
      <c r="C184" t="s">
        <v>2499</v>
      </c>
    </row>
    <row r="185" spans="1:3" ht="17.100000000000001" customHeight="1" x14ac:dyDescent="0.25">
      <c r="B185" s="1643">
        <v>155</v>
      </c>
      <c r="C185" t="s">
        <v>2500</v>
      </c>
    </row>
    <row r="186" spans="1:3" ht="17.100000000000001" customHeight="1" x14ac:dyDescent="0.25">
      <c r="B186" s="1643">
        <v>156</v>
      </c>
      <c r="C186" t="s">
        <v>2501</v>
      </c>
    </row>
    <row r="187" spans="1:3" ht="17.100000000000001" customHeight="1" x14ac:dyDescent="0.25">
      <c r="B187" s="1643">
        <v>157</v>
      </c>
      <c r="C187" t="s">
        <v>2502</v>
      </c>
    </row>
    <row r="188" spans="1:3" ht="17.100000000000001" customHeight="1" x14ac:dyDescent="0.25">
      <c r="B188" s="1632"/>
    </row>
    <row r="189" spans="1:3" ht="20.25" customHeight="1" x14ac:dyDescent="0.25">
      <c r="B189" s="1644" t="s">
        <v>244</v>
      </c>
    </row>
    <row r="190" spans="1:3" ht="17.100000000000001" customHeight="1" x14ac:dyDescent="0.25">
      <c r="B190" s="1641"/>
    </row>
    <row r="191" spans="1:3" ht="17.100000000000001" customHeight="1" x14ac:dyDescent="0.25">
      <c r="A191" s="664"/>
      <c r="B191" s="1634">
        <v>158</v>
      </c>
      <c r="C191" t="s">
        <v>1416</v>
      </c>
    </row>
    <row r="192" spans="1:3" ht="17.100000000000001" customHeight="1" x14ac:dyDescent="0.25">
      <c r="A192" s="664"/>
      <c r="B192" s="1634">
        <v>159</v>
      </c>
      <c r="C192" t="s">
        <v>2503</v>
      </c>
    </row>
    <row r="193" spans="1:3" ht="17.100000000000001" customHeight="1" x14ac:dyDescent="0.25">
      <c r="A193" s="664"/>
      <c r="B193" s="1633">
        <v>160</v>
      </c>
      <c r="C193" t="s">
        <v>245</v>
      </c>
    </row>
    <row r="194" spans="1:3" ht="17.100000000000001" customHeight="1" x14ac:dyDescent="0.25">
      <c r="A194" s="664"/>
      <c r="B194" s="1633">
        <v>161</v>
      </c>
      <c r="C194" t="s">
        <v>2504</v>
      </c>
    </row>
    <row r="195" spans="1:3" ht="17.100000000000001" customHeight="1" x14ac:dyDescent="0.25">
      <c r="A195" s="4"/>
    </row>
    <row r="196" spans="1:3" ht="20.25" customHeight="1" x14ac:dyDescent="0.3">
      <c r="B196" s="1640" t="s">
        <v>311</v>
      </c>
    </row>
    <row r="197" spans="1:3" ht="17.100000000000001" customHeight="1" x14ac:dyDescent="0.25">
      <c r="B197" s="1641"/>
    </row>
    <row r="198" spans="1:3" ht="17.100000000000001" customHeight="1" x14ac:dyDescent="0.25">
      <c r="A198" s="664"/>
      <c r="B198" s="1634">
        <v>162</v>
      </c>
      <c r="C198" t="s">
        <v>2505</v>
      </c>
    </row>
    <row r="199" spans="1:3" ht="17.100000000000001" customHeight="1" x14ac:dyDescent="0.25">
      <c r="A199" s="664"/>
      <c r="B199" s="1634">
        <v>163</v>
      </c>
      <c r="C199" t="s">
        <v>2506</v>
      </c>
    </row>
    <row r="200" spans="1:3" x14ac:dyDescent="0.25">
      <c r="B200" s="1632"/>
    </row>
    <row r="201" spans="1:3" x14ac:dyDescent="0.25">
      <c r="B201" s="1632"/>
    </row>
    <row r="202" spans="1:3" x14ac:dyDescent="0.25">
      <c r="B202" s="1632"/>
    </row>
    <row r="203" spans="1:3" x14ac:dyDescent="0.25">
      <c r="B203" s="1632"/>
    </row>
    <row r="204" spans="1:3" x14ac:dyDescent="0.25">
      <c r="B204" s="1632"/>
    </row>
    <row r="205" spans="1:3" x14ac:dyDescent="0.25">
      <c r="B205" s="1632"/>
    </row>
    <row r="206" spans="1:3" x14ac:dyDescent="0.25">
      <c r="B206" s="1632"/>
    </row>
    <row r="207" spans="1:3" x14ac:dyDescent="0.25">
      <c r="B207" s="1632"/>
    </row>
    <row r="208" spans="1:3" x14ac:dyDescent="0.25">
      <c r="B208" s="1632"/>
    </row>
    <row r="209" spans="2:2" x14ac:dyDescent="0.25">
      <c r="B209" s="1632"/>
    </row>
  </sheetData>
  <hyperlinks>
    <hyperlink ref="B78" location="'66'!A1" display="'66'!A1"/>
    <hyperlink ref="B79" location="'67 68'!A1" display="'67 68'!A1"/>
    <hyperlink ref="B80" location="'67 68'!A1" display="'67 68'!A1"/>
    <hyperlink ref="B81" location="'69'!A1" display="'69'!A1"/>
    <hyperlink ref="B82" location="'70'!A1" display="'70'!A1"/>
    <hyperlink ref="B83" location="'71'!A1" display="'71'!A1"/>
    <hyperlink ref="B84" location="'72 73'!A1" display="'72 73'!A1"/>
    <hyperlink ref="B85" location="'72 73'!A1" display="'72 73'!A1"/>
    <hyperlink ref="B86" location="'74'!A1" display="'74'!A1"/>
    <hyperlink ref="B87" location="'75 76'!A1" display="'75 76'!A1"/>
    <hyperlink ref="B88" location="'75 76'!A1" display="'75 76'!A1"/>
    <hyperlink ref="B89" location="'77'!A1" display="'77'!A1"/>
    <hyperlink ref="B90" location="'78'!A1" display="'78'!A1"/>
    <hyperlink ref="B91" location="'79 80 81 82'!A1" display="'79 80 81 82'!A1"/>
    <hyperlink ref="B92" location="'79 80 81 82'!A1" display="'79 80 81 82'!A1"/>
    <hyperlink ref="B93" location="'79 80 81 82'!A1" display="'79 80 81 82'!A1"/>
    <hyperlink ref="B94" location="'79 80 81 82'!A1" display="'79 80 81 82'!A1"/>
    <hyperlink ref="B95" location="'83 84'!A1" display="'83 84'!A1"/>
    <hyperlink ref="B96" location="'83 84'!A1" display="'83 84'!A1"/>
    <hyperlink ref="B97" location="'85'!A1" display="'85'!A1"/>
    <hyperlink ref="B98" location="'86'!A1" display="'86'!A1"/>
    <hyperlink ref="B99" location="'87'!A1" display="'87'!A1"/>
    <hyperlink ref="B100" location="'88'!A1" display="'88'!A1"/>
    <hyperlink ref="B101" location="'89 90'!A1" display="'89 90'!A1"/>
    <hyperlink ref="B102" location="'89 90'!A1" display="'89 90'!A1"/>
    <hyperlink ref="B103" location="'91 92'!A1" display="'91 92'!A1"/>
    <hyperlink ref="B104" location="'91 92'!A1" display="'91 92'!A1"/>
    <hyperlink ref="B105" location="'93 94'!A1" display="'93 94'!A1"/>
    <hyperlink ref="B106" location="'93 94'!A1" display="'93 94'!A1"/>
    <hyperlink ref="B110" location="'95'!A1" display="'95'!A1"/>
    <hyperlink ref="B111" location="'96 97'!A1" display="'96 97'!A1"/>
    <hyperlink ref="B112" location="'96 97'!A1" display="'96 97'!A1"/>
    <hyperlink ref="B113" location="'98'!A1" display="'98'!A1"/>
    <hyperlink ref="B114" location="'99'!A1" display="'99'!A1"/>
    <hyperlink ref="B115" location="'100'!A1" display="'100'!A1"/>
    <hyperlink ref="B116" location="'101'!A1" display="'101'!A1"/>
    <hyperlink ref="B117" location="'102'!A1" display="'102'!A1"/>
    <hyperlink ref="B118" location="'103-104'!A1" display="'103-104'!A1"/>
    <hyperlink ref="B119" location="'103-104'!A1" display="'103-104'!A1"/>
    <hyperlink ref="B120" location="'105'!A1" display="'105'!A1"/>
    <hyperlink ref="B121" location="'106'!A1" display="'106'!A1"/>
    <hyperlink ref="B122" location="'107'!A1" display="'107'!A1"/>
    <hyperlink ref="B123" location="'108'!A1" display="'108'!A1"/>
    <hyperlink ref="B124" location="'109'!A1" display="'109'!A1"/>
    <hyperlink ref="B125" location="'110'!A1" display="'110'!A1"/>
    <hyperlink ref="B126" location="'111'!A1" display="'111'!A1"/>
    <hyperlink ref="B127" location="'112'!A1" display="'112'!A1"/>
    <hyperlink ref="B131" location="'113'!A1" display="'113'!A1"/>
    <hyperlink ref="B132" location="'114'!A1" display="'114'!A1"/>
    <hyperlink ref="B133" location="'115'!A1" display="'115'!A1"/>
    <hyperlink ref="B134" location="'116'!A1" display="'116'!A1"/>
    <hyperlink ref="B135" location="'117'!A1" display="'117'!A1"/>
    <hyperlink ref="B10" location="'1 2'!A1" display="'1 2'!A1"/>
    <hyperlink ref="B11" location="'1 2'!Área_de_impresión" display="'1 2'!Área_de_impresión"/>
    <hyperlink ref="B12" location="'3 4'!A1" display="'3 4'!A1"/>
    <hyperlink ref="B13" location="'3 4'!A52" display="'3 4'!A52"/>
    <hyperlink ref="B14" location="'5'!A1" display="'5'!A1"/>
    <hyperlink ref="B15" location="'6'!A1" display="'6'!A1"/>
    <hyperlink ref="B16" location="'7 8'!A1" display="'7 8'!A1"/>
    <hyperlink ref="B17" location="'7 8'!A49" display="'7 8'!A49"/>
    <hyperlink ref="B18" location="'9 10'!A1" display="'9 10'!A1"/>
    <hyperlink ref="B19" location="'9 10'!A31" display="'9 10'!A31"/>
    <hyperlink ref="B20" location="'11'!A1" display="'11'!A1"/>
    <hyperlink ref="B21" location="'12'!A1" display="'12'!A1"/>
    <hyperlink ref="B22" location="'13'!A1" display="'13'!A1"/>
    <hyperlink ref="B23" location="'14'!A1" display="'14'!A1"/>
    <hyperlink ref="B24" location="'15'!A1" display="'15'!A1"/>
    <hyperlink ref="B25" location="'16'!A1" display="'16'!A1"/>
    <hyperlink ref="B26" location="'17'!A1" display="'17'!A1"/>
    <hyperlink ref="B27" location="'18'!A1" display="'18'!A1"/>
    <hyperlink ref="B28" location="'19'!A1" display="'19'!A1"/>
    <hyperlink ref="B29" location="'20'!A1" display="'20'!A1"/>
    <hyperlink ref="B30" location="'21'!A1" display="'21'!A1"/>
    <hyperlink ref="B31" location="'22'!A1" display="'22'!A1"/>
    <hyperlink ref="B32" location="'23'!A1" display="'23'!A1"/>
    <hyperlink ref="B33" location="'24'!A1" display="'24'!A1"/>
    <hyperlink ref="B34" location="'25'!A1" display="'25'!A1"/>
    <hyperlink ref="B35" location="'26'!A1" display="'26'!A1"/>
    <hyperlink ref="B36" location="'27'!A1" display="'27'!A1"/>
    <hyperlink ref="B37" location="'28'!A1" display="'28'!A1"/>
    <hyperlink ref="B38" location="'29'!A1" display="'29'!A1"/>
    <hyperlink ref="B39" location="'30'!A1" display="'30'!A1"/>
    <hyperlink ref="B40" location="'31'!A1" display="'31'!A1"/>
    <hyperlink ref="B41" location="'32'!A1" display="'32'!A1"/>
    <hyperlink ref="B42" location="'33'!A1" display="'33'!A1"/>
    <hyperlink ref="B43" location="'34'!A1" display="'34'!A1"/>
    <hyperlink ref="B44" location="'35'!A1" display="'35'!A1"/>
    <hyperlink ref="B45" location="'36'!A1" display="'36'!A1"/>
    <hyperlink ref="B46" location="'37'!A1" display="'37'!A1"/>
    <hyperlink ref="B47" location="'38'!A1" display="'38'!A1"/>
    <hyperlink ref="B48" location="'39'!A1" display="'39'!A1"/>
    <hyperlink ref="B58" location="'47 48 49'!A1" display="'47 48 49'!A1"/>
    <hyperlink ref="B59" location="'50'!A1" display="'50'!A1"/>
    <hyperlink ref="B60" location="'51'!A1" display="'51'!A1"/>
    <hyperlink ref="B61" location="'52'!A1" display="'52'!A1"/>
    <hyperlink ref="B62" location="'53'!A1" display="'53'!A1"/>
    <hyperlink ref="B63" location="'54'!A1" display="'54'!A1"/>
    <hyperlink ref="B64" location="'55'!A1" display="'55'!A1"/>
    <hyperlink ref="B65" location="'56'!A1" display="'56'!A1"/>
    <hyperlink ref="B66" location="'57'!A1" display="'57'!A1"/>
    <hyperlink ref="B69" location="'60'!A1" display="'60'!A1"/>
    <hyperlink ref="B70" location="'61'!A1" display="'61'!A1"/>
    <hyperlink ref="B49" location="'40'!A1" display="'40'!A1"/>
    <hyperlink ref="B50" location="'41'!A1" display="'41'!A1"/>
    <hyperlink ref="B51" location="'42'!A1" display="'42'!A1"/>
    <hyperlink ref="B52" location="'43'!A1" display="'43'!A1"/>
    <hyperlink ref="B53" location="'44 45 46'!A1" display="'44 45 46'!A1"/>
    <hyperlink ref="B54" location="'44 45 46'!A1" display="'44 45 46'!A1"/>
    <hyperlink ref="B55" location="'44 45 46'!A1" display="'44 45 46'!A1"/>
    <hyperlink ref="B56" location="'47 48 49'!A1" display="'47 48 49'!A1"/>
    <hyperlink ref="B57" location="'47 48 49'!A1" display="'47 48 49'!A1"/>
    <hyperlink ref="B71" location="'62'!F1" display="'62'!F1"/>
    <hyperlink ref="B72" location="'63'!H1" display="'63'!H1"/>
    <hyperlink ref="B73" location="'64'!F1" display="'64'!F1"/>
    <hyperlink ref="B68" location="'59'!A1" display="'59'!A1"/>
    <hyperlink ref="B74" location="'65'!A1" display="'65'!A1"/>
    <hyperlink ref="B67" location="'58'!A1" display="'58'!A1"/>
    <hyperlink ref="B137" location="'Capitulo V'!A1" display="V Régimen de Asignación Familiar"/>
    <hyperlink ref="B139" location="'118 119'!A1" display="'118 119'!A1"/>
    <hyperlink ref="B140" location="'118 119'!A1" display="'118 119'!A1"/>
    <hyperlink ref="B141" location="'120'!A1" display="'120'!A1"/>
    <hyperlink ref="B142" location="'121'!A1" display="'121'!A1"/>
    <hyperlink ref="B143" location="'122 -123'!A1" display="'122 -123'!A1"/>
    <hyperlink ref="B144" location="'122 -123'!A1" display="'122 -123'!A1"/>
    <hyperlink ref="B145" location="'124'!A1" display="'124'!A1"/>
    <hyperlink ref="B146" location="'125'!A1" display="'125'!A1"/>
    <hyperlink ref="B147" location="'126'!A1" display="'126'!A1"/>
    <hyperlink ref="B148" location="'127'!A1" display="'127'!A1"/>
    <hyperlink ref="B150" location="'Capítulo VI'!A1" display="VI Régimen de Beneficios Asistenciales"/>
    <hyperlink ref="B152" location="'128-129'!A1" display="'128-129'!A1"/>
    <hyperlink ref="B153" location="'128-129'!A1" display="'128-129'!A1"/>
    <hyperlink ref="B154" location="'130'!A1" display="'130'!A1"/>
    <hyperlink ref="B155" location="'131-132'!A1" display="'131-132'!A1"/>
    <hyperlink ref="B156" location="'131-132'!A1" display="'131-132'!A1"/>
    <hyperlink ref="B157" location="'133-134'!A1" display="'133-134'!A1"/>
    <hyperlink ref="B158" location="'133-134'!A1" display="'133-134'!A1"/>
    <hyperlink ref="B159" location="'135'!A1" display="'135'!A1"/>
    <hyperlink ref="B160" location="'136'!A1" display="'136'!A1"/>
    <hyperlink ref="B162" location="'Capítulo VII'!A1" display="VII Estadísticas de Otros Beneficios"/>
    <hyperlink ref="B164" location="'137-138'!A1" display="'137-138'!A1"/>
    <hyperlink ref="B165" location="'137-138'!A1" display="'137-138'!A1"/>
    <hyperlink ref="B166" location="'139'!A1" display="'139'!A1"/>
    <hyperlink ref="B167" location="'140'!A1" display="'140'!A1"/>
    <hyperlink ref="B168" location="'141'!A1" display="'141'!A1"/>
    <hyperlink ref="B169" location="'142'!A1" display="'142'!A1"/>
    <hyperlink ref="B170" location="'143-144'!A1" display="'143-144'!A1"/>
    <hyperlink ref="B171" location="'143-144'!A1" display="'143-144'!A1"/>
    <hyperlink ref="B172" location="'145'!A1" display="'145'!A1"/>
    <hyperlink ref="B173" location="'146'!A1" display="'146'!A1"/>
    <hyperlink ref="B174" location="'147-148'!A1" display="'147-148'!A1"/>
    <hyperlink ref="B175" location="'147-148'!A1" display="'147-148'!A1"/>
    <hyperlink ref="B177" location="'Capítulo VIII'!A1" display="VIII Estadísticas de Licencia Médica Electrónica "/>
    <hyperlink ref="B179" location="'149 - 150'!A1" display="'149 - 150'!A1"/>
    <hyperlink ref="B180" location="'149 - 150'!A1" display="'149 - 150'!A1"/>
    <hyperlink ref="B181" location="'151 - 152'!A1" display="'151 - 152'!A1"/>
    <hyperlink ref="B182" location="'151 - 152'!A1" display="'151 - 152'!A1"/>
    <hyperlink ref="B183" location="'153 - 154'!A1" display="'153 - 154'!A1"/>
    <hyperlink ref="B184" location="'153 - 154'!A1" display="'153 - 154'!A1"/>
    <hyperlink ref="B185" location="'155'!A1" display="'155'!A1"/>
    <hyperlink ref="B186" location="'156'!A1" display="'156'!A1"/>
    <hyperlink ref="B187" location="'157'!A1" display="'157'!A1"/>
    <hyperlink ref="B189" location="'Capítulo IX'!A1" display="IX Estados Financieros de las Mutualidades de Empleadores y de las Cajas de Compensación de Asignación Familiar"/>
    <hyperlink ref="B193" location="'160'!A1" display="'160'!A1"/>
    <hyperlink ref="B194" location="'161'!A1" display="'161'!A1"/>
    <hyperlink ref="B191" location="'158'!A1" display="'158'!A1"/>
    <hyperlink ref="B192" location="'159'!A1" display="'159'!A1"/>
    <hyperlink ref="B196" location="'Capítulo X'!A1" display="X Servicios de Bienestar"/>
    <hyperlink ref="B199" location="'163'!A1" display="'163'!A1"/>
    <hyperlink ref="B198" location="'162'!A1" display="'162'!A1"/>
    <hyperlink ref="B129" location="'Capitulo IV'!A1" display="IV Régimen Sanna"/>
    <hyperlink ref="B108" location="'Capitulo III'!A1" display="III Régimen de Subsidios por Incapacidad Laboral (SIL)"/>
    <hyperlink ref="B76" location="'Capítulo II'!A1" display="II Régimen de Cajas de Compensación de Asignación Familiar (CCAF)"/>
    <hyperlink ref="B8" location="'Capítulo I'!A1" display="I Régimen de Accidentes del Trabajo y Enfermedades Profesionales"/>
  </hyperlinks>
  <pageMargins left="0.7" right="0.7" top="0.75" bottom="0.75" header="0.3" footer="0.3"/>
  <pageSetup paperSize="14"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1:Q106"/>
  <sheetViews>
    <sheetView showGridLines="0" zoomScale="90" zoomScaleNormal="90" workbookViewId="0"/>
  </sheetViews>
  <sheetFormatPr baseColWidth="10" defaultColWidth="11.42578125" defaultRowHeight="26.25" customHeight="1" x14ac:dyDescent="0.25"/>
  <cols>
    <col min="1" max="1" width="23.7109375" style="706" customWidth="1"/>
    <col min="2" max="2" width="69" style="706" customWidth="1"/>
    <col min="3" max="7" width="9.7109375" style="706" customWidth="1"/>
    <col min="8" max="8" width="9.7109375" style="1030" customWidth="1"/>
    <col min="9" max="10" width="9.7109375" style="706" customWidth="1"/>
    <col min="11" max="11" width="10.85546875" style="706" customWidth="1"/>
    <col min="12" max="13" width="6.5703125" style="706" customWidth="1"/>
    <col min="14" max="14" width="10" style="706" customWidth="1"/>
    <col min="15" max="15" width="9.7109375" style="738" customWidth="1"/>
    <col min="16" max="16" width="9.7109375" style="1031" customWidth="1"/>
    <col min="17" max="17" width="9.7109375" style="738" customWidth="1"/>
    <col min="18" max="16384" width="11.42578125" style="706"/>
  </cols>
  <sheetData>
    <row r="1" spans="2:17" ht="42.95" customHeight="1" x14ac:dyDescent="0.25"/>
    <row r="2" spans="2:17" ht="18.600000000000001" customHeight="1" x14ac:dyDescent="0.25">
      <c r="B2" s="1769" t="s">
        <v>1700</v>
      </c>
      <c r="C2" s="1769"/>
      <c r="D2" s="1769"/>
      <c r="E2" s="1769"/>
      <c r="F2" s="1769"/>
      <c r="G2" s="1769"/>
      <c r="H2" s="1769"/>
      <c r="I2" s="1769"/>
      <c r="J2" s="1769"/>
      <c r="K2" s="3" t="s">
        <v>1</v>
      </c>
      <c r="M2" s="1032"/>
      <c r="P2" s="738"/>
    </row>
    <row r="3" spans="2:17" s="1033" customFormat="1" ht="36" customHeight="1" x14ac:dyDescent="0.25">
      <c r="B3" s="1761" t="s">
        <v>1701</v>
      </c>
      <c r="C3" s="1761"/>
      <c r="D3" s="1761"/>
      <c r="E3" s="1761"/>
      <c r="F3" s="1761"/>
      <c r="G3" s="1761"/>
      <c r="H3" s="1761"/>
      <c r="I3" s="1761"/>
      <c r="J3" s="1761"/>
      <c r="O3" s="1034"/>
      <c r="P3" s="1034"/>
      <c r="Q3" s="1034"/>
    </row>
    <row r="4" spans="2:17" ht="19.149999999999999" customHeight="1" thickBot="1" x14ac:dyDescent="0.3">
      <c r="B4" s="1793" t="s">
        <v>1702</v>
      </c>
      <c r="C4" s="1793"/>
      <c r="D4" s="1793"/>
      <c r="E4" s="1793"/>
      <c r="F4" s="1793"/>
      <c r="G4" s="1793"/>
      <c r="H4" s="1793"/>
      <c r="I4" s="1793"/>
      <c r="J4" s="1793"/>
      <c r="P4" s="738"/>
    </row>
    <row r="5" spans="2:17" ht="21.75" customHeight="1" x14ac:dyDescent="0.25">
      <c r="B5" s="784"/>
      <c r="C5" s="784"/>
      <c r="D5" s="784"/>
      <c r="E5" s="784"/>
      <c r="F5" s="784"/>
      <c r="G5" s="784"/>
      <c r="H5" s="784"/>
      <c r="I5" s="784"/>
      <c r="J5" s="784"/>
      <c r="P5" s="738"/>
    </row>
    <row r="6" spans="2:17" ht="20.25" customHeight="1" x14ac:dyDescent="0.25">
      <c r="B6" s="1786" t="s">
        <v>52</v>
      </c>
      <c r="C6" s="1828">
        <v>2018</v>
      </c>
      <c r="D6" s="1828"/>
      <c r="E6" s="1828"/>
      <c r="F6" s="1828"/>
      <c r="G6" s="1828">
        <v>2019</v>
      </c>
      <c r="H6" s="1828"/>
      <c r="I6" s="1828"/>
      <c r="J6" s="1828"/>
      <c r="O6" s="1035"/>
      <c r="P6" s="1035"/>
      <c r="Q6" s="1035"/>
    </row>
    <row r="7" spans="2:17" ht="21.75" customHeight="1" x14ac:dyDescent="0.25">
      <c r="B7" s="1786"/>
      <c r="C7" s="1866" t="s">
        <v>1544</v>
      </c>
      <c r="D7" s="1866"/>
      <c r="E7" s="1866"/>
      <c r="F7" s="1866"/>
      <c r="G7" s="1866" t="s">
        <v>1544</v>
      </c>
      <c r="H7" s="1866"/>
      <c r="I7" s="1866"/>
      <c r="J7" s="1866"/>
      <c r="O7" s="999"/>
      <c r="P7" s="999"/>
      <c r="Q7" s="999"/>
    </row>
    <row r="8" spans="2:17" ht="27" customHeight="1" x14ac:dyDescent="0.25">
      <c r="B8" s="1847"/>
      <c r="C8" s="587" t="s">
        <v>832</v>
      </c>
      <c r="D8" s="587" t="s">
        <v>1545</v>
      </c>
      <c r="E8" s="587" t="s">
        <v>836</v>
      </c>
      <c r="F8" s="587" t="s">
        <v>117</v>
      </c>
      <c r="G8" s="587" t="s">
        <v>832</v>
      </c>
      <c r="H8" s="587" t="s">
        <v>1545</v>
      </c>
      <c r="I8" s="587" t="s">
        <v>836</v>
      </c>
      <c r="J8" s="587" t="s">
        <v>117</v>
      </c>
      <c r="K8" s="1865"/>
      <c r="L8" s="1865"/>
      <c r="O8" s="1036"/>
      <c r="P8" s="1036"/>
      <c r="Q8" s="1036"/>
    </row>
    <row r="9" spans="2:17" ht="18" customHeight="1" x14ac:dyDescent="0.25">
      <c r="B9" s="974" t="s">
        <v>1692</v>
      </c>
      <c r="C9" s="1037"/>
      <c r="D9" s="1037"/>
      <c r="E9" s="1037"/>
      <c r="F9" s="1037"/>
      <c r="G9" s="1037"/>
      <c r="H9" s="1037"/>
      <c r="I9" s="1037"/>
      <c r="J9" s="1037"/>
      <c r="L9" s="1038"/>
      <c r="O9" s="706"/>
      <c r="P9" s="706"/>
      <c r="Q9" s="706"/>
    </row>
    <row r="10" spans="2:17" ht="18" customHeight="1" x14ac:dyDescent="0.2">
      <c r="B10" s="742" t="s">
        <v>1546</v>
      </c>
      <c r="C10" s="1039">
        <v>3.6382021679232539E-2</v>
      </c>
      <c r="D10" s="1039">
        <v>3.9310922330954672E-2</v>
      </c>
      <c r="E10" s="1039">
        <v>5.746652586163082E-2</v>
      </c>
      <c r="F10" s="1040">
        <v>3.9242911580650998E-2</v>
      </c>
      <c r="G10" s="1041">
        <v>3.4602655978730634E-2</v>
      </c>
      <c r="H10" s="1041">
        <v>4.1048820095159921E-2</v>
      </c>
      <c r="I10" s="1041">
        <v>6.0686756267800318E-2</v>
      </c>
      <c r="J10" s="1042">
        <v>3.9137497778432083E-2</v>
      </c>
      <c r="K10" s="1044"/>
      <c r="L10" s="1044"/>
      <c r="M10" s="1044"/>
      <c r="N10" s="1044"/>
      <c r="O10" s="1043"/>
      <c r="P10" s="1043"/>
    </row>
    <row r="11" spans="2:17" ht="18" customHeight="1" x14ac:dyDescent="0.2">
      <c r="B11" s="742" t="s">
        <v>1547</v>
      </c>
      <c r="C11" s="1039">
        <v>3.9767207146023748E-2</v>
      </c>
      <c r="D11" s="1039">
        <v>4.056481170509469E-2</v>
      </c>
      <c r="E11" s="1039">
        <v>5.5538664234316408E-2</v>
      </c>
      <c r="F11" s="1040">
        <v>4.0955969443974428E-2</v>
      </c>
      <c r="G11" s="1041">
        <v>4.0477359578147347E-2</v>
      </c>
      <c r="H11" s="1041">
        <v>4.3663376551913886E-2</v>
      </c>
      <c r="I11" s="1041">
        <v>6.3600860763529138E-2</v>
      </c>
      <c r="J11" s="1042">
        <v>4.2571122428095014E-2</v>
      </c>
      <c r="K11" s="1044"/>
      <c r="L11" s="1044"/>
      <c r="M11" s="1044"/>
      <c r="N11" s="1044"/>
      <c r="O11" s="1043"/>
      <c r="P11" s="1043"/>
    </row>
    <row r="12" spans="2:17" ht="18" customHeight="1" x14ac:dyDescent="0.2">
      <c r="B12" s="742" t="s">
        <v>72</v>
      </c>
      <c r="C12" s="1039">
        <v>1.1984482519743222E-2</v>
      </c>
      <c r="D12" s="1039">
        <v>1.0181684035783454E-2</v>
      </c>
      <c r="E12" s="1039">
        <v>1.0159300597809184E-2</v>
      </c>
      <c r="F12" s="1040">
        <v>1.1035942194250126E-2</v>
      </c>
      <c r="G12" s="1041">
        <v>1.1165095220049661E-2</v>
      </c>
      <c r="H12" s="1041">
        <v>9.285814968342505E-3</v>
      </c>
      <c r="I12" s="1041">
        <v>1.9779900130896397E-2</v>
      </c>
      <c r="J12" s="1042">
        <v>1.0763882809438061E-2</v>
      </c>
      <c r="K12" s="1044"/>
      <c r="L12" s="1044"/>
      <c r="M12" s="1044"/>
      <c r="N12" s="1044"/>
      <c r="O12" s="1043"/>
      <c r="P12" s="1043"/>
    </row>
    <row r="13" spans="2:17" ht="18" customHeight="1" x14ac:dyDescent="0.2">
      <c r="B13" s="742" t="s">
        <v>1548</v>
      </c>
      <c r="C13" s="1039">
        <v>3.9415973822351541E-2</v>
      </c>
      <c r="D13" s="1039">
        <v>5.0591684480977769E-2</v>
      </c>
      <c r="E13" s="1039">
        <v>4.3919137118129559E-2</v>
      </c>
      <c r="F13" s="1040">
        <v>4.3829868414760935E-2</v>
      </c>
      <c r="G13" s="1041">
        <v>3.5805629811267663E-2</v>
      </c>
      <c r="H13" s="1041">
        <v>4.7883142468537303E-2</v>
      </c>
      <c r="I13" s="1041">
        <v>4.1013243191202586E-2</v>
      </c>
      <c r="J13" s="1042">
        <v>4.0626532953836315E-2</v>
      </c>
      <c r="K13" s="1044"/>
      <c r="L13" s="1044"/>
      <c r="M13" s="1044"/>
      <c r="N13" s="1044"/>
      <c r="O13" s="1043"/>
      <c r="P13" s="1043"/>
    </row>
    <row r="14" spans="2:17" ht="18" customHeight="1" x14ac:dyDescent="0.2">
      <c r="B14" s="742" t="s">
        <v>1549</v>
      </c>
      <c r="C14" s="1039">
        <v>1.4558797419660294E-2</v>
      </c>
      <c r="D14" s="1039">
        <v>1.6649694501018331E-2</v>
      </c>
      <c r="E14" s="1039">
        <v>1.4742014742014741E-2</v>
      </c>
      <c r="F14" s="1040">
        <v>1.5510614934114202E-2</v>
      </c>
      <c r="G14" s="1041">
        <v>1.4826771888918781E-2</v>
      </c>
      <c r="H14" s="1041">
        <v>1.5907042274858542E-2</v>
      </c>
      <c r="I14" s="1041">
        <v>1.7332691381800672E-2</v>
      </c>
      <c r="J14" s="1042">
        <v>1.5388855453875619E-2</v>
      </c>
      <c r="K14" s="1044"/>
      <c r="L14" s="1044"/>
      <c r="M14" s="1044"/>
      <c r="N14" s="1044"/>
      <c r="O14" s="1043"/>
      <c r="P14" s="1043"/>
    </row>
    <row r="15" spans="2:17" ht="18" customHeight="1" x14ac:dyDescent="0.2">
      <c r="B15" s="742" t="s">
        <v>70</v>
      </c>
      <c r="C15" s="1039">
        <v>3.8280660530141015E-2</v>
      </c>
      <c r="D15" s="1039">
        <v>3.8215078151964892E-2</v>
      </c>
      <c r="E15" s="1039">
        <v>4.2106606950036971E-2</v>
      </c>
      <c r="F15" s="1040">
        <v>3.8536203932570443E-2</v>
      </c>
      <c r="G15" s="1041">
        <v>3.6110964983063508E-2</v>
      </c>
      <c r="H15" s="1041">
        <v>3.730274613429551E-2</v>
      </c>
      <c r="I15" s="1041">
        <v>4.0554393067157843E-2</v>
      </c>
      <c r="J15" s="1042">
        <v>3.7215051309866062E-2</v>
      </c>
      <c r="K15" s="1044"/>
      <c r="L15" s="1044"/>
      <c r="M15" s="1044"/>
      <c r="N15" s="1044"/>
      <c r="O15" s="1043"/>
      <c r="P15" s="1043"/>
    </row>
    <row r="16" spans="2:17" ht="18" customHeight="1" x14ac:dyDescent="0.2">
      <c r="B16" s="742" t="s">
        <v>1550</v>
      </c>
      <c r="C16" s="1039">
        <v>2.7232650393726826E-2</v>
      </c>
      <c r="D16" s="1039">
        <v>3.4308653575463317E-2</v>
      </c>
      <c r="E16" s="1039">
        <v>5.2018725624943314E-2</v>
      </c>
      <c r="F16" s="1040">
        <v>3.2780075535296951E-2</v>
      </c>
      <c r="G16" s="1041">
        <v>2.5391180506441947E-2</v>
      </c>
      <c r="H16" s="1041">
        <v>3.2773868060760047E-2</v>
      </c>
      <c r="I16" s="1041">
        <v>4.7522166250901311E-2</v>
      </c>
      <c r="J16" s="1042">
        <v>3.0606218324833585E-2</v>
      </c>
      <c r="K16" s="1044"/>
      <c r="L16" s="1044"/>
      <c r="M16" s="1044"/>
      <c r="N16" s="1044"/>
      <c r="O16" s="1043"/>
      <c r="P16" s="1043"/>
    </row>
    <row r="17" spans="2:17" ht="18" customHeight="1" x14ac:dyDescent="0.2">
      <c r="B17" s="742" t="s">
        <v>1551</v>
      </c>
      <c r="C17" s="1039">
        <v>4.2412274838203486E-2</v>
      </c>
      <c r="D17" s="1039">
        <v>5.0741676208645496E-2</v>
      </c>
      <c r="E17" s="1039">
        <v>3.7086002191329091E-2</v>
      </c>
      <c r="F17" s="1040">
        <v>4.4636387589750352E-2</v>
      </c>
      <c r="G17" s="1041">
        <v>3.7539294981625858E-2</v>
      </c>
      <c r="H17" s="1041">
        <v>4.988500797875535E-2</v>
      </c>
      <c r="I17" s="1041">
        <v>3.7365224612642661E-2</v>
      </c>
      <c r="J17" s="1042">
        <v>4.1916574845697857E-2</v>
      </c>
      <c r="K17" s="1044"/>
      <c r="L17" s="1044"/>
      <c r="M17" s="1044"/>
      <c r="N17" s="1044"/>
      <c r="O17" s="1043"/>
      <c r="P17" s="1043"/>
    </row>
    <row r="18" spans="2:17" ht="18" customHeight="1" x14ac:dyDescent="0.2">
      <c r="B18" s="742" t="s">
        <v>1552</v>
      </c>
      <c r="C18" s="1039">
        <v>3.3508543441678112E-2</v>
      </c>
      <c r="D18" s="1039">
        <v>5.4107344796590025E-2</v>
      </c>
      <c r="E18" s="1039">
        <v>3.5838313274504333E-2</v>
      </c>
      <c r="F18" s="1040">
        <v>4.2247086306251271E-2</v>
      </c>
      <c r="G18" s="1041">
        <v>3.0352496048787495E-2</v>
      </c>
      <c r="H18" s="1041">
        <v>4.8295203565668833E-2</v>
      </c>
      <c r="I18" s="1041">
        <v>3.7221022510390334E-2</v>
      </c>
      <c r="J18" s="1042">
        <v>3.8427386066951418E-2</v>
      </c>
      <c r="K18" s="1044"/>
      <c r="L18" s="1044"/>
      <c r="M18" s="1044"/>
      <c r="N18" s="1044"/>
      <c r="O18" s="1043"/>
      <c r="P18" s="1043"/>
    </row>
    <row r="19" spans="2:17" ht="18" customHeight="1" x14ac:dyDescent="0.2">
      <c r="B19" s="742" t="s">
        <v>1553</v>
      </c>
      <c r="C19" s="1039">
        <v>1.2942092698433272E-2</v>
      </c>
      <c r="D19" s="1039">
        <v>1.0460032361481025E-2</v>
      </c>
      <c r="E19" s="1039">
        <v>9.7312714968820786E-3</v>
      </c>
      <c r="F19" s="1040">
        <v>1.1375539590576916E-2</v>
      </c>
      <c r="G19" s="1041">
        <v>9.434551086845832E-3</v>
      </c>
      <c r="H19" s="1041">
        <v>9.5050080289300898E-3</v>
      </c>
      <c r="I19" s="1041">
        <v>8.45785170566676E-3</v>
      </c>
      <c r="J19" s="1042">
        <v>9.396688658346794E-3</v>
      </c>
      <c r="K19" s="1044"/>
      <c r="L19" s="1044"/>
      <c r="M19" s="1044"/>
      <c r="N19" s="1044"/>
      <c r="O19" s="1043"/>
      <c r="P19" s="1043"/>
    </row>
    <row r="20" spans="2:17" ht="18" customHeight="1" x14ac:dyDescent="0.2">
      <c r="B20" s="742" t="s">
        <v>1554</v>
      </c>
      <c r="C20" s="1039">
        <v>2.2558736321612587E-2</v>
      </c>
      <c r="D20" s="1039">
        <v>2.4175044661941598E-2</v>
      </c>
      <c r="E20" s="1039">
        <v>3.0509744419505838E-2</v>
      </c>
      <c r="F20" s="1040">
        <v>2.396898491712603E-2</v>
      </c>
      <c r="G20" s="1041">
        <v>2.0823526688221995E-2</v>
      </c>
      <c r="H20" s="1041">
        <v>2.3118420303875266E-2</v>
      </c>
      <c r="I20" s="1041">
        <v>2.6372548281363119E-2</v>
      </c>
      <c r="J20" s="1042">
        <v>2.2197056574824289E-2</v>
      </c>
      <c r="K20" s="1044"/>
      <c r="L20" s="1044"/>
      <c r="M20" s="1044"/>
      <c r="N20" s="1044"/>
      <c r="O20" s="1043"/>
      <c r="P20" s="1043"/>
    </row>
    <row r="21" spans="2:17" ht="18" customHeight="1" x14ac:dyDescent="0.2">
      <c r="B21" s="742" t="s">
        <v>1555</v>
      </c>
      <c r="C21" s="1039">
        <v>1.8335635398392485E-2</v>
      </c>
      <c r="D21" s="1039">
        <v>2.9334496863613904E-2</v>
      </c>
      <c r="E21" s="1039">
        <v>3.8683623224343759E-2</v>
      </c>
      <c r="F21" s="1040">
        <v>2.471090446319418E-2</v>
      </c>
      <c r="G21" s="1041">
        <v>1.7095182205551139E-2</v>
      </c>
      <c r="H21" s="1041">
        <v>2.8230694629652078E-2</v>
      </c>
      <c r="I21" s="1041">
        <v>3.3210064144803195E-2</v>
      </c>
      <c r="J21" s="1042">
        <v>2.3021955857776749E-2</v>
      </c>
      <c r="K21" s="1044"/>
      <c r="L21" s="1044"/>
      <c r="M21" s="1044"/>
      <c r="N21" s="1044"/>
      <c r="O21" s="1043"/>
      <c r="P21" s="1043"/>
    </row>
    <row r="22" spans="2:17" ht="18" customHeight="1" x14ac:dyDescent="0.2">
      <c r="B22" s="742" t="s">
        <v>71</v>
      </c>
      <c r="C22" s="1039">
        <v>1.7262259010324812E-2</v>
      </c>
      <c r="D22" s="1039">
        <v>1.7518272188440681E-2</v>
      </c>
      <c r="E22" s="1039">
        <v>2.4814540281671005E-2</v>
      </c>
      <c r="F22" s="1040">
        <v>1.8144711531720103E-2</v>
      </c>
      <c r="G22" s="1041">
        <v>1.6771890700817527E-2</v>
      </c>
      <c r="H22" s="1041">
        <v>1.8464719884875212E-2</v>
      </c>
      <c r="I22" s="1041">
        <v>2.2540284510595761E-2</v>
      </c>
      <c r="J22" s="1042">
        <v>1.7933598135690763E-2</v>
      </c>
      <c r="K22" s="1044"/>
      <c r="L22" s="1044"/>
      <c r="M22" s="1044"/>
      <c r="N22" s="1044"/>
      <c r="O22" s="1043"/>
      <c r="P22" s="1043"/>
    </row>
    <row r="23" spans="2:17" ht="18" customHeight="1" x14ac:dyDescent="0.2">
      <c r="B23" s="742" t="s">
        <v>1556</v>
      </c>
      <c r="C23" s="1039">
        <v>2.0593899633555377E-2</v>
      </c>
      <c r="D23" s="1039">
        <v>2.0645664828502538E-2</v>
      </c>
      <c r="E23" s="1039">
        <v>3.5192608193491404E-2</v>
      </c>
      <c r="F23" s="1040">
        <v>2.3367035788797945E-2</v>
      </c>
      <c r="G23" s="1041">
        <v>1.849131548640327E-2</v>
      </c>
      <c r="H23" s="1041">
        <v>2.1503031485557045E-2</v>
      </c>
      <c r="I23" s="1041">
        <v>2.9231315282425719E-2</v>
      </c>
      <c r="J23" s="1042">
        <v>2.1328277741572369E-2</v>
      </c>
      <c r="K23" s="1044"/>
      <c r="L23" s="1044"/>
      <c r="M23" s="1044"/>
      <c r="N23" s="1044"/>
      <c r="O23" s="1043"/>
      <c r="P23" s="1043"/>
    </row>
    <row r="24" spans="2:17" ht="18" customHeight="1" x14ac:dyDescent="0.2">
      <c r="B24" s="742" t="s">
        <v>1557</v>
      </c>
      <c r="C24" s="1039">
        <v>2.675950480026093E-2</v>
      </c>
      <c r="D24" s="1039">
        <v>2.939576507464212E-2</v>
      </c>
      <c r="E24" s="1039">
        <v>3.7011542337751245E-2</v>
      </c>
      <c r="F24" s="1040">
        <v>2.8368585060212524E-2</v>
      </c>
      <c r="G24" s="1041">
        <v>2.4828855801119008E-2</v>
      </c>
      <c r="H24" s="1041">
        <v>2.7364394297862697E-2</v>
      </c>
      <c r="I24" s="1041">
        <v>4.5278954548718317E-2</v>
      </c>
      <c r="J24" s="1042">
        <v>2.7302438023267279E-2</v>
      </c>
      <c r="K24" s="1044"/>
      <c r="L24" s="1044"/>
      <c r="M24" s="1044"/>
      <c r="N24" s="1044"/>
      <c r="O24" s="1043"/>
      <c r="P24" s="1043"/>
    </row>
    <row r="25" spans="2:17" ht="18" customHeight="1" x14ac:dyDescent="0.2">
      <c r="B25" s="742" t="s">
        <v>1558</v>
      </c>
      <c r="C25" s="1039">
        <v>1.818761094169587E-2</v>
      </c>
      <c r="D25" s="1039">
        <v>1.8291630716134599E-2</v>
      </c>
      <c r="E25" s="1039">
        <v>2.4629372052786921E-2</v>
      </c>
      <c r="F25" s="1040">
        <v>1.8921598206973835E-2</v>
      </c>
      <c r="G25" s="1041">
        <v>1.4862997125010765E-2</v>
      </c>
      <c r="H25" s="1041">
        <v>1.7263433618229754E-2</v>
      </c>
      <c r="I25" s="1041">
        <v>1.5887701387781145E-2</v>
      </c>
      <c r="J25" s="1042">
        <v>1.614652287590396E-2</v>
      </c>
      <c r="K25" s="1044"/>
      <c r="L25" s="1044"/>
      <c r="M25" s="1044"/>
      <c r="N25" s="1044"/>
      <c r="O25" s="1043"/>
      <c r="P25" s="1043"/>
    </row>
    <row r="26" spans="2:17" ht="18" customHeight="1" x14ac:dyDescent="0.2">
      <c r="B26" s="742" t="s">
        <v>1559</v>
      </c>
      <c r="C26" s="1039">
        <v>0</v>
      </c>
      <c r="D26" s="1039">
        <v>1.4431749849669271E-2</v>
      </c>
      <c r="E26" s="1039">
        <v>2.8915662650602407E-2</v>
      </c>
      <c r="F26" s="1040">
        <v>1.2158054711246199E-2</v>
      </c>
      <c r="G26" s="1041">
        <v>1.6586040082930201E-2</v>
      </c>
      <c r="H26" s="1041">
        <v>1.4218009478672987E-2</v>
      </c>
      <c r="I26" s="1041">
        <v>0</v>
      </c>
      <c r="J26" s="1042">
        <v>1.3924344395451382E-2</v>
      </c>
      <c r="K26" s="1044"/>
      <c r="L26" s="1044"/>
      <c r="M26" s="1044"/>
      <c r="N26" s="1044"/>
      <c r="O26" s="1043"/>
      <c r="P26" s="1043"/>
    </row>
    <row r="27" spans="2:17" ht="18" customHeight="1" x14ac:dyDescent="0.25">
      <c r="B27" s="978" t="s">
        <v>1693</v>
      </c>
      <c r="C27" s="1045">
        <v>2.7747659287640225E-2</v>
      </c>
      <c r="D27" s="1045">
        <v>3.3960901749277878E-2</v>
      </c>
      <c r="E27" s="1045">
        <v>3.8256194709367447E-2</v>
      </c>
      <c r="F27" s="1045">
        <v>3.1417995833789313E-2</v>
      </c>
      <c r="G27" s="1045">
        <v>2.557964303119006E-2</v>
      </c>
      <c r="H27" s="1045">
        <v>3.2623701489302027E-2</v>
      </c>
      <c r="I27" s="1045">
        <v>3.6146573355496509E-2</v>
      </c>
      <c r="J27" s="1045">
        <v>2.9570791028196607E-2</v>
      </c>
      <c r="K27" s="1044"/>
      <c r="L27" s="1044"/>
      <c r="M27" s="1044"/>
      <c r="N27" s="1044"/>
      <c r="O27" s="1046"/>
      <c r="P27" s="1043"/>
    </row>
    <row r="28" spans="2:17" ht="18" customHeight="1" x14ac:dyDescent="0.25">
      <c r="B28" s="974" t="s">
        <v>1694</v>
      </c>
      <c r="C28" s="1040"/>
      <c r="D28" s="1040"/>
      <c r="E28" s="1040"/>
      <c r="F28" s="1040"/>
      <c r="G28" s="1040"/>
      <c r="H28" s="1040"/>
      <c r="I28" s="1040"/>
      <c r="J28" s="1040"/>
      <c r="K28" s="1044"/>
      <c r="L28" s="1044"/>
      <c r="M28" s="1044"/>
      <c r="N28" s="1044"/>
      <c r="O28" s="1043"/>
      <c r="P28" s="1043"/>
      <c r="Q28" s="1043"/>
    </row>
    <row r="29" spans="2:17" ht="18" customHeight="1" x14ac:dyDescent="0.2">
      <c r="B29" s="742" t="s">
        <v>1546</v>
      </c>
      <c r="C29" s="1039">
        <v>4.1858660392222443E-3</v>
      </c>
      <c r="D29" s="1039">
        <v>4.3670950926712176E-3</v>
      </c>
      <c r="E29" s="1039">
        <v>7.1494321679269474E-3</v>
      </c>
      <c r="F29" s="1040">
        <v>4.4979921156361102E-3</v>
      </c>
      <c r="G29" s="1041">
        <v>4.511577849680929E-3</v>
      </c>
      <c r="H29" s="1041">
        <v>4.5838796678286265E-3</v>
      </c>
      <c r="I29" s="1041">
        <v>7.9172214493411271E-3</v>
      </c>
      <c r="J29" s="1042">
        <v>4.8034400618086996E-3</v>
      </c>
      <c r="K29" s="1044"/>
      <c r="L29" s="1044"/>
      <c r="M29" s="1044"/>
      <c r="N29" s="1044"/>
      <c r="O29" s="1043"/>
      <c r="P29" s="1043"/>
      <c r="Q29" s="1043"/>
    </row>
    <row r="30" spans="2:17" ht="18" customHeight="1" x14ac:dyDescent="0.2">
      <c r="B30" s="742" t="s">
        <v>1547</v>
      </c>
      <c r="C30" s="1039">
        <v>6.0367676882009487E-3</v>
      </c>
      <c r="D30" s="1039">
        <v>5.6072309916329593E-3</v>
      </c>
      <c r="E30" s="1039">
        <v>6.0808756460930371E-3</v>
      </c>
      <c r="F30" s="1040">
        <v>5.9180632993409239E-3</v>
      </c>
      <c r="G30" s="1041">
        <v>6.2948515799650488E-3</v>
      </c>
      <c r="H30" s="1041">
        <v>5.9428414210544421E-3</v>
      </c>
      <c r="I30" s="1041">
        <v>3.8256156850243091E-3</v>
      </c>
      <c r="J30" s="1042">
        <v>6.0678296673529093E-3</v>
      </c>
      <c r="K30" s="1044"/>
      <c r="L30" s="1044"/>
      <c r="M30" s="1044"/>
      <c r="N30" s="1044"/>
      <c r="O30" s="1043"/>
      <c r="P30" s="1043"/>
      <c r="Q30" s="1043"/>
    </row>
    <row r="31" spans="2:17" ht="18" customHeight="1" x14ac:dyDescent="0.2">
      <c r="B31" s="742" t="s">
        <v>72</v>
      </c>
      <c r="C31" s="1039">
        <v>1.7664988685170645E-3</v>
      </c>
      <c r="D31" s="1039">
        <v>3.2832241999446649E-3</v>
      </c>
      <c r="E31" s="1039">
        <v>4.561318635751062E-3</v>
      </c>
      <c r="F31" s="1040">
        <v>2.664415254051446E-3</v>
      </c>
      <c r="G31" s="1041">
        <v>2.5112980130202883E-3</v>
      </c>
      <c r="H31" s="1041">
        <v>2.3818633190172225E-3</v>
      </c>
      <c r="I31" s="1041">
        <v>6.6902603383914286E-3</v>
      </c>
      <c r="J31" s="1042">
        <v>2.6828897092593365E-3</v>
      </c>
      <c r="K31" s="1044"/>
      <c r="L31" s="1044"/>
      <c r="M31" s="1044"/>
      <c r="N31" s="1044"/>
      <c r="O31" s="1043"/>
      <c r="P31" s="1043"/>
      <c r="Q31" s="1043"/>
    </row>
    <row r="32" spans="2:17" ht="18" customHeight="1" x14ac:dyDescent="0.2">
      <c r="B32" s="742" t="s">
        <v>1548</v>
      </c>
      <c r="C32" s="1039">
        <v>9.5830226512904747E-3</v>
      </c>
      <c r="D32" s="1039">
        <v>1.0023966602122757E-2</v>
      </c>
      <c r="E32" s="1039">
        <v>1.0485883948619169E-2</v>
      </c>
      <c r="F32" s="1040">
        <v>9.8512696868879625E-3</v>
      </c>
      <c r="G32" s="1041">
        <v>9.1502019978694765E-3</v>
      </c>
      <c r="H32" s="1041">
        <v>1.1511149076896616E-2</v>
      </c>
      <c r="I32" s="1041">
        <v>1.0526090584283604E-2</v>
      </c>
      <c r="J32" s="1042">
        <v>1.0137157910453774E-2</v>
      </c>
      <c r="K32" s="1044"/>
      <c r="L32" s="1044"/>
      <c r="M32" s="1044"/>
      <c r="N32" s="1044"/>
      <c r="O32" s="1043"/>
      <c r="P32" s="1043"/>
      <c r="Q32" s="1043"/>
    </row>
    <row r="33" spans="2:17" ht="18" customHeight="1" x14ac:dyDescent="0.2">
      <c r="B33" s="742" t="s">
        <v>1549</v>
      </c>
      <c r="C33" s="1039">
        <v>4.5451855358939457E-3</v>
      </c>
      <c r="D33" s="1039">
        <v>3.8951120162932788E-3</v>
      </c>
      <c r="E33" s="1039">
        <v>7.1168347030415996E-3</v>
      </c>
      <c r="F33" s="1040">
        <v>4.4267020497803806E-3</v>
      </c>
      <c r="G33" s="1041">
        <v>5.4404687173048756E-3</v>
      </c>
      <c r="H33" s="1041">
        <v>6.8173038320822324E-3</v>
      </c>
      <c r="I33" s="1041">
        <v>6.8280299382851139E-3</v>
      </c>
      <c r="J33" s="1042">
        <v>6.0408007154467893E-3</v>
      </c>
      <c r="K33" s="1044"/>
      <c r="L33" s="1044"/>
      <c r="M33" s="1044"/>
      <c r="N33" s="1044"/>
      <c r="O33" s="1043"/>
      <c r="P33" s="1043"/>
      <c r="Q33" s="1043"/>
    </row>
    <row r="34" spans="2:17" ht="18" customHeight="1" x14ac:dyDescent="0.2">
      <c r="B34" s="742" t="s">
        <v>70</v>
      </c>
      <c r="C34" s="1039">
        <v>8.1035320830057447E-3</v>
      </c>
      <c r="D34" s="1039">
        <v>1.0253274822083066E-2</v>
      </c>
      <c r="E34" s="1039">
        <v>1.240432129958138E-2</v>
      </c>
      <c r="F34" s="1040">
        <v>9.7858462717963397E-3</v>
      </c>
      <c r="G34" s="1041">
        <v>8.270748424269064E-3</v>
      </c>
      <c r="H34" s="1041">
        <v>1.23300718820123E-2</v>
      </c>
      <c r="I34" s="1041">
        <v>1.3101587745817484E-2</v>
      </c>
      <c r="J34" s="1042">
        <v>1.1208488595295284E-2</v>
      </c>
      <c r="K34" s="1044"/>
      <c r="L34" s="1044"/>
      <c r="M34" s="1044"/>
      <c r="N34" s="1044"/>
      <c r="O34" s="1043"/>
      <c r="P34" s="1043"/>
      <c r="Q34" s="1043"/>
    </row>
    <row r="35" spans="2:17" ht="18" customHeight="1" x14ac:dyDescent="0.2">
      <c r="B35" s="742" t="s">
        <v>1550</v>
      </c>
      <c r="C35" s="1039">
        <v>1.0398239340394515E-2</v>
      </c>
      <c r="D35" s="1039">
        <v>1.1836924213120208E-2</v>
      </c>
      <c r="E35" s="1039">
        <v>1.2237237761018049E-2</v>
      </c>
      <c r="F35" s="1040">
        <v>1.122286548659247E-2</v>
      </c>
      <c r="G35" s="1041">
        <v>1.013373714250331E-2</v>
      </c>
      <c r="H35" s="1041">
        <v>1.3134699398614436E-2</v>
      </c>
      <c r="I35" s="1041">
        <v>1.2155107482663388E-2</v>
      </c>
      <c r="J35" s="1042">
        <v>1.1643246511165793E-2</v>
      </c>
      <c r="K35" s="1044"/>
      <c r="L35" s="1044"/>
      <c r="M35" s="1044"/>
      <c r="N35" s="1044"/>
      <c r="O35" s="1043"/>
      <c r="P35" s="1043"/>
      <c r="Q35" s="1043"/>
    </row>
    <row r="36" spans="2:17" ht="18" customHeight="1" x14ac:dyDescent="0.2">
      <c r="B36" s="742" t="s">
        <v>1551</v>
      </c>
      <c r="C36" s="1039">
        <v>1.1308771091625154E-2</v>
      </c>
      <c r="D36" s="1039">
        <v>1.2036811933628657E-2</v>
      </c>
      <c r="E36" s="1039">
        <v>1.1328274339023814E-2</v>
      </c>
      <c r="F36" s="1040">
        <v>1.1581088202358212E-2</v>
      </c>
      <c r="G36" s="1041">
        <v>1.1970192731486482E-2</v>
      </c>
      <c r="H36" s="1041">
        <v>1.4658364202692726E-2</v>
      </c>
      <c r="I36" s="1041">
        <v>1.2316376932452369E-2</v>
      </c>
      <c r="J36" s="1042">
        <v>1.2996435651931079E-2</v>
      </c>
      <c r="K36" s="1044"/>
      <c r="L36" s="1044"/>
      <c r="M36" s="1044"/>
      <c r="N36" s="1044"/>
      <c r="O36" s="1043"/>
      <c r="P36" s="1043"/>
      <c r="Q36" s="1043"/>
    </row>
    <row r="37" spans="2:17" ht="18" customHeight="1" x14ac:dyDescent="0.2">
      <c r="B37" s="742" t="s">
        <v>1552</v>
      </c>
      <c r="C37" s="1039">
        <v>9.1987905409408547E-3</v>
      </c>
      <c r="D37" s="1039">
        <v>1.0692992454235823E-2</v>
      </c>
      <c r="E37" s="1039">
        <v>8.7178941250600616E-3</v>
      </c>
      <c r="F37" s="1040">
        <v>9.7302912651282287E-3</v>
      </c>
      <c r="G37" s="1041">
        <v>9.8780312584811382E-3</v>
      </c>
      <c r="H37" s="1041">
        <v>1.2506864051080665E-2</v>
      </c>
      <c r="I37" s="1041">
        <v>9.4493990022075283E-3</v>
      </c>
      <c r="J37" s="1042">
        <v>1.0821413021499476E-2</v>
      </c>
      <c r="K37" s="1044"/>
      <c r="L37" s="1044"/>
      <c r="M37" s="1044"/>
      <c r="N37" s="1044"/>
      <c r="O37" s="1043"/>
      <c r="P37" s="1043"/>
      <c r="Q37" s="1043"/>
    </row>
    <row r="38" spans="2:17" ht="18" customHeight="1" x14ac:dyDescent="0.2">
      <c r="B38" s="742" t="s">
        <v>1553</v>
      </c>
      <c r="C38" s="1039">
        <v>1.0511978726087969E-2</v>
      </c>
      <c r="D38" s="1039">
        <v>1.1579639393235188E-2</v>
      </c>
      <c r="E38" s="1039">
        <v>9.9997203657615844E-3</v>
      </c>
      <c r="F38" s="1040">
        <v>1.1031983025760835E-2</v>
      </c>
      <c r="G38" s="1041">
        <v>9.6842119094782426E-3</v>
      </c>
      <c r="H38" s="1041">
        <v>1.4081109055958659E-2</v>
      </c>
      <c r="I38" s="1041">
        <v>8.5988159007612062E-3</v>
      </c>
      <c r="J38" s="1042">
        <v>1.1871757164707238E-2</v>
      </c>
      <c r="K38" s="1044"/>
      <c r="L38" s="1044"/>
      <c r="M38" s="1044"/>
      <c r="N38" s="1044"/>
      <c r="O38" s="1043"/>
      <c r="P38" s="1043"/>
      <c r="Q38" s="1043"/>
    </row>
    <row r="39" spans="2:17" ht="18" customHeight="1" x14ac:dyDescent="0.2">
      <c r="B39" s="742" t="s">
        <v>1554</v>
      </c>
      <c r="C39" s="1039">
        <v>1.2219416849572144E-2</v>
      </c>
      <c r="D39" s="1039">
        <v>1.3276990503311142E-2</v>
      </c>
      <c r="E39" s="1039">
        <v>1.256653938533505E-2</v>
      </c>
      <c r="F39" s="1040">
        <v>1.265004943818504E-2</v>
      </c>
      <c r="G39" s="1041">
        <v>1.2253354837216122E-2</v>
      </c>
      <c r="H39" s="1041">
        <v>1.5524953052979002E-2</v>
      </c>
      <c r="I39" s="1041">
        <v>1.2276208230825416E-2</v>
      </c>
      <c r="J39" s="1042">
        <v>1.3449853304448813E-2</v>
      </c>
      <c r="K39" s="1044"/>
      <c r="L39" s="1044"/>
      <c r="M39" s="1044"/>
      <c r="N39" s="1044"/>
      <c r="O39" s="1043"/>
      <c r="P39" s="1043"/>
      <c r="Q39" s="1043"/>
    </row>
    <row r="40" spans="2:17" ht="18" customHeight="1" x14ac:dyDescent="0.2">
      <c r="B40" s="742" t="s">
        <v>1555</v>
      </c>
      <c r="C40" s="1039">
        <v>8.02127176361438E-3</v>
      </c>
      <c r="D40" s="1039">
        <v>1.1571393226477458E-2</v>
      </c>
      <c r="E40" s="1039">
        <v>1.30307893955207E-2</v>
      </c>
      <c r="F40" s="1040">
        <v>9.8402709581738388E-3</v>
      </c>
      <c r="G40" s="1041">
        <v>7.7386708091375031E-3</v>
      </c>
      <c r="H40" s="1041">
        <v>1.3312219662989453E-2</v>
      </c>
      <c r="I40" s="1041">
        <v>1.3490579992738325E-2</v>
      </c>
      <c r="J40" s="1042">
        <v>1.0360840584721181E-2</v>
      </c>
      <c r="K40" s="1044"/>
      <c r="L40" s="1044"/>
      <c r="M40" s="1044"/>
      <c r="N40" s="1044"/>
      <c r="O40" s="1043"/>
      <c r="P40" s="1043"/>
      <c r="Q40" s="1043"/>
    </row>
    <row r="41" spans="2:17" ht="18" customHeight="1" x14ac:dyDescent="0.2">
      <c r="B41" s="742" t="s">
        <v>71</v>
      </c>
      <c r="C41" s="1039">
        <v>8.7141211350197385E-3</v>
      </c>
      <c r="D41" s="1039">
        <v>8.8907287491569852E-3</v>
      </c>
      <c r="E41" s="1039">
        <v>1.1124586174584877E-2</v>
      </c>
      <c r="F41" s="1040">
        <v>9.0251902237303873E-3</v>
      </c>
      <c r="G41" s="1041">
        <v>8.8906960209191102E-3</v>
      </c>
      <c r="H41" s="1041">
        <v>9.9229543551815798E-3</v>
      </c>
      <c r="I41" s="1041">
        <v>1.1020223578042066E-2</v>
      </c>
      <c r="J41" s="1042">
        <v>9.4523748871759537E-3</v>
      </c>
      <c r="K41" s="1044"/>
      <c r="L41" s="1044"/>
      <c r="M41" s="1044"/>
      <c r="N41" s="1044"/>
      <c r="O41" s="1043"/>
      <c r="P41" s="1043"/>
      <c r="Q41" s="1043"/>
    </row>
    <row r="42" spans="2:17" ht="18" customHeight="1" x14ac:dyDescent="0.2">
      <c r="B42" s="742" t="s">
        <v>1556</v>
      </c>
      <c r="C42" s="1039">
        <v>1.339948227090007E-2</v>
      </c>
      <c r="D42" s="1039">
        <v>1.5479602882216574E-2</v>
      </c>
      <c r="E42" s="1039">
        <v>1.7745770772470956E-2</v>
      </c>
      <c r="F42" s="1040">
        <v>1.4795698924731183E-2</v>
      </c>
      <c r="G42" s="1041">
        <v>1.3555597339412884E-2</v>
      </c>
      <c r="H42" s="1041">
        <v>2.0711086370796737E-2</v>
      </c>
      <c r="I42" s="1041">
        <v>1.691004969070074E-2</v>
      </c>
      <c r="J42" s="1042">
        <v>1.6152615676284138E-2</v>
      </c>
      <c r="K42" s="1044"/>
      <c r="L42" s="1044"/>
      <c r="M42" s="1044"/>
      <c r="N42" s="1044"/>
      <c r="O42" s="1043"/>
      <c r="P42" s="1043"/>
      <c r="Q42" s="1043"/>
    </row>
    <row r="43" spans="2:17" ht="18" customHeight="1" x14ac:dyDescent="0.2">
      <c r="B43" s="742" t="s">
        <v>1557</v>
      </c>
      <c r="C43" s="1039">
        <v>1.0185993650973727E-2</v>
      </c>
      <c r="D43" s="1039">
        <v>1.2142617840290278E-2</v>
      </c>
      <c r="E43" s="1039">
        <v>1.4831999087261596E-2</v>
      </c>
      <c r="F43" s="1040">
        <v>1.1130368741573006E-2</v>
      </c>
      <c r="G43" s="1041">
        <v>1.0412289941626296E-2</v>
      </c>
      <c r="H43" s="1041">
        <v>1.4235349785736659E-2</v>
      </c>
      <c r="I43" s="1041">
        <v>1.6112587061104328E-2</v>
      </c>
      <c r="J43" s="1042">
        <v>1.1971555465168838E-2</v>
      </c>
      <c r="K43" s="1044"/>
      <c r="L43" s="1044"/>
      <c r="M43" s="1044"/>
      <c r="N43" s="1044"/>
      <c r="O43" s="1043"/>
      <c r="P43" s="1043"/>
      <c r="Q43" s="1043"/>
    </row>
    <row r="44" spans="2:17" ht="18" customHeight="1" x14ac:dyDescent="0.2">
      <c r="B44" s="742" t="s">
        <v>1558</v>
      </c>
      <c r="C44" s="1039">
        <v>1.1305812207000136E-2</v>
      </c>
      <c r="D44" s="1039">
        <v>8.0241587575496116E-3</v>
      </c>
      <c r="E44" s="1039">
        <v>9.9738779387318934E-3</v>
      </c>
      <c r="F44" s="1040">
        <v>9.5254514891599477E-3</v>
      </c>
      <c r="G44" s="1041">
        <v>9.2524617864305422E-3</v>
      </c>
      <c r="H44" s="1041">
        <v>1.2662565696390219E-2</v>
      </c>
      <c r="I44" s="1041">
        <v>1.0336576806508214E-2</v>
      </c>
      <c r="J44" s="1042">
        <v>1.1037116378708146E-2</v>
      </c>
      <c r="K44" s="1044"/>
      <c r="L44" s="1044"/>
      <c r="M44" s="1044"/>
      <c r="N44" s="1044"/>
      <c r="O44" s="1043"/>
      <c r="P44" s="1043"/>
      <c r="Q44" s="1043"/>
    </row>
    <row r="45" spans="2:17" ht="18" customHeight="1" x14ac:dyDescent="0.2">
      <c r="B45" s="742" t="s">
        <v>1559</v>
      </c>
      <c r="C45" s="1039">
        <v>1.9823788546255505E-2</v>
      </c>
      <c r="D45" s="1039">
        <v>1.4431749849669271E-2</v>
      </c>
      <c r="E45" s="1039">
        <v>0</v>
      </c>
      <c r="F45" s="1040">
        <v>1.4859844647078688E-2</v>
      </c>
      <c r="G45" s="1041">
        <v>8.2930200414651004E-3</v>
      </c>
      <c r="H45" s="1041">
        <v>2.132701421800948E-2</v>
      </c>
      <c r="I45" s="1041">
        <v>2.8639618138424822E-2</v>
      </c>
      <c r="J45" s="1042">
        <v>1.9494082153631933E-2</v>
      </c>
      <c r="K45" s="1044"/>
      <c r="L45" s="1044"/>
      <c r="M45" s="1044"/>
      <c r="N45" s="1044"/>
      <c r="O45" s="1043"/>
      <c r="P45" s="1043"/>
      <c r="Q45" s="1043"/>
    </row>
    <row r="46" spans="2:17" ht="18" customHeight="1" x14ac:dyDescent="0.25">
      <c r="B46" s="978" t="s">
        <v>1695</v>
      </c>
      <c r="C46" s="1045">
        <v>9.5299519046339026E-3</v>
      </c>
      <c r="D46" s="1045">
        <v>1.0700906701425235E-2</v>
      </c>
      <c r="E46" s="1045">
        <v>1.1693026221677274E-2</v>
      </c>
      <c r="F46" s="1045">
        <v>1.0241945213475937E-2</v>
      </c>
      <c r="G46" s="1045">
        <v>9.5826830933904896E-3</v>
      </c>
      <c r="H46" s="1045">
        <v>1.2524047998639074E-2</v>
      </c>
      <c r="I46" s="1045">
        <v>1.1961334448550045E-2</v>
      </c>
      <c r="J46" s="1045">
        <v>1.1025490011553112E-2</v>
      </c>
      <c r="K46" s="1044"/>
      <c r="L46" s="1044"/>
      <c r="M46" s="1044"/>
      <c r="N46" s="1044"/>
      <c r="O46" s="1043"/>
      <c r="P46" s="1043"/>
      <c r="Q46" s="1043"/>
    </row>
    <row r="47" spans="2:17" ht="18" customHeight="1" x14ac:dyDescent="0.25">
      <c r="B47" s="974" t="s">
        <v>1703</v>
      </c>
      <c r="C47" s="1040"/>
      <c r="D47" s="1040"/>
      <c r="E47" s="1040"/>
      <c r="F47" s="1040"/>
      <c r="G47" s="1040"/>
      <c r="H47" s="1040"/>
      <c r="I47" s="1040"/>
      <c r="J47" s="1040"/>
      <c r="K47" s="1044"/>
      <c r="L47" s="1044"/>
      <c r="M47" s="1044"/>
      <c r="N47" s="1044"/>
      <c r="O47" s="1043"/>
      <c r="P47" s="1043"/>
      <c r="Q47" s="1043"/>
    </row>
    <row r="48" spans="2:17" ht="18" customHeight="1" x14ac:dyDescent="0.2">
      <c r="B48" s="742" t="s">
        <v>1546</v>
      </c>
      <c r="C48" s="1047">
        <v>4.0567887718454786E-2</v>
      </c>
      <c r="D48" s="1047">
        <v>4.3678017423625884E-2</v>
      </c>
      <c r="E48" s="1047">
        <v>6.461595802955776E-2</v>
      </c>
      <c r="F48" s="1040">
        <v>4.3740903696287109E-2</v>
      </c>
      <c r="G48" s="1048">
        <v>3.9114233828411567E-2</v>
      </c>
      <c r="H48" s="1048">
        <v>4.5632699762988546E-2</v>
      </c>
      <c r="I48" s="1048">
        <v>6.860397771714144E-2</v>
      </c>
      <c r="J48" s="1040">
        <v>4.3940937840240779E-2</v>
      </c>
      <c r="K48" s="1044"/>
      <c r="L48" s="1044"/>
      <c r="M48" s="1044"/>
      <c r="N48" s="1044"/>
      <c r="O48" s="1043"/>
      <c r="P48" s="1043"/>
      <c r="Q48" s="1043"/>
    </row>
    <row r="49" spans="2:17" ht="18" customHeight="1" x14ac:dyDescent="0.2">
      <c r="B49" s="742" t="s">
        <v>1547</v>
      </c>
      <c r="C49" s="1047">
        <v>4.5803974834224701E-2</v>
      </c>
      <c r="D49" s="1047">
        <v>4.6172042696727651E-2</v>
      </c>
      <c r="E49" s="1047">
        <v>6.1619539880409448E-2</v>
      </c>
      <c r="F49" s="1040">
        <v>4.687403274331535E-2</v>
      </c>
      <c r="G49" s="1048">
        <v>4.6772211158112399E-2</v>
      </c>
      <c r="H49" s="1048">
        <v>4.9606217972968325E-2</v>
      </c>
      <c r="I49" s="1048">
        <v>6.7426476448553443E-2</v>
      </c>
      <c r="J49" s="1040">
        <v>4.8638952095447927E-2</v>
      </c>
      <c r="K49" s="1044"/>
      <c r="L49" s="1044"/>
      <c r="M49" s="1044"/>
      <c r="N49" s="1044"/>
      <c r="O49" s="1043"/>
      <c r="P49" s="1043"/>
      <c r="Q49" s="1043"/>
    </row>
    <row r="50" spans="2:17" ht="18" customHeight="1" x14ac:dyDescent="0.2">
      <c r="B50" s="742" t="s">
        <v>72</v>
      </c>
      <c r="C50" s="1047">
        <v>1.3750981388260287E-2</v>
      </c>
      <c r="D50" s="1047">
        <v>1.3464908235728119E-2</v>
      </c>
      <c r="E50" s="1047">
        <v>1.4720619233560247E-2</v>
      </c>
      <c r="F50" s="1040">
        <v>1.3700357448301571E-2</v>
      </c>
      <c r="G50" s="1048">
        <v>1.3676393233069949E-2</v>
      </c>
      <c r="H50" s="1048">
        <v>1.1667678287359727E-2</v>
      </c>
      <c r="I50" s="1048">
        <v>2.6470160469287827E-2</v>
      </c>
      <c r="J50" s="1040">
        <v>1.3446772518697397E-2</v>
      </c>
      <c r="K50" s="1044"/>
      <c r="L50" s="1044"/>
      <c r="M50" s="1044"/>
      <c r="N50" s="1044"/>
      <c r="O50" s="1043"/>
      <c r="P50" s="1043"/>
      <c r="Q50" s="1043"/>
    </row>
    <row r="51" spans="2:17" ht="18" customHeight="1" x14ac:dyDescent="0.2">
      <c r="B51" s="742" t="s">
        <v>1548</v>
      </c>
      <c r="C51" s="1047">
        <v>4.8998996473642017E-2</v>
      </c>
      <c r="D51" s="1047">
        <v>6.0615651083100526E-2</v>
      </c>
      <c r="E51" s="1047">
        <v>5.4405021066748729E-2</v>
      </c>
      <c r="F51" s="1040">
        <v>5.3681138101648894E-2</v>
      </c>
      <c r="G51" s="1048">
        <v>4.4955831809137141E-2</v>
      </c>
      <c r="H51" s="1048">
        <v>5.9394291545433915E-2</v>
      </c>
      <c r="I51" s="1048">
        <v>5.1539333775486189E-2</v>
      </c>
      <c r="J51" s="1040">
        <v>5.0763690864290091E-2</v>
      </c>
      <c r="K51" s="1044"/>
      <c r="L51" s="1044"/>
      <c r="M51" s="1044"/>
      <c r="N51" s="1044"/>
      <c r="O51" s="1043"/>
      <c r="P51" s="1043"/>
      <c r="Q51" s="1043"/>
    </row>
    <row r="52" spans="2:17" ht="18" customHeight="1" x14ac:dyDescent="0.2">
      <c r="B52" s="742" t="s">
        <v>1549</v>
      </c>
      <c r="C52" s="1047">
        <v>1.9103982955554238E-2</v>
      </c>
      <c r="D52" s="1047">
        <v>2.0544806517311609E-2</v>
      </c>
      <c r="E52" s="1047">
        <v>2.1858849445056342E-2</v>
      </c>
      <c r="F52" s="1040">
        <v>1.993731698389458E-2</v>
      </c>
      <c r="G52" s="1048">
        <v>2.0267240606223657E-2</v>
      </c>
      <c r="H52" s="1048">
        <v>2.2724346106940775E-2</v>
      </c>
      <c r="I52" s="1048">
        <v>2.4160721320085787E-2</v>
      </c>
      <c r="J52" s="1040">
        <v>2.1429656169322409E-2</v>
      </c>
      <c r="K52" s="1044"/>
      <c r="L52" s="1044"/>
      <c r="M52" s="1044"/>
      <c r="N52" s="1044"/>
      <c r="O52" s="1043"/>
      <c r="P52" s="1043"/>
      <c r="Q52" s="1043"/>
    </row>
    <row r="53" spans="2:17" ht="18" customHeight="1" x14ac:dyDescent="0.2">
      <c r="B53" s="742" t="s">
        <v>70</v>
      </c>
      <c r="C53" s="1047">
        <v>4.638419261314676E-2</v>
      </c>
      <c r="D53" s="1047">
        <v>4.846835297404796E-2</v>
      </c>
      <c r="E53" s="1047">
        <v>5.4510928249618347E-2</v>
      </c>
      <c r="F53" s="1040">
        <v>4.8322050204366786E-2</v>
      </c>
      <c r="G53" s="1048">
        <v>4.4381713407332574E-2</v>
      </c>
      <c r="H53" s="1048">
        <v>4.9632818016307804E-2</v>
      </c>
      <c r="I53" s="1048">
        <v>5.3655980812975325E-2</v>
      </c>
      <c r="J53" s="1040">
        <v>4.8423539905161343E-2</v>
      </c>
      <c r="K53" s="1044"/>
      <c r="L53" s="1044"/>
      <c r="M53" s="1044"/>
      <c r="N53" s="1044"/>
      <c r="O53" s="1043"/>
      <c r="P53" s="1043"/>
      <c r="Q53" s="1043"/>
    </row>
    <row r="54" spans="2:17" ht="18" customHeight="1" x14ac:dyDescent="0.2">
      <c r="B54" s="742" t="s">
        <v>1550</v>
      </c>
      <c r="C54" s="1047">
        <v>3.7630889734121341E-2</v>
      </c>
      <c r="D54" s="1047">
        <v>4.6145577788583525E-2</v>
      </c>
      <c r="E54" s="1047">
        <v>6.4255963385961359E-2</v>
      </c>
      <c r="F54" s="1040">
        <v>4.4002941021889418E-2</v>
      </c>
      <c r="G54" s="1048">
        <v>3.5524917648945255E-2</v>
      </c>
      <c r="H54" s="1048">
        <v>4.5908567459374487E-2</v>
      </c>
      <c r="I54" s="1048">
        <v>5.9677273733564698E-2</v>
      </c>
      <c r="J54" s="1040">
        <v>4.2249464835999381E-2</v>
      </c>
      <c r="K54" s="1044"/>
      <c r="L54" s="1044"/>
      <c r="M54" s="1044"/>
      <c r="N54" s="1044"/>
      <c r="O54" s="1043"/>
      <c r="P54" s="1043"/>
      <c r="Q54" s="1043"/>
    </row>
    <row r="55" spans="2:17" ht="18" customHeight="1" x14ac:dyDescent="0.2">
      <c r="B55" s="742" t="s">
        <v>1551</v>
      </c>
      <c r="C55" s="1047">
        <v>5.372104592982864E-2</v>
      </c>
      <c r="D55" s="1047">
        <v>6.2778488142274158E-2</v>
      </c>
      <c r="E55" s="1047">
        <v>4.84142765303529E-2</v>
      </c>
      <c r="F55" s="1040">
        <v>5.6217475792108562E-2</v>
      </c>
      <c r="G55" s="1048">
        <v>4.9509487713112338E-2</v>
      </c>
      <c r="H55" s="1048">
        <v>6.454337218144808E-2</v>
      </c>
      <c r="I55" s="1048">
        <v>4.968160154509503E-2</v>
      </c>
      <c r="J55" s="1040">
        <v>5.4913010497628936E-2</v>
      </c>
      <c r="K55" s="1044"/>
      <c r="L55" s="1044"/>
      <c r="M55" s="1044"/>
      <c r="N55" s="1044"/>
      <c r="O55" s="1043"/>
      <c r="P55" s="1043"/>
      <c r="Q55" s="1043"/>
    </row>
    <row r="56" spans="2:17" ht="18" customHeight="1" x14ac:dyDescent="0.2">
      <c r="B56" s="742" t="s">
        <v>1552</v>
      </c>
      <c r="C56" s="1047">
        <v>4.2707333982618965E-2</v>
      </c>
      <c r="D56" s="1047">
        <v>6.4800337250825846E-2</v>
      </c>
      <c r="E56" s="1047">
        <v>4.4556207399564389E-2</v>
      </c>
      <c r="F56" s="1040">
        <v>5.1977377571379497E-2</v>
      </c>
      <c r="G56" s="1048">
        <v>4.0230527307268629E-2</v>
      </c>
      <c r="H56" s="1048">
        <v>6.08020676167495E-2</v>
      </c>
      <c r="I56" s="1048">
        <v>4.6670421512597864E-2</v>
      </c>
      <c r="J56" s="1040">
        <v>4.9248799088450895E-2</v>
      </c>
      <c r="K56" s="1044"/>
      <c r="L56" s="1044"/>
      <c r="M56" s="1044"/>
      <c r="N56" s="1044"/>
      <c r="O56" s="1043"/>
      <c r="P56" s="1043"/>
      <c r="Q56" s="1043"/>
    </row>
    <row r="57" spans="2:17" ht="18" customHeight="1" x14ac:dyDescent="0.2">
      <c r="B57" s="742" t="s">
        <v>1553</v>
      </c>
      <c r="C57" s="1047">
        <v>2.3454071424521241E-2</v>
      </c>
      <c r="D57" s="1047">
        <v>2.2039671754716213E-2</v>
      </c>
      <c r="E57" s="1047">
        <v>1.9730991862643661E-2</v>
      </c>
      <c r="F57" s="1040">
        <v>2.2407522616337751E-2</v>
      </c>
      <c r="G57" s="1048">
        <v>1.9118762996324073E-2</v>
      </c>
      <c r="H57" s="1048">
        <v>2.3586117084888749E-2</v>
      </c>
      <c r="I57" s="1048">
        <v>1.7056667606427968E-2</v>
      </c>
      <c r="J57" s="1040">
        <v>2.1268445823054032E-2</v>
      </c>
      <c r="K57" s="1044"/>
      <c r="L57" s="1044"/>
      <c r="M57" s="1044"/>
      <c r="N57" s="1044"/>
      <c r="O57" s="1043"/>
      <c r="P57" s="1043"/>
      <c r="Q57" s="1043"/>
    </row>
    <row r="58" spans="2:17" ht="18" customHeight="1" x14ac:dyDescent="0.2">
      <c r="B58" s="742" t="s">
        <v>1554</v>
      </c>
      <c r="C58" s="1047">
        <v>3.4778153171184732E-2</v>
      </c>
      <c r="D58" s="1047">
        <v>3.7452035165252744E-2</v>
      </c>
      <c r="E58" s="1047">
        <v>4.3076283804840888E-2</v>
      </c>
      <c r="F58" s="1040">
        <v>3.6619034355311074E-2</v>
      </c>
      <c r="G58" s="1048">
        <v>3.3076881525438119E-2</v>
      </c>
      <c r="H58" s="1048">
        <v>3.864337335685427E-2</v>
      </c>
      <c r="I58" s="1048">
        <v>3.8648756512188534E-2</v>
      </c>
      <c r="J58" s="1040">
        <v>3.5646909879273103E-2</v>
      </c>
      <c r="K58" s="1044"/>
      <c r="L58" s="1044"/>
      <c r="M58" s="1044"/>
      <c r="N58" s="1044"/>
      <c r="O58" s="1043"/>
      <c r="P58" s="1043"/>
      <c r="Q58" s="1043"/>
    </row>
    <row r="59" spans="2:17" ht="18" customHeight="1" x14ac:dyDescent="0.2">
      <c r="B59" s="742" t="s">
        <v>1555</v>
      </c>
      <c r="C59" s="1047">
        <v>2.6356907162006865E-2</v>
      </c>
      <c r="D59" s="1047">
        <v>4.0905890090091365E-2</v>
      </c>
      <c r="E59" s="1047">
        <v>5.171441261986446E-2</v>
      </c>
      <c r="F59" s="1040">
        <v>3.455117542136802E-2</v>
      </c>
      <c r="G59" s="1048">
        <v>2.4833853014688642E-2</v>
      </c>
      <c r="H59" s="1048">
        <v>4.1542914292641529E-2</v>
      </c>
      <c r="I59" s="1048">
        <v>4.6700644137541519E-2</v>
      </c>
      <c r="J59" s="1040">
        <v>3.3382796442497933E-2</v>
      </c>
      <c r="K59" s="1044"/>
      <c r="L59" s="1044"/>
      <c r="M59" s="1044"/>
      <c r="N59" s="1044"/>
      <c r="O59" s="1043"/>
      <c r="P59" s="1043"/>
      <c r="Q59" s="1043"/>
    </row>
    <row r="60" spans="2:17" ht="18" customHeight="1" x14ac:dyDescent="0.2">
      <c r="B60" s="742" t="s">
        <v>71</v>
      </c>
      <c r="C60" s="1047">
        <v>2.5976380145344553E-2</v>
      </c>
      <c r="D60" s="1047">
        <v>2.6409000937597668E-2</v>
      </c>
      <c r="E60" s="1047">
        <v>3.5939126456255882E-2</v>
      </c>
      <c r="F60" s="1040">
        <v>2.7169901755450487E-2</v>
      </c>
      <c r="G60" s="1048">
        <v>2.5662586721736637E-2</v>
      </c>
      <c r="H60" s="1048">
        <v>2.8387674240056792E-2</v>
      </c>
      <c r="I60" s="1048">
        <v>3.3560508088637829E-2</v>
      </c>
      <c r="J60" s="1040">
        <v>2.7385973022866716E-2</v>
      </c>
      <c r="K60" s="1044"/>
      <c r="L60" s="1044"/>
      <c r="M60" s="1044"/>
      <c r="N60" s="1044"/>
      <c r="O60" s="1043"/>
      <c r="P60" s="1043"/>
      <c r="Q60" s="1043"/>
    </row>
    <row r="61" spans="2:17" ht="18" customHeight="1" x14ac:dyDescent="0.2">
      <c r="B61" s="742" t="s">
        <v>1556</v>
      </c>
      <c r="C61" s="1047">
        <v>3.3993381904455451E-2</v>
      </c>
      <c r="D61" s="1047">
        <v>3.6125267710719111E-2</v>
      </c>
      <c r="E61" s="1047">
        <v>5.293837896596236E-2</v>
      </c>
      <c r="F61" s="1040">
        <v>3.8162734713529128E-2</v>
      </c>
      <c r="G61" s="1048">
        <v>3.2046912825816155E-2</v>
      </c>
      <c r="H61" s="1048">
        <v>4.2214117856353782E-2</v>
      </c>
      <c r="I61" s="1048">
        <v>4.6141364973126459E-2</v>
      </c>
      <c r="J61" s="1040">
        <v>3.7480893417856508E-2</v>
      </c>
      <c r="K61" s="1044"/>
      <c r="L61" s="1044"/>
      <c r="M61" s="1044"/>
      <c r="N61" s="1044"/>
      <c r="O61" s="1043"/>
      <c r="P61" s="1043"/>
      <c r="Q61" s="1043"/>
    </row>
    <row r="62" spans="2:17" ht="18" customHeight="1" x14ac:dyDescent="0.2">
      <c r="B62" s="742" t="s">
        <v>1557</v>
      </c>
      <c r="C62" s="1047">
        <v>3.6945498451234661E-2</v>
      </c>
      <c r="D62" s="1047">
        <v>4.1538382914932399E-2</v>
      </c>
      <c r="E62" s="1047">
        <v>5.1843541425012837E-2</v>
      </c>
      <c r="F62" s="1040">
        <v>3.949895380178553E-2</v>
      </c>
      <c r="G62" s="1048">
        <v>3.5241145742745304E-2</v>
      </c>
      <c r="H62" s="1048">
        <v>4.1599744083599358E-2</v>
      </c>
      <c r="I62" s="1048">
        <v>6.1391541609822645E-2</v>
      </c>
      <c r="J62" s="1040">
        <v>3.9273993488436118E-2</v>
      </c>
      <c r="K62" s="1044"/>
      <c r="L62" s="1044"/>
      <c r="M62" s="1044"/>
      <c r="N62" s="1044"/>
      <c r="O62" s="1043"/>
      <c r="P62" s="1043"/>
      <c r="Q62" s="1043"/>
    </row>
    <row r="63" spans="2:17" ht="18" customHeight="1" x14ac:dyDescent="0.2">
      <c r="B63" s="742" t="s">
        <v>1558</v>
      </c>
      <c r="C63" s="1047">
        <v>2.9493423148696008E-2</v>
      </c>
      <c r="D63" s="1047">
        <v>2.6315789473684209E-2</v>
      </c>
      <c r="E63" s="1047">
        <v>3.4603249991518814E-2</v>
      </c>
      <c r="F63" s="1040">
        <v>2.8447049696133785E-2</v>
      </c>
      <c r="G63" s="1048">
        <v>2.4115458911441307E-2</v>
      </c>
      <c r="H63" s="1048">
        <v>2.9925999314619971E-2</v>
      </c>
      <c r="I63" s="1048">
        <v>2.6224278194289359E-2</v>
      </c>
      <c r="J63" s="1040">
        <v>2.7183639254612105E-2</v>
      </c>
      <c r="K63" s="1044"/>
      <c r="L63" s="1044"/>
      <c r="M63" s="1044"/>
      <c r="N63" s="1044"/>
      <c r="O63" s="1043"/>
      <c r="P63" s="1043"/>
      <c r="Q63" s="1043"/>
    </row>
    <row r="64" spans="2:17" ht="18" customHeight="1" x14ac:dyDescent="0.2">
      <c r="B64" s="742" t="s">
        <v>1559</v>
      </c>
      <c r="C64" s="1047">
        <v>1.9823788546255505E-2</v>
      </c>
      <c r="D64" s="1047">
        <v>2.8863499699338543E-2</v>
      </c>
      <c r="E64" s="1047">
        <v>2.8915662650602407E-2</v>
      </c>
      <c r="F64" s="1040">
        <v>2.7017899358324885E-2</v>
      </c>
      <c r="G64" s="1048">
        <v>2.4879060124395301E-2</v>
      </c>
      <c r="H64" s="1048">
        <v>3.5545023696682464E-2</v>
      </c>
      <c r="I64" s="1048">
        <v>2.8639618138424822E-2</v>
      </c>
      <c r="J64" s="1040">
        <v>3.3418426549083315E-2</v>
      </c>
      <c r="K64" s="1044"/>
      <c r="L64" s="1044"/>
      <c r="M64" s="1044"/>
      <c r="N64" s="1044"/>
      <c r="O64" s="1043"/>
      <c r="P64" s="1043"/>
      <c r="Q64" s="1043"/>
    </row>
    <row r="65" spans="2:17" ht="18" customHeight="1" x14ac:dyDescent="0.25">
      <c r="B65" s="920" t="s">
        <v>1704</v>
      </c>
      <c r="C65" s="1040">
        <v>3.7277611192274129E-2</v>
      </c>
      <c r="D65" s="1040">
        <v>4.4661808450703118E-2</v>
      </c>
      <c r="E65" s="1040">
        <v>4.9949220931044723E-2</v>
      </c>
      <c r="F65" s="1040">
        <v>4.1659941047265253E-2</v>
      </c>
      <c r="G65" s="1040">
        <v>3.5162326124580548E-2</v>
      </c>
      <c r="H65" s="1040">
        <v>4.5147749487941098E-2</v>
      </c>
      <c r="I65" s="1040">
        <v>4.810790780404655E-2</v>
      </c>
      <c r="J65" s="1040">
        <v>4.0596281039749715E-2</v>
      </c>
      <c r="K65" s="1044"/>
      <c r="L65" s="1044"/>
      <c r="M65" s="1044"/>
      <c r="N65" s="1044"/>
      <c r="O65" s="1043"/>
      <c r="P65" s="1043"/>
      <c r="Q65" s="1043"/>
    </row>
    <row r="66" spans="2:17" ht="23.25" customHeight="1" x14ac:dyDescent="0.25">
      <c r="B66" s="1855" t="s">
        <v>1698</v>
      </c>
      <c r="C66" s="1855"/>
      <c r="D66" s="1855"/>
      <c r="E66" s="1855"/>
      <c r="F66" s="1855"/>
      <c r="G66" s="1855"/>
      <c r="H66" s="1855"/>
      <c r="I66" s="1855"/>
      <c r="J66" s="1855"/>
      <c r="P66" s="738"/>
    </row>
    <row r="67" spans="2:17" ht="23.25" customHeight="1" x14ac:dyDescent="0.25">
      <c r="B67" s="1855" t="s">
        <v>1699</v>
      </c>
      <c r="C67" s="1855"/>
      <c r="D67" s="1855"/>
      <c r="E67" s="1855"/>
      <c r="F67" s="1855"/>
      <c r="G67" s="1855"/>
      <c r="H67" s="1855"/>
      <c r="I67" s="1855"/>
      <c r="J67" s="1855"/>
      <c r="P67" s="738"/>
    </row>
    <row r="68" spans="2:17" ht="26.25" customHeight="1" x14ac:dyDescent="0.2">
      <c r="B68" s="793"/>
      <c r="C68" s="1049"/>
      <c r="D68" s="1049"/>
      <c r="E68" s="1049"/>
      <c r="F68" s="1049"/>
      <c r="G68" s="241"/>
      <c r="H68" s="241"/>
      <c r="I68" s="241"/>
      <c r="J68" s="241"/>
      <c r="L68" s="1865"/>
      <c r="O68" s="831"/>
      <c r="P68" s="831"/>
      <c r="Q68" s="831"/>
    </row>
    <row r="69" spans="2:17" ht="26.25" customHeight="1" x14ac:dyDescent="0.2">
      <c r="B69" s="1867"/>
      <c r="C69" s="1867"/>
      <c r="D69" s="1868"/>
      <c r="E69" s="1868"/>
      <c r="F69" s="1868"/>
      <c r="G69" s="1868"/>
      <c r="H69" s="1868"/>
      <c r="I69" s="1868"/>
      <c r="J69" s="1868"/>
      <c r="L69" s="1865"/>
      <c r="P69" s="738"/>
    </row>
    <row r="70" spans="2:17" ht="26.25" customHeight="1" x14ac:dyDescent="0.2">
      <c r="B70" s="1867"/>
      <c r="C70" s="1867"/>
      <c r="D70" s="1869"/>
      <c r="E70" s="1869"/>
      <c r="F70" s="1868"/>
      <c r="G70" s="1868"/>
      <c r="H70" s="1868"/>
      <c r="I70" s="1868"/>
      <c r="J70" s="1868"/>
      <c r="L70" s="1865"/>
      <c r="P70" s="738"/>
    </row>
    <row r="71" spans="2:17" ht="9.75" customHeight="1" x14ac:dyDescent="0.25"/>
    <row r="73" spans="2:17" ht="26.25" customHeight="1" x14ac:dyDescent="0.25">
      <c r="B73" s="1050"/>
      <c r="C73" s="1050"/>
    </row>
    <row r="84" spans="3:3" ht="26.25" customHeight="1" x14ac:dyDescent="0.25">
      <c r="C84" s="1050"/>
    </row>
    <row r="95" spans="3:3" ht="26.25" customHeight="1" x14ac:dyDescent="0.25">
      <c r="C95" s="1050"/>
    </row>
    <row r="106" spans="3:3" ht="26.25" customHeight="1" x14ac:dyDescent="0.25">
      <c r="C106" s="1050"/>
    </row>
  </sheetData>
  <mergeCells count="14">
    <mergeCell ref="B66:J66"/>
    <mergeCell ref="B67:J67"/>
    <mergeCell ref="L68:L70"/>
    <mergeCell ref="B69:J69"/>
    <mergeCell ref="B70:J70"/>
    <mergeCell ref="K8:L8"/>
    <mergeCell ref="B2:J2"/>
    <mergeCell ref="B3:J3"/>
    <mergeCell ref="B4:J4"/>
    <mergeCell ref="B6:B8"/>
    <mergeCell ref="C6:F6"/>
    <mergeCell ref="G6:J6"/>
    <mergeCell ref="C7:F7"/>
    <mergeCell ref="G7:J7"/>
  </mergeCells>
  <conditionalFormatting sqref="O27">
    <cfRule type="cellIs" dxfId="1" priority="2" operator="lessThan">
      <formula>0</formula>
    </cfRule>
  </conditionalFormatting>
  <hyperlinks>
    <hyperlink ref="K2" location="'Indice Total'!A6" display="Volver"/>
  </hyperlinks>
  <pageMargins left="0.70866141732283472" right="0.70866141732283472" top="0.74803149606299213" bottom="0.74803149606299213" header="0.31496062992125984" footer="0.31496062992125984"/>
  <pageSetup scale="57"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X55"/>
  <sheetViews>
    <sheetView showGridLines="0" zoomScale="90" zoomScaleNormal="90" workbookViewId="0"/>
  </sheetViews>
  <sheetFormatPr baseColWidth="10" defaultColWidth="11.42578125" defaultRowHeight="12.75" x14ac:dyDescent="0.25"/>
  <cols>
    <col min="1" max="1" width="23.7109375" style="706" customWidth="1"/>
    <col min="2" max="2" width="48" style="706" customWidth="1"/>
    <col min="3" max="7" width="14.28515625" style="706" customWidth="1"/>
    <col min="8" max="8" width="11.42578125" style="706"/>
    <col min="9" max="9" width="13.5703125" style="706" bestFit="1" customWidth="1"/>
    <col min="10" max="16384" width="11.42578125" style="706"/>
  </cols>
  <sheetData>
    <row r="1" spans="2:11" ht="42.95" customHeight="1" x14ac:dyDescent="0.25"/>
    <row r="2" spans="2:11" ht="18" customHeight="1" x14ac:dyDescent="0.25">
      <c r="B2" s="1769" t="s">
        <v>1705</v>
      </c>
      <c r="C2" s="1769"/>
      <c r="D2" s="1769"/>
      <c r="E2" s="1769"/>
      <c r="F2" s="1769"/>
      <c r="G2" s="1769"/>
      <c r="H2" s="3" t="s">
        <v>1</v>
      </c>
    </row>
    <row r="3" spans="2:11" ht="36" customHeight="1" x14ac:dyDescent="0.25">
      <c r="B3" s="1870" t="s">
        <v>1706</v>
      </c>
      <c r="C3" s="1870"/>
      <c r="D3" s="1870"/>
      <c r="E3" s="1870"/>
      <c r="F3" s="1870"/>
      <c r="G3" s="1870"/>
    </row>
    <row r="4" spans="2:11" ht="19.149999999999999" customHeight="1" thickBot="1" x14ac:dyDescent="0.3">
      <c r="B4" s="1793" t="s">
        <v>1654</v>
      </c>
      <c r="C4" s="1793"/>
      <c r="D4" s="1793"/>
      <c r="E4" s="1793"/>
      <c r="F4" s="1793"/>
      <c r="G4" s="1793"/>
    </row>
    <row r="5" spans="2:11" x14ac:dyDescent="0.25">
      <c r="B5" s="951"/>
      <c r="C5" s="951"/>
      <c r="D5" s="951"/>
      <c r="E5" s="951"/>
      <c r="F5" s="951"/>
      <c r="G5" s="951"/>
    </row>
    <row r="6" spans="2:11" ht="25.5" customHeight="1" x14ac:dyDescent="0.25">
      <c r="B6" s="913" t="s">
        <v>1536</v>
      </c>
      <c r="C6" s="914">
        <v>2015</v>
      </c>
      <c r="D6" s="914">
        <v>2016</v>
      </c>
      <c r="E6" s="914">
        <v>2017</v>
      </c>
      <c r="F6" s="914">
        <v>2018</v>
      </c>
      <c r="G6" s="914">
        <v>2019</v>
      </c>
    </row>
    <row r="7" spans="2:11" ht="18" customHeight="1" x14ac:dyDescent="0.2">
      <c r="B7" s="1051" t="s">
        <v>1707</v>
      </c>
      <c r="C7" s="1052"/>
      <c r="D7" s="1052"/>
      <c r="E7" s="1052"/>
      <c r="F7" s="1052"/>
      <c r="G7" s="1052"/>
    </row>
    <row r="8" spans="2:11" ht="18" customHeight="1" x14ac:dyDescent="0.2">
      <c r="B8" s="932" t="s">
        <v>954</v>
      </c>
      <c r="C8" s="1053">
        <v>20.874697894605706</v>
      </c>
      <c r="D8" s="1053">
        <v>21.764905278696592</v>
      </c>
      <c r="E8" s="1054">
        <v>21.239808324989273</v>
      </c>
      <c r="F8" s="1054">
        <v>20.218004307657427</v>
      </c>
      <c r="G8" s="1054">
        <v>19.028224904151685</v>
      </c>
      <c r="K8" s="1055"/>
    </row>
    <row r="9" spans="2:11" ht="18" customHeight="1" x14ac:dyDescent="0.2">
      <c r="B9" s="932" t="s">
        <v>1526</v>
      </c>
      <c r="C9" s="1053">
        <v>18.36244361899708</v>
      </c>
      <c r="D9" s="1053">
        <v>18.878227586120911</v>
      </c>
      <c r="E9" s="1053">
        <v>20.022325520492341</v>
      </c>
      <c r="F9" s="1053">
        <v>21.53086988702222</v>
      </c>
      <c r="G9" s="1053">
        <v>20.768200896350574</v>
      </c>
      <c r="K9" s="1055"/>
    </row>
    <row r="10" spans="2:11" ht="18" customHeight="1" x14ac:dyDescent="0.2">
      <c r="B10" s="932" t="s">
        <v>956</v>
      </c>
      <c r="C10" s="1053">
        <v>15.010579840892316</v>
      </c>
      <c r="D10" s="1053">
        <v>15.386687797147385</v>
      </c>
      <c r="E10" s="1053">
        <v>16.371021317747971</v>
      </c>
      <c r="F10" s="1053">
        <v>16.706946193989562</v>
      </c>
      <c r="G10" s="1053">
        <v>18.441793982566313</v>
      </c>
      <c r="K10" s="1055"/>
    </row>
    <row r="11" spans="2:11" ht="18" customHeight="1" x14ac:dyDescent="0.25">
      <c r="B11" s="1056" t="s">
        <v>1657</v>
      </c>
      <c r="C11" s="1057">
        <v>19.028533182252438</v>
      </c>
      <c r="D11" s="1057">
        <v>19.61204984268544</v>
      </c>
      <c r="E11" s="1057">
        <v>20.012183720150766</v>
      </c>
      <c r="F11" s="1057">
        <v>20.315120402415957</v>
      </c>
      <c r="G11" s="1057">
        <v>19.72016816256555</v>
      </c>
      <c r="H11" s="1055"/>
      <c r="I11" s="1055"/>
      <c r="K11" s="1055"/>
    </row>
    <row r="12" spans="2:11" ht="18" customHeight="1" x14ac:dyDescent="0.25">
      <c r="B12" s="1058" t="s">
        <v>1708</v>
      </c>
      <c r="C12" s="1059"/>
      <c r="D12" s="1059"/>
      <c r="E12" s="1059"/>
      <c r="F12" s="1059"/>
      <c r="G12" s="1059"/>
      <c r="K12" s="1055"/>
    </row>
    <row r="13" spans="2:11" ht="18" customHeight="1" x14ac:dyDescent="0.2">
      <c r="B13" s="932" t="s">
        <v>954</v>
      </c>
      <c r="C13" s="1053">
        <v>29.220546810273405</v>
      </c>
      <c r="D13" s="1053">
        <v>29.482031961579864</v>
      </c>
      <c r="E13" s="1053">
        <v>28.021771400296881</v>
      </c>
      <c r="F13" s="1053">
        <v>26.310050334185988</v>
      </c>
      <c r="G13" s="1053">
        <v>24.221965594138261</v>
      </c>
      <c r="K13" s="1055"/>
    </row>
    <row r="14" spans="2:11" ht="18" customHeight="1" x14ac:dyDescent="0.2">
      <c r="B14" s="932" t="s">
        <v>1526</v>
      </c>
      <c r="C14" s="1053">
        <v>23.655843259899736</v>
      </c>
      <c r="D14" s="1053">
        <v>23.922072486816774</v>
      </c>
      <c r="E14" s="1053">
        <v>25.82759060745278</v>
      </c>
      <c r="F14" s="1053">
        <v>28.438904401010504</v>
      </c>
      <c r="G14" s="1053">
        <v>24.798161737454599</v>
      </c>
      <c r="K14" s="1055"/>
    </row>
    <row r="15" spans="2:11" ht="18" customHeight="1" x14ac:dyDescent="0.2">
      <c r="B15" s="932" t="s">
        <v>956</v>
      </c>
      <c r="C15" s="1053">
        <v>16.692113845241625</v>
      </c>
      <c r="D15" s="1053">
        <v>17.726261887344549</v>
      </c>
      <c r="E15" s="1053">
        <v>18.584883720930232</v>
      </c>
      <c r="F15" s="1053">
        <v>19.696938475125112</v>
      </c>
      <c r="G15" s="1053">
        <v>21.342869281971392</v>
      </c>
      <c r="K15" s="1055"/>
    </row>
    <row r="16" spans="2:11" ht="18" customHeight="1" x14ac:dyDescent="0.25">
      <c r="B16" s="1056" t="s">
        <v>1659</v>
      </c>
      <c r="C16" s="1057">
        <v>25.315662467460907</v>
      </c>
      <c r="D16" s="1057">
        <v>25.597398101415738</v>
      </c>
      <c r="E16" s="1057">
        <v>25.889513177159589</v>
      </c>
      <c r="F16" s="1057">
        <v>26.367963429424385</v>
      </c>
      <c r="G16" s="1057">
        <v>24.141120784380018</v>
      </c>
      <c r="H16" s="1055"/>
      <c r="I16" s="1055"/>
      <c r="K16" s="1055"/>
    </row>
    <row r="17" spans="2:24" ht="18" customHeight="1" x14ac:dyDescent="0.25">
      <c r="B17" s="1060" t="s">
        <v>1709</v>
      </c>
      <c r="C17" s="1057"/>
      <c r="D17" s="1057"/>
      <c r="E17" s="1057"/>
      <c r="F17" s="1057"/>
      <c r="G17" s="1057"/>
    </row>
    <row r="18" spans="2:24" ht="18" customHeight="1" x14ac:dyDescent="0.2">
      <c r="B18" s="932" t="s">
        <v>954</v>
      </c>
      <c r="C18" s="1061">
        <v>22.804290776745521</v>
      </c>
      <c r="D18" s="1061">
        <v>23.68030950717251</v>
      </c>
      <c r="E18" s="1061">
        <v>22.986544465920435</v>
      </c>
      <c r="F18" s="1061">
        <v>21.775424533277082</v>
      </c>
      <c r="G18" s="1061">
        <v>20.443659449780238</v>
      </c>
      <c r="K18" s="1055"/>
    </row>
    <row r="19" spans="2:24" ht="18" customHeight="1" x14ac:dyDescent="0.2">
      <c r="B19" s="932" t="s">
        <v>1526</v>
      </c>
      <c r="C19" s="1061">
        <v>19.547481029210381</v>
      </c>
      <c r="D19" s="1061">
        <v>20.035926648158998</v>
      </c>
      <c r="E19" s="1061">
        <v>21.388694206932456</v>
      </c>
      <c r="F19" s="1061">
        <v>23.186025273441647</v>
      </c>
      <c r="G19" s="1061">
        <v>21.886117593839636</v>
      </c>
      <c r="K19" s="1055"/>
    </row>
    <row r="20" spans="2:24" ht="18" customHeight="1" x14ac:dyDescent="0.2">
      <c r="B20" s="932" t="s">
        <v>956</v>
      </c>
      <c r="C20" s="1061">
        <v>15.374951818065014</v>
      </c>
      <c r="D20" s="1061">
        <v>15.916506527069114</v>
      </c>
      <c r="E20" s="1061">
        <v>16.86775592733914</v>
      </c>
      <c r="F20" s="1061">
        <v>17.40689821514713</v>
      </c>
      <c r="G20" s="1061">
        <v>19.163104334659671</v>
      </c>
      <c r="K20" s="1055"/>
    </row>
    <row r="21" spans="2:24" ht="18" customHeight="1" x14ac:dyDescent="0.25">
      <c r="B21" s="1056" t="s">
        <v>1687</v>
      </c>
      <c r="C21" s="1057">
        <v>20.450686609502934</v>
      </c>
      <c r="D21" s="1057">
        <v>21.030423274711893</v>
      </c>
      <c r="E21" s="1057">
        <v>21.441347022514162</v>
      </c>
      <c r="F21" s="1057">
        <v>21.803189878991937</v>
      </c>
      <c r="G21" s="1057">
        <v>20.920848809288788</v>
      </c>
      <c r="H21" s="1055"/>
      <c r="I21" s="1055"/>
      <c r="K21" s="1055"/>
      <c r="L21" s="1062"/>
      <c r="M21" s="1062"/>
      <c r="N21" s="1062"/>
      <c r="O21" s="1062"/>
      <c r="P21" s="1062"/>
      <c r="Q21" s="1062"/>
      <c r="R21" s="1062"/>
      <c r="S21" s="1062"/>
      <c r="T21" s="1062"/>
      <c r="U21" s="1062"/>
      <c r="V21" s="1062"/>
      <c r="W21" s="1062"/>
      <c r="X21" s="1062"/>
    </row>
    <row r="22" spans="2:24" ht="36.75" customHeight="1" x14ac:dyDescent="0.25">
      <c r="B22" s="1871" t="s">
        <v>1710</v>
      </c>
      <c r="C22" s="1871"/>
      <c r="D22" s="1871"/>
      <c r="E22" s="1871"/>
      <c r="F22" s="1871"/>
      <c r="G22" s="1871"/>
      <c r="L22" s="1062"/>
      <c r="M22" s="1062"/>
      <c r="N22" s="1062"/>
      <c r="O22" s="1062"/>
      <c r="P22" s="1062"/>
      <c r="Q22" s="1062"/>
      <c r="R22" s="1062"/>
      <c r="S22" s="1062"/>
      <c r="T22" s="1062"/>
      <c r="U22" s="1062"/>
      <c r="V22" s="1062"/>
      <c r="W22" s="1062"/>
      <c r="X22" s="1062"/>
    </row>
    <row r="23" spans="2:24" x14ac:dyDescent="0.2">
      <c r="B23" s="1063"/>
      <c r="C23" s="1064"/>
      <c r="D23" s="1064"/>
      <c r="E23" s="1064"/>
      <c r="F23" s="1064"/>
      <c r="G23" s="1064"/>
      <c r="L23" s="1062"/>
      <c r="M23" s="1062"/>
      <c r="N23" s="1062"/>
      <c r="O23" s="1062"/>
      <c r="P23" s="1062"/>
      <c r="Q23" s="1062"/>
      <c r="R23" s="1062"/>
      <c r="S23" s="1062"/>
      <c r="T23" s="1062"/>
      <c r="U23" s="1062"/>
      <c r="V23" s="1062"/>
      <c r="W23" s="1062"/>
      <c r="X23" s="1062"/>
    </row>
    <row r="24" spans="2:24" x14ac:dyDescent="0.25">
      <c r="L24" s="1062"/>
      <c r="M24" s="1062"/>
      <c r="N24" s="1062"/>
      <c r="O24" s="1062"/>
      <c r="P24" s="1062"/>
      <c r="Q24" s="1062"/>
      <c r="R24" s="1062"/>
      <c r="S24" s="1062"/>
      <c r="T24" s="1062"/>
      <c r="U24" s="1062"/>
      <c r="V24" s="1062"/>
      <c r="W24" s="1062"/>
      <c r="X24" s="1062"/>
    </row>
    <row r="30" spans="2:24" x14ac:dyDescent="0.25">
      <c r="B30" s="1005"/>
      <c r="C30" s="1005"/>
      <c r="D30" s="1005"/>
      <c r="E30" s="1005"/>
      <c r="F30" s="1005"/>
      <c r="G30" s="1005"/>
    </row>
    <row r="31" spans="2:24" x14ac:dyDescent="0.25">
      <c r="B31" s="1065"/>
      <c r="C31" s="1005"/>
      <c r="D31" s="1005"/>
      <c r="E31" s="1005"/>
      <c r="F31" s="1005"/>
      <c r="G31" s="1005"/>
    </row>
    <row r="32" spans="2:24" x14ac:dyDescent="0.25">
      <c r="B32" s="1005"/>
      <c r="C32" s="1005"/>
      <c r="D32" s="1005"/>
      <c r="E32" s="1005"/>
      <c r="F32" s="1005"/>
      <c r="G32" s="1005"/>
    </row>
    <row r="33" spans="2:7" x14ac:dyDescent="0.25">
      <c r="B33" s="1005"/>
      <c r="C33" s="1005"/>
      <c r="D33" s="1005"/>
      <c r="E33" s="1005"/>
      <c r="F33" s="1005"/>
      <c r="G33" s="1005"/>
    </row>
    <row r="34" spans="2:7" x14ac:dyDescent="0.25">
      <c r="B34" s="1005"/>
      <c r="C34" s="1005"/>
      <c r="D34" s="1005"/>
      <c r="E34" s="1005"/>
      <c r="F34" s="1005"/>
      <c r="G34" s="1005"/>
    </row>
    <row r="36" spans="2:7" x14ac:dyDescent="0.25">
      <c r="B36" s="1066"/>
    </row>
    <row r="37" spans="2:7" x14ac:dyDescent="0.25">
      <c r="B37" s="1067"/>
    </row>
    <row r="38" spans="2:7" x14ac:dyDescent="0.25">
      <c r="B38" s="1067"/>
    </row>
    <row r="39" spans="2:7" x14ac:dyDescent="0.25">
      <c r="B39" s="1067"/>
    </row>
    <row r="40" spans="2:7" x14ac:dyDescent="0.25">
      <c r="B40" s="1067"/>
    </row>
    <row r="41" spans="2:7" x14ac:dyDescent="0.25">
      <c r="B41" s="1067"/>
    </row>
    <row r="42" spans="2:7" x14ac:dyDescent="0.25">
      <c r="B42" s="1067"/>
    </row>
    <row r="43" spans="2:7" x14ac:dyDescent="0.25">
      <c r="B43" s="1067"/>
    </row>
    <row r="44" spans="2:7" x14ac:dyDescent="0.25">
      <c r="B44" s="1067"/>
    </row>
    <row r="45" spans="2:7" x14ac:dyDescent="0.25">
      <c r="B45" s="1067"/>
    </row>
    <row r="46" spans="2:7" x14ac:dyDescent="0.25">
      <c r="B46" s="1067"/>
    </row>
    <row r="47" spans="2:7" x14ac:dyDescent="0.25">
      <c r="B47" s="1067"/>
    </row>
    <row r="48" spans="2:7" x14ac:dyDescent="0.25">
      <c r="B48" s="1067"/>
    </row>
    <row r="49" spans="2:2" x14ac:dyDescent="0.25">
      <c r="B49" s="1067"/>
    </row>
    <row r="50" spans="2:2" x14ac:dyDescent="0.25">
      <c r="B50" s="1067"/>
    </row>
    <row r="51" spans="2:2" x14ac:dyDescent="0.25">
      <c r="B51" s="1067"/>
    </row>
    <row r="52" spans="2:2" x14ac:dyDescent="0.25">
      <c r="B52" s="1067"/>
    </row>
    <row r="53" spans="2:2" x14ac:dyDescent="0.25">
      <c r="B53" s="1067"/>
    </row>
    <row r="54" spans="2:2" x14ac:dyDescent="0.25">
      <c r="B54" s="1067"/>
    </row>
    <row r="55" spans="2:2" x14ac:dyDescent="0.25">
      <c r="B55" s="1067"/>
    </row>
  </sheetData>
  <mergeCells count="4">
    <mergeCell ref="B2:G2"/>
    <mergeCell ref="B3:G3"/>
    <mergeCell ref="B4:G4"/>
    <mergeCell ref="B22:G22"/>
  </mergeCells>
  <hyperlinks>
    <hyperlink ref="H2" location="'Indice Total'!A6" display="Volver"/>
  </hyperlink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V69"/>
  <sheetViews>
    <sheetView showGridLines="0" zoomScale="90" zoomScaleNormal="90" workbookViewId="0"/>
  </sheetViews>
  <sheetFormatPr baseColWidth="10" defaultColWidth="11.42578125" defaultRowHeight="12.75" x14ac:dyDescent="0.25"/>
  <cols>
    <col min="1" max="1" width="23.7109375" style="706" customWidth="1"/>
    <col min="2" max="2" width="52.5703125" style="706" customWidth="1"/>
    <col min="3" max="7" width="14.7109375" style="706" customWidth="1"/>
    <col min="8" max="13" width="14.140625" style="706" customWidth="1"/>
    <col min="14" max="18" width="7.7109375" style="733" customWidth="1"/>
    <col min="19" max="21" width="11.42578125" style="1050"/>
    <col min="22" max="16384" width="11.42578125" style="706"/>
  </cols>
  <sheetData>
    <row r="1" spans="2:22" ht="42.95" customHeight="1" x14ac:dyDescent="0.25"/>
    <row r="2" spans="2:22" ht="18" customHeight="1" x14ac:dyDescent="0.25">
      <c r="B2" s="1769" t="s">
        <v>1711</v>
      </c>
      <c r="C2" s="1769"/>
      <c r="D2" s="1769"/>
      <c r="E2" s="1769"/>
      <c r="F2" s="1769"/>
      <c r="G2" s="1769"/>
      <c r="H2" s="3" t="s">
        <v>1</v>
      </c>
    </row>
    <row r="3" spans="2:22" ht="36.6" customHeight="1" x14ac:dyDescent="0.25">
      <c r="B3" s="1870" t="s">
        <v>1712</v>
      </c>
      <c r="C3" s="1870"/>
      <c r="D3" s="1870"/>
      <c r="E3" s="1870"/>
      <c r="F3" s="1870"/>
      <c r="G3" s="1870"/>
    </row>
    <row r="4" spans="2:22" ht="19.149999999999999" customHeight="1" thickBot="1" x14ac:dyDescent="0.3">
      <c r="B4" s="1793" t="s">
        <v>1654</v>
      </c>
      <c r="C4" s="1793"/>
      <c r="D4" s="1793"/>
      <c r="E4" s="1793"/>
      <c r="F4" s="1793"/>
      <c r="G4" s="1793"/>
      <c r="H4" s="1068"/>
      <c r="V4" s="1050"/>
    </row>
    <row r="5" spans="2:22" x14ac:dyDescent="0.25">
      <c r="B5" s="951"/>
      <c r="C5" s="951"/>
      <c r="D5" s="951"/>
      <c r="E5" s="951"/>
      <c r="F5" s="951"/>
      <c r="G5" s="951"/>
      <c r="H5" s="733"/>
      <c r="V5" s="1050"/>
    </row>
    <row r="6" spans="2:22" ht="25.5" customHeight="1" x14ac:dyDescent="0.25">
      <c r="B6" s="913" t="s">
        <v>1536</v>
      </c>
      <c r="C6" s="914">
        <v>2015</v>
      </c>
      <c r="D6" s="914">
        <v>2016</v>
      </c>
      <c r="E6" s="914">
        <v>2017</v>
      </c>
      <c r="F6" s="914">
        <v>2018</v>
      </c>
      <c r="G6" s="914">
        <v>2019</v>
      </c>
      <c r="H6" s="740"/>
      <c r="M6" s="733"/>
      <c r="N6" s="1069"/>
      <c r="O6" s="1069"/>
      <c r="P6" s="1069"/>
      <c r="Q6" s="1069"/>
      <c r="R6" s="1069"/>
      <c r="V6" s="1050"/>
    </row>
    <row r="7" spans="2:22" ht="18" customHeight="1" x14ac:dyDescent="0.25">
      <c r="B7" s="1058" t="s">
        <v>1707</v>
      </c>
      <c r="C7" s="1052"/>
      <c r="D7" s="1052"/>
      <c r="E7" s="1052"/>
      <c r="F7" s="1052"/>
      <c r="G7" s="1052"/>
      <c r="H7" s="1070"/>
      <c r="M7" s="1071"/>
      <c r="N7" s="1034"/>
      <c r="O7" s="1034"/>
      <c r="P7" s="1034"/>
      <c r="Q7" s="1034"/>
      <c r="R7" s="1034"/>
      <c r="V7" s="1050"/>
    </row>
    <row r="8" spans="2:22" ht="18" customHeight="1" x14ac:dyDescent="0.2">
      <c r="B8" s="932" t="s">
        <v>954</v>
      </c>
      <c r="C8" s="1072">
        <v>1675612</v>
      </c>
      <c r="D8" s="1072">
        <v>1592364</v>
      </c>
      <c r="E8" s="1072">
        <v>1484875</v>
      </c>
      <c r="F8" s="1072">
        <v>1426825</v>
      </c>
      <c r="G8" s="1072">
        <v>1275519</v>
      </c>
      <c r="H8" s="1073"/>
      <c r="I8" s="1073"/>
      <c r="J8" s="1073"/>
      <c r="K8" s="1073"/>
      <c r="L8" s="1073"/>
      <c r="M8" s="898"/>
      <c r="N8" s="832"/>
      <c r="O8" s="832"/>
      <c r="P8" s="832"/>
      <c r="Q8" s="832"/>
      <c r="R8" s="832"/>
      <c r="V8" s="1050"/>
    </row>
    <row r="9" spans="2:22" ht="18" customHeight="1" x14ac:dyDescent="0.2">
      <c r="B9" s="932" t="s">
        <v>1526</v>
      </c>
      <c r="C9" s="1072">
        <v>1384161</v>
      </c>
      <c r="D9" s="1072">
        <v>1514166</v>
      </c>
      <c r="E9" s="1072">
        <v>1529105</v>
      </c>
      <c r="F9" s="1072">
        <v>1541761</v>
      </c>
      <c r="G9" s="1072">
        <v>1459693</v>
      </c>
      <c r="H9" s="1073"/>
      <c r="I9" s="1073"/>
      <c r="J9" s="1073"/>
      <c r="K9" s="1073"/>
      <c r="L9" s="1073"/>
      <c r="M9" s="898"/>
      <c r="N9" s="832"/>
      <c r="O9" s="832"/>
      <c r="P9" s="832"/>
      <c r="Q9" s="832"/>
      <c r="R9" s="832"/>
      <c r="V9" s="1050"/>
    </row>
    <row r="10" spans="2:22" ht="18" customHeight="1" x14ac:dyDescent="0.2">
      <c r="B10" s="932" t="s">
        <v>956</v>
      </c>
      <c r="C10" s="1072">
        <v>366048</v>
      </c>
      <c r="D10" s="1072">
        <v>359233</v>
      </c>
      <c r="E10" s="1072">
        <v>389352</v>
      </c>
      <c r="F10" s="1072">
        <v>371362</v>
      </c>
      <c r="G10" s="1072">
        <v>393511</v>
      </c>
      <c r="H10" s="1073"/>
      <c r="I10" s="1073"/>
      <c r="J10" s="1073"/>
      <c r="K10" s="1073"/>
      <c r="L10" s="1073"/>
      <c r="M10" s="898"/>
      <c r="N10" s="832"/>
      <c r="O10" s="832"/>
      <c r="P10" s="832"/>
      <c r="Q10" s="832"/>
      <c r="R10" s="832"/>
      <c r="V10" s="1050"/>
    </row>
    <row r="11" spans="2:22" ht="18" customHeight="1" x14ac:dyDescent="0.25">
      <c r="B11" s="1056" t="s">
        <v>1657</v>
      </c>
      <c r="C11" s="1074">
        <v>3425821</v>
      </c>
      <c r="D11" s="1074">
        <v>3465763</v>
      </c>
      <c r="E11" s="1074">
        <v>3403332</v>
      </c>
      <c r="F11" s="1074">
        <v>3339948</v>
      </c>
      <c r="G11" s="1074">
        <v>3128723</v>
      </c>
      <c r="H11" s="1073"/>
      <c r="I11" s="1073"/>
      <c r="J11" s="1073"/>
      <c r="K11" s="1073"/>
      <c r="L11" s="1073"/>
      <c r="M11" s="898"/>
      <c r="N11" s="832"/>
      <c r="O11" s="832"/>
      <c r="P11" s="832"/>
      <c r="Q11" s="832"/>
      <c r="R11" s="832"/>
      <c r="V11" s="1050"/>
    </row>
    <row r="12" spans="2:22" ht="18" customHeight="1" x14ac:dyDescent="0.25">
      <c r="B12" s="1058" t="s">
        <v>1708</v>
      </c>
      <c r="C12" s="1074"/>
      <c r="D12" s="1074"/>
      <c r="E12" s="1074"/>
      <c r="F12" s="1074"/>
      <c r="G12" s="1074"/>
      <c r="H12" s="1073"/>
      <c r="I12" s="1073"/>
      <c r="J12" s="1073"/>
      <c r="K12" s="1073"/>
      <c r="L12" s="1073"/>
      <c r="M12" s="898"/>
      <c r="N12" s="898"/>
      <c r="O12" s="898"/>
      <c r="P12" s="898"/>
      <c r="Q12" s="898"/>
      <c r="R12" s="738"/>
      <c r="V12" s="1050"/>
    </row>
    <row r="13" spans="2:22" ht="18" customHeight="1" x14ac:dyDescent="0.2">
      <c r="B13" s="932" t="s">
        <v>954</v>
      </c>
      <c r="C13" s="1072">
        <v>705384</v>
      </c>
      <c r="D13" s="1072">
        <v>712109</v>
      </c>
      <c r="E13" s="1072">
        <v>679584</v>
      </c>
      <c r="F13" s="1072">
        <v>637703</v>
      </c>
      <c r="G13" s="1072">
        <v>608262</v>
      </c>
      <c r="H13" s="1073"/>
      <c r="I13" s="1073"/>
      <c r="J13" s="1073"/>
      <c r="K13" s="1073"/>
      <c r="L13" s="1073"/>
      <c r="M13" s="898"/>
      <c r="N13" s="832"/>
      <c r="O13" s="832"/>
      <c r="P13" s="832"/>
      <c r="Q13" s="832"/>
      <c r="R13" s="832"/>
      <c r="V13" s="1050"/>
    </row>
    <row r="14" spans="2:22" ht="18" customHeight="1" x14ac:dyDescent="0.2">
      <c r="B14" s="932" t="s">
        <v>1526</v>
      </c>
      <c r="C14" s="1072">
        <v>514349</v>
      </c>
      <c r="D14" s="1072">
        <v>571594</v>
      </c>
      <c r="E14" s="1072">
        <v>607155</v>
      </c>
      <c r="F14" s="1072">
        <v>641667</v>
      </c>
      <c r="G14" s="1072">
        <v>669104</v>
      </c>
      <c r="H14" s="1073"/>
      <c r="I14" s="1073"/>
      <c r="J14" s="1073"/>
      <c r="K14" s="1073"/>
      <c r="L14" s="1073"/>
      <c r="M14" s="898"/>
      <c r="N14" s="832"/>
      <c r="O14" s="832"/>
      <c r="P14" s="832"/>
      <c r="Q14" s="832"/>
      <c r="R14" s="832"/>
      <c r="V14" s="1050"/>
    </row>
    <row r="15" spans="2:22" ht="18" customHeight="1" x14ac:dyDescent="0.2">
      <c r="B15" s="932" t="s">
        <v>956</v>
      </c>
      <c r="C15" s="1072">
        <v>112605</v>
      </c>
      <c r="D15" s="1072">
        <v>121159</v>
      </c>
      <c r="E15" s="1072">
        <v>127864</v>
      </c>
      <c r="F15" s="1072">
        <v>133821</v>
      </c>
      <c r="G15" s="1072">
        <v>150702</v>
      </c>
      <c r="H15" s="1073"/>
      <c r="I15" s="1073"/>
      <c r="J15" s="1073"/>
      <c r="K15" s="1073"/>
      <c r="L15" s="1073"/>
      <c r="M15" s="898"/>
      <c r="N15" s="832"/>
      <c r="O15" s="832"/>
      <c r="P15" s="832"/>
      <c r="Q15" s="832"/>
      <c r="R15" s="832"/>
      <c r="V15" s="1050"/>
    </row>
    <row r="16" spans="2:22" ht="18" customHeight="1" x14ac:dyDescent="0.25">
      <c r="B16" s="1056" t="s">
        <v>1659</v>
      </c>
      <c r="C16" s="1074">
        <v>1332338</v>
      </c>
      <c r="D16" s="1074">
        <v>1404862</v>
      </c>
      <c r="E16" s="1074">
        <v>1414603</v>
      </c>
      <c r="F16" s="1074">
        <v>1413191</v>
      </c>
      <c r="G16" s="1074">
        <v>1428068</v>
      </c>
      <c r="H16" s="1073"/>
      <c r="I16" s="1073"/>
      <c r="J16" s="1073"/>
      <c r="K16" s="1073"/>
      <c r="L16" s="1073"/>
      <c r="M16" s="898"/>
      <c r="N16" s="832"/>
      <c r="O16" s="832"/>
      <c r="P16" s="832"/>
      <c r="Q16" s="832"/>
      <c r="R16" s="832"/>
      <c r="V16" s="1050"/>
    </row>
    <row r="17" spans="2:22" ht="18" customHeight="1" x14ac:dyDescent="0.25">
      <c r="B17" s="1058" t="s">
        <v>1660</v>
      </c>
      <c r="C17" s="1074"/>
      <c r="D17" s="1074"/>
      <c r="E17" s="1074"/>
      <c r="F17" s="1074"/>
      <c r="G17" s="1074"/>
      <c r="H17" s="1073"/>
      <c r="I17" s="1073"/>
      <c r="J17" s="1073"/>
      <c r="K17" s="1073"/>
      <c r="L17" s="1073"/>
      <c r="M17" s="898"/>
      <c r="N17" s="898"/>
      <c r="O17" s="898"/>
      <c r="P17" s="898"/>
      <c r="Q17" s="898"/>
      <c r="R17" s="738"/>
      <c r="V17" s="1050"/>
    </row>
    <row r="18" spans="2:22" ht="18" customHeight="1" x14ac:dyDescent="0.2">
      <c r="B18" s="932" t="s">
        <v>954</v>
      </c>
      <c r="C18" s="1075">
        <v>2380996</v>
      </c>
      <c r="D18" s="1075">
        <v>2304473</v>
      </c>
      <c r="E18" s="1075">
        <v>2164459</v>
      </c>
      <c r="F18" s="1075">
        <v>2064528</v>
      </c>
      <c r="G18" s="1075">
        <v>1883781</v>
      </c>
      <c r="H18" s="1073"/>
      <c r="I18" s="1073"/>
      <c r="J18" s="1073"/>
      <c r="K18" s="1073"/>
      <c r="L18" s="1073"/>
      <c r="M18" s="898"/>
      <c r="N18" s="832"/>
      <c r="O18" s="832"/>
      <c r="P18" s="832"/>
      <c r="Q18" s="832"/>
      <c r="R18" s="832"/>
      <c r="V18" s="1050"/>
    </row>
    <row r="19" spans="2:22" ht="18" customHeight="1" x14ac:dyDescent="0.2">
      <c r="B19" s="932" t="s">
        <v>1526</v>
      </c>
      <c r="C19" s="1075">
        <v>1898510</v>
      </c>
      <c r="D19" s="1075">
        <v>2085760</v>
      </c>
      <c r="E19" s="1075">
        <v>2136260</v>
      </c>
      <c r="F19" s="1075">
        <v>2183428</v>
      </c>
      <c r="G19" s="1075">
        <v>2128797</v>
      </c>
      <c r="H19" s="1073"/>
      <c r="I19" s="1073"/>
      <c r="J19" s="1073"/>
      <c r="K19" s="1073"/>
      <c r="L19" s="1073"/>
      <c r="M19" s="898"/>
      <c r="N19" s="832"/>
      <c r="O19" s="832"/>
      <c r="P19" s="832"/>
      <c r="Q19" s="832"/>
      <c r="R19" s="832"/>
      <c r="V19" s="1050"/>
    </row>
    <row r="20" spans="2:22" ht="18" customHeight="1" x14ac:dyDescent="0.2">
      <c r="B20" s="932" t="s">
        <v>956</v>
      </c>
      <c r="C20" s="1075">
        <v>478653</v>
      </c>
      <c r="D20" s="1075">
        <v>480392</v>
      </c>
      <c r="E20" s="1075">
        <v>517216</v>
      </c>
      <c r="F20" s="1075">
        <v>505183</v>
      </c>
      <c r="G20" s="1075">
        <v>544213</v>
      </c>
      <c r="H20" s="1073"/>
      <c r="I20" s="1073"/>
      <c r="J20" s="1073"/>
      <c r="K20" s="1073"/>
      <c r="L20" s="1073"/>
      <c r="M20" s="898"/>
      <c r="N20" s="832"/>
      <c r="O20" s="832"/>
      <c r="P20" s="832"/>
      <c r="Q20" s="832"/>
      <c r="R20" s="832"/>
      <c r="V20" s="1050"/>
    </row>
    <row r="21" spans="2:22" ht="18" customHeight="1" x14ac:dyDescent="0.25">
      <c r="B21" s="1056" t="s">
        <v>1713</v>
      </c>
      <c r="C21" s="1074">
        <v>4758159</v>
      </c>
      <c r="D21" s="1074">
        <v>4870625</v>
      </c>
      <c r="E21" s="1074">
        <v>4817935</v>
      </c>
      <c r="F21" s="1074">
        <v>4753139</v>
      </c>
      <c r="G21" s="1074">
        <v>4556791</v>
      </c>
      <c r="H21" s="1073"/>
      <c r="I21" s="1073"/>
      <c r="J21" s="1073"/>
      <c r="K21" s="1073"/>
      <c r="L21" s="1073"/>
      <c r="M21" s="898"/>
      <c r="N21" s="832"/>
      <c r="O21" s="832"/>
      <c r="P21" s="832"/>
      <c r="Q21" s="832"/>
      <c r="R21" s="832"/>
      <c r="V21" s="1050"/>
    </row>
    <row r="22" spans="2:22" ht="18" customHeight="1" x14ac:dyDescent="0.25">
      <c r="B22" s="1058" t="s">
        <v>1714</v>
      </c>
      <c r="C22" s="1074"/>
      <c r="D22" s="1074"/>
      <c r="E22" s="1074"/>
      <c r="F22" s="1074"/>
      <c r="G22" s="1074"/>
      <c r="H22" s="1073"/>
      <c r="I22" s="1073"/>
      <c r="J22" s="1073"/>
      <c r="K22" s="1073"/>
      <c r="L22" s="1073"/>
      <c r="M22" s="898"/>
      <c r="N22" s="898"/>
      <c r="O22" s="898"/>
      <c r="P22" s="898"/>
      <c r="Q22" s="898"/>
      <c r="R22" s="738"/>
      <c r="V22" s="1050"/>
    </row>
    <row r="23" spans="2:22" ht="18" customHeight="1" x14ac:dyDescent="0.2">
      <c r="B23" s="932" t="s">
        <v>1715</v>
      </c>
      <c r="C23" s="1072">
        <v>172246</v>
      </c>
      <c r="D23" s="1072">
        <v>116971</v>
      </c>
      <c r="E23" s="1072">
        <v>96409</v>
      </c>
      <c r="F23" s="1072">
        <v>107873</v>
      </c>
      <c r="G23" s="1072">
        <v>112859</v>
      </c>
      <c r="H23" s="1073"/>
      <c r="I23" s="1073"/>
      <c r="J23" s="1073"/>
      <c r="K23" s="1073"/>
      <c r="L23" s="1073"/>
      <c r="M23" s="898"/>
      <c r="N23" s="832"/>
      <c r="O23" s="832"/>
      <c r="P23" s="832"/>
      <c r="Q23" s="832"/>
      <c r="R23" s="832"/>
      <c r="V23" s="1050"/>
    </row>
    <row r="24" spans="2:22" ht="18" customHeight="1" x14ac:dyDescent="0.2">
      <c r="B24" s="932" t="s">
        <v>1526</v>
      </c>
      <c r="C24" s="1072">
        <v>94455</v>
      </c>
      <c r="D24" s="1072">
        <v>119137</v>
      </c>
      <c r="E24" s="1072">
        <v>126660</v>
      </c>
      <c r="F24" s="1072">
        <v>147527</v>
      </c>
      <c r="G24" s="1072">
        <v>125119</v>
      </c>
      <c r="H24" s="1073"/>
      <c r="I24" s="1073"/>
      <c r="J24" s="1073"/>
      <c r="K24" s="1073"/>
      <c r="L24" s="1073"/>
      <c r="M24" s="898"/>
      <c r="N24" s="832"/>
      <c r="O24" s="832"/>
      <c r="P24" s="832"/>
      <c r="Q24" s="832"/>
      <c r="R24" s="832"/>
      <c r="V24" s="1050"/>
    </row>
    <row r="25" spans="2:22" ht="18" customHeight="1" x14ac:dyDescent="0.2">
      <c r="B25" s="932" t="s">
        <v>1716</v>
      </c>
      <c r="C25" s="1072">
        <v>15396</v>
      </c>
      <c r="D25" s="1072">
        <v>3857</v>
      </c>
      <c r="E25" s="1072">
        <v>11251</v>
      </c>
      <c r="F25" s="1072">
        <v>9586</v>
      </c>
      <c r="G25" s="1072">
        <v>18610</v>
      </c>
      <c r="H25" s="1073"/>
      <c r="I25" s="1073"/>
      <c r="J25" s="1073"/>
      <c r="K25" s="1073"/>
      <c r="L25" s="1073"/>
      <c r="M25" s="898"/>
      <c r="N25" s="832"/>
      <c r="O25" s="832"/>
      <c r="P25" s="832"/>
      <c r="Q25" s="832"/>
      <c r="R25" s="832"/>
      <c r="V25" s="1050"/>
    </row>
    <row r="26" spans="2:22" ht="18" customHeight="1" x14ac:dyDescent="0.25">
      <c r="B26" s="1056" t="s">
        <v>1717</v>
      </c>
      <c r="C26" s="1074">
        <v>282097</v>
      </c>
      <c r="D26" s="1074">
        <v>239965</v>
      </c>
      <c r="E26" s="1074">
        <v>234320</v>
      </c>
      <c r="F26" s="1074">
        <v>264986</v>
      </c>
      <c r="G26" s="1074">
        <v>256588</v>
      </c>
      <c r="H26" s="1073"/>
      <c r="I26" s="1073"/>
      <c r="J26" s="1073"/>
      <c r="K26" s="1073"/>
      <c r="L26" s="1073"/>
      <c r="M26" s="898"/>
      <c r="N26" s="832"/>
      <c r="O26" s="832"/>
      <c r="P26" s="832"/>
      <c r="Q26" s="832"/>
      <c r="R26" s="832"/>
      <c r="V26" s="1050"/>
    </row>
    <row r="27" spans="2:22" ht="26.25" customHeight="1" x14ac:dyDescent="0.25">
      <c r="B27" s="1872" t="s">
        <v>1718</v>
      </c>
      <c r="C27" s="1872"/>
      <c r="D27" s="1872"/>
      <c r="E27" s="1872"/>
      <c r="F27" s="1872"/>
      <c r="G27" s="1872"/>
      <c r="H27" s="1076"/>
      <c r="V27" s="1050"/>
    </row>
    <row r="28" spans="2:22" x14ac:dyDescent="0.25">
      <c r="B28" s="1766" t="s">
        <v>1719</v>
      </c>
      <c r="C28" s="1766"/>
      <c r="D28" s="1766"/>
      <c r="E28" s="1766"/>
      <c r="F28" s="1766"/>
      <c r="G28" s="1766"/>
      <c r="H28" s="733"/>
      <c r="I28" s="707"/>
      <c r="J28" s="707"/>
      <c r="K28" s="707"/>
      <c r="L28" s="707"/>
      <c r="M28" s="707"/>
      <c r="N28" s="741"/>
      <c r="O28" s="741"/>
      <c r="V28" s="1050"/>
    </row>
    <row r="29" spans="2:22" x14ac:dyDescent="0.25">
      <c r="H29" s="733"/>
      <c r="I29" s="707"/>
      <c r="J29" s="707"/>
      <c r="K29" s="707"/>
      <c r="L29" s="707"/>
      <c r="M29" s="707"/>
      <c r="N29" s="741"/>
      <c r="O29" s="741"/>
      <c r="V29" s="1050"/>
    </row>
    <row r="30" spans="2:22" x14ac:dyDescent="0.25">
      <c r="H30" s="733"/>
      <c r="I30" s="707"/>
      <c r="J30" s="707"/>
      <c r="K30" s="707"/>
      <c r="L30" s="707"/>
      <c r="M30" s="707"/>
      <c r="N30" s="741"/>
      <c r="O30" s="741"/>
      <c r="V30" s="1050"/>
    </row>
    <row r="31" spans="2:22" x14ac:dyDescent="0.25">
      <c r="I31" s="707"/>
      <c r="J31" s="707"/>
      <c r="K31" s="707"/>
      <c r="L31" s="707"/>
      <c r="M31" s="707"/>
      <c r="N31" s="741"/>
      <c r="O31" s="741"/>
      <c r="V31" s="1050"/>
    </row>
    <row r="34" spans="2:21" x14ac:dyDescent="0.25">
      <c r="L34" s="1050"/>
      <c r="M34" s="1050"/>
      <c r="N34" s="1077"/>
      <c r="O34" s="1077"/>
      <c r="P34" s="1077"/>
      <c r="Q34" s="1077"/>
      <c r="R34" s="1077"/>
    </row>
    <row r="35" spans="2:21" x14ac:dyDescent="0.25">
      <c r="N35" s="1077"/>
      <c r="O35" s="1077"/>
      <c r="P35" s="1077"/>
      <c r="Q35" s="1077"/>
      <c r="R35" s="1077"/>
    </row>
    <row r="36" spans="2:21" x14ac:dyDescent="0.25">
      <c r="N36" s="1077"/>
      <c r="O36" s="1077"/>
      <c r="P36" s="1077"/>
      <c r="Q36" s="1077"/>
      <c r="R36" s="1077"/>
    </row>
    <row r="37" spans="2:21" x14ac:dyDescent="0.25">
      <c r="B37" s="1078"/>
      <c r="S37" s="706"/>
      <c r="T37" s="706"/>
      <c r="U37" s="706"/>
    </row>
    <row r="38" spans="2:21" x14ac:dyDescent="0.25">
      <c r="B38" s="1079"/>
      <c r="S38" s="706"/>
      <c r="T38" s="706"/>
      <c r="U38" s="706"/>
    </row>
    <row r="39" spans="2:21" x14ac:dyDescent="0.25">
      <c r="B39" s="898"/>
      <c r="S39" s="706"/>
      <c r="T39" s="706"/>
      <c r="U39" s="706"/>
    </row>
    <row r="40" spans="2:21" x14ac:dyDescent="0.25">
      <c r="B40" s="898"/>
      <c r="S40" s="706"/>
      <c r="T40" s="706"/>
      <c r="U40" s="706"/>
    </row>
    <row r="41" spans="2:21" x14ac:dyDescent="0.25">
      <c r="B41" s="898"/>
      <c r="S41" s="706"/>
      <c r="T41" s="706"/>
      <c r="U41" s="706"/>
    </row>
    <row r="42" spans="2:21" x14ac:dyDescent="0.25">
      <c r="B42" s="898"/>
      <c r="S42" s="706"/>
      <c r="T42" s="706"/>
      <c r="U42" s="706"/>
    </row>
    <row r="43" spans="2:21" x14ac:dyDescent="0.25">
      <c r="B43" s="898"/>
      <c r="S43" s="706"/>
      <c r="T43" s="706"/>
      <c r="U43" s="706"/>
    </row>
    <row r="44" spans="2:21" x14ac:dyDescent="0.25">
      <c r="B44" s="898"/>
      <c r="S44" s="706"/>
      <c r="T44" s="706"/>
      <c r="U44" s="706"/>
    </row>
    <row r="45" spans="2:21" x14ac:dyDescent="0.25">
      <c r="B45" s="898"/>
      <c r="S45" s="706"/>
      <c r="T45" s="706"/>
      <c r="U45" s="706"/>
    </row>
    <row r="46" spans="2:21" x14ac:dyDescent="0.25">
      <c r="B46" s="898"/>
      <c r="S46" s="706"/>
      <c r="T46" s="706"/>
      <c r="U46" s="706"/>
    </row>
    <row r="47" spans="2:21" x14ac:dyDescent="0.25">
      <c r="B47" s="898"/>
      <c r="S47" s="706"/>
      <c r="T47" s="706"/>
      <c r="U47" s="706"/>
    </row>
    <row r="48" spans="2:21" x14ac:dyDescent="0.25">
      <c r="B48" s="898"/>
      <c r="S48" s="706"/>
      <c r="T48" s="706"/>
      <c r="U48" s="706"/>
    </row>
    <row r="49" spans="2:21" x14ac:dyDescent="0.25">
      <c r="B49" s="898"/>
      <c r="S49" s="706"/>
      <c r="T49" s="706"/>
      <c r="U49" s="706"/>
    </row>
    <row r="50" spans="2:21" x14ac:dyDescent="0.25">
      <c r="B50" s="898"/>
      <c r="S50" s="706"/>
      <c r="T50" s="706"/>
      <c r="U50" s="706"/>
    </row>
    <row r="51" spans="2:21" x14ac:dyDescent="0.25">
      <c r="B51" s="898"/>
      <c r="S51" s="706"/>
      <c r="T51" s="706"/>
      <c r="U51" s="706"/>
    </row>
    <row r="52" spans="2:21" x14ac:dyDescent="0.25">
      <c r="B52" s="898"/>
      <c r="S52" s="706"/>
      <c r="T52" s="706"/>
      <c r="U52" s="706"/>
    </row>
    <row r="53" spans="2:21" x14ac:dyDescent="0.25">
      <c r="B53" s="898"/>
      <c r="S53" s="706"/>
      <c r="T53" s="706"/>
      <c r="U53" s="706"/>
    </row>
    <row r="54" spans="2:21" x14ac:dyDescent="0.25">
      <c r="B54" s="898"/>
      <c r="S54" s="706"/>
      <c r="T54" s="706"/>
      <c r="U54" s="706"/>
    </row>
    <row r="55" spans="2:21" x14ac:dyDescent="0.25">
      <c r="B55" s="898"/>
      <c r="S55" s="706"/>
      <c r="T55" s="706"/>
      <c r="U55" s="706"/>
    </row>
    <row r="56" spans="2:21" x14ac:dyDescent="0.25">
      <c r="B56" s="898"/>
      <c r="S56" s="706"/>
      <c r="T56" s="706"/>
      <c r="U56" s="706"/>
    </row>
    <row r="57" spans="2:21" x14ac:dyDescent="0.25">
      <c r="B57" s="898"/>
      <c r="S57" s="706"/>
      <c r="T57" s="706"/>
      <c r="U57" s="706"/>
    </row>
    <row r="58" spans="2:21" x14ac:dyDescent="0.25">
      <c r="B58" s="1080"/>
      <c r="C58" s="1080"/>
      <c r="D58" s="1081"/>
      <c r="E58" s="1082"/>
      <c r="F58" s="1082"/>
      <c r="G58" s="1082"/>
      <c r="H58" s="707"/>
      <c r="N58" s="1077"/>
      <c r="O58" s="1077"/>
      <c r="P58" s="1077"/>
      <c r="Q58" s="1077"/>
      <c r="R58" s="1077"/>
    </row>
    <row r="64" spans="2:21" x14ac:dyDescent="0.25">
      <c r="D64" s="707"/>
      <c r="E64" s="707"/>
      <c r="F64" s="707"/>
      <c r="G64" s="707"/>
      <c r="H64" s="707"/>
    </row>
    <row r="65" spans="4:8" x14ac:dyDescent="0.25">
      <c r="D65" s="707"/>
      <c r="E65" s="707"/>
      <c r="F65" s="707"/>
      <c r="G65" s="707"/>
      <c r="H65" s="707"/>
    </row>
    <row r="66" spans="4:8" x14ac:dyDescent="0.25">
      <c r="D66" s="707"/>
      <c r="E66" s="707"/>
      <c r="F66" s="707"/>
      <c r="G66" s="707"/>
      <c r="H66" s="707"/>
    </row>
    <row r="67" spans="4:8" x14ac:dyDescent="0.25">
      <c r="D67" s="707"/>
      <c r="E67" s="707"/>
      <c r="F67" s="707"/>
      <c r="G67" s="707"/>
      <c r="H67" s="707"/>
    </row>
    <row r="68" spans="4:8" x14ac:dyDescent="0.25">
      <c r="D68" s="707"/>
      <c r="E68" s="707"/>
      <c r="F68" s="707"/>
      <c r="G68" s="707"/>
      <c r="H68" s="707"/>
    </row>
    <row r="69" spans="4:8" x14ac:dyDescent="0.25">
      <c r="D69" s="707"/>
      <c r="E69" s="707"/>
      <c r="F69" s="707"/>
      <c r="G69" s="707"/>
      <c r="H69" s="707"/>
    </row>
  </sheetData>
  <mergeCells count="5">
    <mergeCell ref="B2:G2"/>
    <mergeCell ref="B3:G3"/>
    <mergeCell ref="B4:G4"/>
    <mergeCell ref="B27:G27"/>
    <mergeCell ref="B28:G28"/>
  </mergeCells>
  <hyperlinks>
    <hyperlink ref="H2" location="'Indice Total'!A6" display="Volver"/>
  </hyperlinks>
  <pageMargins left="0.7" right="0.7" top="0.75" bottom="0.75" header="0.3" footer="0.3"/>
  <pageSetup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S73"/>
  <sheetViews>
    <sheetView showGridLines="0" zoomScale="90" zoomScaleNormal="90" workbookViewId="0"/>
  </sheetViews>
  <sheetFormatPr baseColWidth="10" defaultColWidth="11.42578125" defaultRowHeight="12.75" x14ac:dyDescent="0.2"/>
  <cols>
    <col min="1" max="1" width="23.7109375" style="241" customWidth="1"/>
    <col min="2" max="2" width="68.5703125" style="241" customWidth="1"/>
    <col min="3" max="10" width="11" style="241" customWidth="1"/>
    <col min="11" max="16384" width="11.42578125" style="241"/>
  </cols>
  <sheetData>
    <row r="1" spans="2:19" ht="42.95" customHeight="1" x14ac:dyDescent="0.2"/>
    <row r="2" spans="2:19" ht="18" x14ac:dyDescent="0.2">
      <c r="B2" s="1769" t="s">
        <v>1720</v>
      </c>
      <c r="C2" s="1769"/>
      <c r="D2" s="1769"/>
      <c r="E2" s="1769"/>
      <c r="F2" s="1769"/>
      <c r="G2" s="1769"/>
      <c r="H2" s="1769"/>
      <c r="I2" s="1769"/>
      <c r="J2" s="1769"/>
      <c r="K2" s="3" t="s">
        <v>1</v>
      </c>
      <c r="L2" s="3"/>
      <c r="M2" s="3"/>
      <c r="N2" s="3"/>
      <c r="O2" s="3"/>
    </row>
    <row r="3" spans="2:19" ht="36" customHeight="1" x14ac:dyDescent="0.2">
      <c r="B3" s="1761" t="s">
        <v>1721</v>
      </c>
      <c r="C3" s="1761"/>
      <c r="D3" s="1761"/>
      <c r="E3" s="1761"/>
      <c r="F3" s="1761"/>
      <c r="G3" s="1761"/>
      <c r="H3" s="1761"/>
      <c r="I3" s="1761"/>
      <c r="J3" s="1761"/>
    </row>
    <row r="4" spans="2:19" ht="19.149999999999999" customHeight="1" thickBot="1" x14ac:dyDescent="0.25">
      <c r="B4" s="1799" t="s">
        <v>1725</v>
      </c>
      <c r="C4" s="1799"/>
      <c r="D4" s="1799"/>
      <c r="E4" s="1799"/>
      <c r="F4" s="1799"/>
      <c r="G4" s="1799"/>
      <c r="H4" s="1799"/>
      <c r="I4" s="1799"/>
      <c r="J4" s="1799"/>
    </row>
    <row r="5" spans="2:19" ht="18.75" customHeight="1" x14ac:dyDescent="0.2">
      <c r="B5" s="768"/>
      <c r="C5" s="768"/>
      <c r="D5" s="768"/>
      <c r="E5" s="768"/>
      <c r="F5" s="768"/>
      <c r="G5" s="768"/>
      <c r="H5" s="768"/>
      <c r="I5" s="768"/>
      <c r="J5" s="768"/>
    </row>
    <row r="6" spans="2:19" ht="15.75" x14ac:dyDescent="0.2">
      <c r="B6" s="1786" t="s">
        <v>52</v>
      </c>
      <c r="C6" s="1828">
        <v>2018</v>
      </c>
      <c r="D6" s="1828"/>
      <c r="E6" s="1828"/>
      <c r="F6" s="1828"/>
      <c r="G6" s="1828">
        <v>2019</v>
      </c>
      <c r="H6" s="1828"/>
      <c r="I6" s="1828"/>
      <c r="J6" s="1828"/>
    </row>
    <row r="7" spans="2:19" ht="21" customHeight="1" x14ac:dyDescent="0.2">
      <c r="B7" s="1786"/>
      <c r="C7" s="1866" t="s">
        <v>1544</v>
      </c>
      <c r="D7" s="1866"/>
      <c r="E7" s="1866"/>
      <c r="F7" s="1866"/>
      <c r="G7" s="1866" t="s">
        <v>1544</v>
      </c>
      <c r="H7" s="1866"/>
      <c r="I7" s="1866"/>
      <c r="J7" s="1866"/>
    </row>
    <row r="8" spans="2:19" ht="24.75" customHeight="1" x14ac:dyDescent="0.2">
      <c r="B8" s="1847"/>
      <c r="C8" s="587" t="s">
        <v>832</v>
      </c>
      <c r="D8" s="587" t="s">
        <v>1545</v>
      </c>
      <c r="E8" s="587" t="s">
        <v>836</v>
      </c>
      <c r="F8" s="587" t="s">
        <v>117</v>
      </c>
      <c r="G8" s="587" t="s">
        <v>832</v>
      </c>
      <c r="H8" s="587" t="s">
        <v>1545</v>
      </c>
      <c r="I8" s="587" t="s">
        <v>836</v>
      </c>
      <c r="J8" s="587" t="s">
        <v>117</v>
      </c>
    </row>
    <row r="9" spans="2:19" ht="18" customHeight="1" x14ac:dyDescent="0.25">
      <c r="B9" s="1058" t="s">
        <v>1707</v>
      </c>
      <c r="C9" s="1083"/>
      <c r="D9" s="1083"/>
      <c r="E9" s="1083"/>
      <c r="F9" s="1084"/>
      <c r="G9" s="1083"/>
      <c r="H9" s="1083"/>
      <c r="I9" s="1083"/>
      <c r="J9" s="1084"/>
    </row>
    <row r="10" spans="2:19" ht="18" customHeight="1" x14ac:dyDescent="0.2">
      <c r="B10" s="742" t="s">
        <v>1546</v>
      </c>
      <c r="C10" s="1085">
        <v>22.638322321172076</v>
      </c>
      <c r="D10" s="1085">
        <v>24.526334711486609</v>
      </c>
      <c r="E10" s="1085">
        <v>16.106721698113208</v>
      </c>
      <c r="F10" s="1086">
        <v>22.597918571127206</v>
      </c>
      <c r="G10" s="1085">
        <v>22.136103583258055</v>
      </c>
      <c r="H10" s="1085">
        <v>21.790685595567869</v>
      </c>
      <c r="I10" s="1085">
        <v>19.479338842975206</v>
      </c>
      <c r="J10" s="1086">
        <v>21.675807823129251</v>
      </c>
      <c r="P10" s="1087"/>
      <c r="Q10" s="1087"/>
      <c r="R10" s="1087"/>
      <c r="S10" s="1087"/>
    </row>
    <row r="11" spans="2:19" ht="18" customHeight="1" x14ac:dyDescent="0.2">
      <c r="B11" s="742" t="s">
        <v>1547</v>
      </c>
      <c r="C11" s="1085">
        <v>18.702087286527515</v>
      </c>
      <c r="D11" s="1085">
        <v>21.613390928725703</v>
      </c>
      <c r="E11" s="1085">
        <v>27.37956204379562</v>
      </c>
      <c r="F11" s="1086">
        <v>20.235792019347038</v>
      </c>
      <c r="G11" s="1085">
        <v>19.590415913200722</v>
      </c>
      <c r="H11" s="1085">
        <v>21.763705103969755</v>
      </c>
      <c r="I11" s="1085">
        <v>17.789473684210527</v>
      </c>
      <c r="J11" s="1086">
        <v>20.105203619909503</v>
      </c>
      <c r="P11" s="1087"/>
      <c r="Q11" s="1087"/>
      <c r="R11" s="1087"/>
      <c r="S11" s="1087"/>
    </row>
    <row r="12" spans="2:19" ht="18" customHeight="1" x14ac:dyDescent="0.2">
      <c r="B12" s="742" t="s">
        <v>72</v>
      </c>
      <c r="C12" s="1085">
        <v>37.968208092485547</v>
      </c>
      <c r="D12" s="1085">
        <v>34.681159420289852</v>
      </c>
      <c r="E12" s="1085">
        <v>42.367346938775512</v>
      </c>
      <c r="F12" s="1086">
        <v>36.93740685543964</v>
      </c>
      <c r="G12" s="1085">
        <v>38.124620060790271</v>
      </c>
      <c r="H12" s="1085">
        <v>41.583643122676577</v>
      </c>
      <c r="I12" s="1085">
        <v>25.941176470588236</v>
      </c>
      <c r="J12" s="1086">
        <v>38.277777777777779</v>
      </c>
      <c r="P12" s="1087"/>
      <c r="Q12" s="1087"/>
      <c r="R12" s="1087"/>
      <c r="S12" s="1087"/>
    </row>
    <row r="13" spans="2:19" ht="18" customHeight="1" x14ac:dyDescent="0.2">
      <c r="B13" s="742" t="s">
        <v>1548</v>
      </c>
      <c r="C13" s="1085">
        <v>22.529395031291486</v>
      </c>
      <c r="D13" s="1085">
        <v>22.888421292083713</v>
      </c>
      <c r="E13" s="1085">
        <v>18.380968858131489</v>
      </c>
      <c r="F13" s="1086">
        <v>22.132040669425947</v>
      </c>
      <c r="G13" s="1085">
        <v>21.31470371539838</v>
      </c>
      <c r="H13" s="1085">
        <v>22.810553006520163</v>
      </c>
      <c r="I13" s="1085">
        <v>19.598200312989047</v>
      </c>
      <c r="J13" s="1086">
        <v>21.70809774325188</v>
      </c>
      <c r="P13" s="1087"/>
      <c r="Q13" s="1087"/>
      <c r="R13" s="1087"/>
      <c r="S13" s="1087"/>
    </row>
    <row r="14" spans="2:19" ht="18" customHeight="1" x14ac:dyDescent="0.2">
      <c r="B14" s="742" t="s">
        <v>1549</v>
      </c>
      <c r="C14" s="1085">
        <v>26.068292682926828</v>
      </c>
      <c r="D14" s="1085">
        <v>27.348623853211009</v>
      </c>
      <c r="E14" s="1085">
        <v>21.482758620689655</v>
      </c>
      <c r="F14" s="1086">
        <v>26.391592920353983</v>
      </c>
      <c r="G14" s="1085">
        <v>20.411290322580644</v>
      </c>
      <c r="H14" s="1085">
        <v>26.148571428571429</v>
      </c>
      <c r="I14" s="1085">
        <v>16.363636363636363</v>
      </c>
      <c r="J14" s="1086">
        <v>22.32017543859649</v>
      </c>
      <c r="P14" s="1087"/>
      <c r="Q14" s="1087"/>
      <c r="R14" s="1087"/>
      <c r="S14" s="1087"/>
    </row>
    <row r="15" spans="2:19" ht="18" customHeight="1" x14ac:dyDescent="0.2">
      <c r="B15" s="742" t="s">
        <v>70</v>
      </c>
      <c r="C15" s="1085">
        <v>23.81373265157049</v>
      </c>
      <c r="D15" s="1085">
        <v>25.294247178640241</v>
      </c>
      <c r="E15" s="1085">
        <v>18.426983324911571</v>
      </c>
      <c r="F15" s="1086">
        <v>24.278472341154306</v>
      </c>
      <c r="G15" s="1085">
        <v>22.041925925925927</v>
      </c>
      <c r="H15" s="1085">
        <v>23.8513199015892</v>
      </c>
      <c r="I15" s="1085">
        <v>20.094366875300913</v>
      </c>
      <c r="J15" s="1086">
        <v>23.012612084136428</v>
      </c>
      <c r="P15" s="1087"/>
      <c r="Q15" s="1087"/>
      <c r="R15" s="1087"/>
      <c r="S15" s="1087"/>
    </row>
    <row r="16" spans="2:19" ht="18" customHeight="1" x14ac:dyDescent="0.2">
      <c r="B16" s="742" t="s">
        <v>1550</v>
      </c>
      <c r="C16" s="1085">
        <v>17.93421898435826</v>
      </c>
      <c r="D16" s="1085">
        <v>17.511167945439045</v>
      </c>
      <c r="E16" s="1085">
        <v>14.545332618025752</v>
      </c>
      <c r="F16" s="1086">
        <v>17.224467570183929</v>
      </c>
      <c r="G16" s="1085">
        <v>16.999454029264033</v>
      </c>
      <c r="H16" s="1085">
        <v>17.199982152418347</v>
      </c>
      <c r="I16" s="1085">
        <v>16.027170518425983</v>
      </c>
      <c r="J16" s="1086">
        <v>16.962700500721379</v>
      </c>
      <c r="P16" s="1087"/>
      <c r="Q16" s="1087"/>
      <c r="R16" s="1087"/>
      <c r="S16" s="1087"/>
    </row>
    <row r="17" spans="2:19" ht="18" customHeight="1" x14ac:dyDescent="0.2">
      <c r="B17" s="742" t="s">
        <v>1551</v>
      </c>
      <c r="C17" s="1085">
        <v>14.014675485737909</v>
      </c>
      <c r="D17" s="1085">
        <v>13.980030721966205</v>
      </c>
      <c r="E17" s="1085">
        <v>14.273669661368348</v>
      </c>
      <c r="F17" s="1086">
        <v>14.034679948349012</v>
      </c>
      <c r="G17" s="1085">
        <v>13.383484954513646</v>
      </c>
      <c r="H17" s="1085">
        <v>13.826183596354745</v>
      </c>
      <c r="I17" s="1085">
        <v>14.603563474387528</v>
      </c>
      <c r="J17" s="1086">
        <v>13.778775278775278</v>
      </c>
      <c r="P17" s="1087"/>
      <c r="Q17" s="1087"/>
      <c r="R17" s="1087"/>
      <c r="S17" s="1087"/>
    </row>
    <row r="18" spans="2:19" ht="18" customHeight="1" x14ac:dyDescent="0.2">
      <c r="B18" s="742" t="s">
        <v>1552</v>
      </c>
      <c r="C18" s="1085">
        <v>25.351386562441839</v>
      </c>
      <c r="D18" s="1085">
        <v>26.795201582982934</v>
      </c>
      <c r="E18" s="1085">
        <v>24.332851637764932</v>
      </c>
      <c r="F18" s="1086">
        <v>25.966784679755392</v>
      </c>
      <c r="G18" s="1085">
        <v>23.022682445759369</v>
      </c>
      <c r="H18" s="1085">
        <v>27.083357245337158</v>
      </c>
      <c r="I18" s="1085">
        <v>26.397160068846816</v>
      </c>
      <c r="J18" s="1086">
        <v>25.5390559732665</v>
      </c>
      <c r="P18" s="1087"/>
      <c r="Q18" s="1087"/>
      <c r="R18" s="1087"/>
      <c r="S18" s="1087"/>
    </row>
    <row r="19" spans="2:19" ht="18" customHeight="1" x14ac:dyDescent="0.2">
      <c r="B19" s="742" t="s">
        <v>1553</v>
      </c>
      <c r="C19" s="1085">
        <v>18.629828326180256</v>
      </c>
      <c r="D19" s="1085">
        <v>20.721506442021802</v>
      </c>
      <c r="E19" s="1085">
        <v>21.048275862068966</v>
      </c>
      <c r="F19" s="1086">
        <v>19.809683604985619</v>
      </c>
      <c r="G19" s="1085">
        <v>22.235376044568245</v>
      </c>
      <c r="H19" s="1085">
        <v>20.96834061135371</v>
      </c>
      <c r="I19" s="1085">
        <v>19.283333333333335</v>
      </c>
      <c r="J19" s="1086">
        <v>21.371721778791333</v>
      </c>
      <c r="P19" s="1087"/>
      <c r="Q19" s="1087"/>
      <c r="R19" s="1087"/>
      <c r="S19" s="1087"/>
    </row>
    <row r="20" spans="2:19" ht="18" customHeight="1" x14ac:dyDescent="0.2">
      <c r="B20" s="742" t="s">
        <v>1554</v>
      </c>
      <c r="C20" s="1085">
        <v>19.827601078167117</v>
      </c>
      <c r="D20" s="1085">
        <v>20.522659889877172</v>
      </c>
      <c r="E20" s="1085">
        <v>15.550969872059431</v>
      </c>
      <c r="F20" s="1086">
        <v>19.537990522336404</v>
      </c>
      <c r="G20" s="1085">
        <v>18.513062812673709</v>
      </c>
      <c r="H20" s="1085">
        <v>20.322847437601535</v>
      </c>
      <c r="I20" s="1085">
        <v>19.202153695545768</v>
      </c>
      <c r="J20" s="1086">
        <v>19.280195406816777</v>
      </c>
      <c r="P20" s="1087"/>
      <c r="Q20" s="1087"/>
      <c r="R20" s="1087"/>
      <c r="S20" s="1087"/>
    </row>
    <row r="21" spans="2:19" ht="18" customHeight="1" x14ac:dyDescent="0.2">
      <c r="B21" s="742" t="s">
        <v>1555</v>
      </c>
      <c r="C21" s="1085">
        <v>18.218114143920594</v>
      </c>
      <c r="D21" s="1085">
        <v>14.916378316032295</v>
      </c>
      <c r="E21" s="1085">
        <v>15.143279797125951</v>
      </c>
      <c r="F21" s="1086">
        <v>16.319748580697485</v>
      </c>
      <c r="G21" s="1085">
        <v>16.808885383806519</v>
      </c>
      <c r="H21" s="1085">
        <v>15.453569511540525</v>
      </c>
      <c r="I21" s="1085">
        <v>15.009718172983479</v>
      </c>
      <c r="J21" s="1086">
        <v>15.89601585314977</v>
      </c>
      <c r="P21" s="1087"/>
      <c r="Q21" s="1087"/>
      <c r="R21" s="1087"/>
      <c r="S21" s="1087"/>
    </row>
    <row r="22" spans="2:19" ht="18" customHeight="1" x14ac:dyDescent="0.2">
      <c r="B22" s="742" t="s">
        <v>71</v>
      </c>
      <c r="C22" s="1085">
        <v>16.871457489878541</v>
      </c>
      <c r="D22" s="1085">
        <v>17.02206572769953</v>
      </c>
      <c r="E22" s="1085">
        <v>12.440579710144927</v>
      </c>
      <c r="F22" s="1086">
        <v>16.272165238162145</v>
      </c>
      <c r="G22" s="1085">
        <v>14.903379091869061</v>
      </c>
      <c r="H22" s="1085">
        <v>15.565399080651902</v>
      </c>
      <c r="I22" s="1085">
        <v>14.576557550158395</v>
      </c>
      <c r="J22" s="1086">
        <v>15.082210998877665</v>
      </c>
      <c r="P22" s="1087"/>
      <c r="Q22" s="1087"/>
      <c r="R22" s="1087"/>
      <c r="S22" s="1087"/>
    </row>
    <row r="23" spans="2:19" ht="18" customHeight="1" x14ac:dyDescent="0.2">
      <c r="B23" s="742" t="s">
        <v>1556</v>
      </c>
      <c r="C23" s="1085">
        <v>14.136660447761194</v>
      </c>
      <c r="D23" s="1085">
        <v>15.809180918091808</v>
      </c>
      <c r="E23" s="1085">
        <v>14.018532818532819</v>
      </c>
      <c r="F23" s="1086">
        <v>14.511428571428571</v>
      </c>
      <c r="G23" s="1085">
        <v>11.906101048617732</v>
      </c>
      <c r="H23" s="1085">
        <v>13.906325060048038</v>
      </c>
      <c r="I23" s="1085">
        <v>14.99479618386817</v>
      </c>
      <c r="J23" s="1086">
        <v>13.252666666666666</v>
      </c>
      <c r="P23" s="1087"/>
      <c r="Q23" s="1087"/>
      <c r="R23" s="1087"/>
      <c r="S23" s="1087"/>
    </row>
    <row r="24" spans="2:19" ht="18" customHeight="1" x14ac:dyDescent="0.2">
      <c r="B24" s="742" t="s">
        <v>1557</v>
      </c>
      <c r="C24" s="1085">
        <v>18.188507835566661</v>
      </c>
      <c r="D24" s="1085">
        <v>19.737598516458043</v>
      </c>
      <c r="E24" s="1085">
        <v>16.413070283600494</v>
      </c>
      <c r="F24" s="1086">
        <v>18.446479446479447</v>
      </c>
      <c r="G24" s="1085">
        <v>16.965289256198346</v>
      </c>
      <c r="H24" s="1085">
        <v>17.986848514369214</v>
      </c>
      <c r="I24" s="1085">
        <v>17.831588962892482</v>
      </c>
      <c r="J24" s="1086">
        <v>17.375119226052597</v>
      </c>
      <c r="P24" s="1087"/>
      <c r="Q24" s="1087"/>
      <c r="R24" s="1087"/>
      <c r="S24" s="1087"/>
    </row>
    <row r="25" spans="2:19" ht="18" customHeight="1" x14ac:dyDescent="0.2">
      <c r="B25" s="742" t="s">
        <v>1558</v>
      </c>
      <c r="C25" s="1085">
        <v>21.795795795795797</v>
      </c>
      <c r="D25" s="1085">
        <v>25.370283018867923</v>
      </c>
      <c r="E25" s="1085">
        <v>14.090909090909092</v>
      </c>
      <c r="F25" s="1086">
        <v>22.46013667425968</v>
      </c>
      <c r="G25" s="1085">
        <v>27.90728476821192</v>
      </c>
      <c r="H25" s="1085">
        <v>21.45754716981132</v>
      </c>
      <c r="I25" s="1085">
        <v>34.361445783132531</v>
      </c>
      <c r="J25" s="1086">
        <v>25.189122373300371</v>
      </c>
      <c r="P25" s="1087"/>
      <c r="Q25" s="1087"/>
      <c r="R25" s="1087"/>
      <c r="S25" s="1087"/>
    </row>
    <row r="26" spans="2:19" ht="18" customHeight="1" x14ac:dyDescent="0.2">
      <c r="B26" s="742" t="s">
        <v>1559</v>
      </c>
      <c r="C26" s="1085">
        <v>0</v>
      </c>
      <c r="D26" s="1085">
        <v>4.75</v>
      </c>
      <c r="E26" s="1085">
        <v>6</v>
      </c>
      <c r="F26" s="1086">
        <v>4.8888888888888893</v>
      </c>
      <c r="G26" s="1085">
        <v>2</v>
      </c>
      <c r="H26" s="1085">
        <v>23.125</v>
      </c>
      <c r="I26" s="1085">
        <v>0</v>
      </c>
      <c r="J26" s="1086">
        <v>18.899999999999999</v>
      </c>
      <c r="P26" s="1087"/>
      <c r="Q26" s="1087"/>
      <c r="R26" s="1087"/>
      <c r="S26" s="1087"/>
    </row>
    <row r="27" spans="2:19" ht="18" customHeight="1" x14ac:dyDescent="0.2">
      <c r="B27" s="1056" t="s">
        <v>1657</v>
      </c>
      <c r="C27" s="1088">
        <v>20.218004307657427</v>
      </c>
      <c r="D27" s="1088">
        <v>21.53086988702222</v>
      </c>
      <c r="E27" s="1088">
        <v>16.706946193989562</v>
      </c>
      <c r="F27" s="1086">
        <v>20.315120402415957</v>
      </c>
      <c r="G27" s="1088">
        <v>19.028224904151685</v>
      </c>
      <c r="H27" s="1088">
        <v>20.768200896350574</v>
      </c>
      <c r="I27" s="1088">
        <v>18.441793982566313</v>
      </c>
      <c r="J27" s="1086">
        <v>19.72016816256555</v>
      </c>
      <c r="L27" s="1089"/>
      <c r="M27" s="1089"/>
      <c r="N27" s="1089"/>
      <c r="O27" s="1089"/>
      <c r="P27" s="1087"/>
      <c r="Q27" s="1087"/>
      <c r="R27" s="1087"/>
      <c r="S27" s="1087"/>
    </row>
    <row r="28" spans="2:19" ht="18" customHeight="1" x14ac:dyDescent="0.2">
      <c r="B28" s="1058" t="s">
        <v>1708</v>
      </c>
      <c r="C28" s="1088"/>
      <c r="D28" s="1088"/>
      <c r="E28" s="1088"/>
      <c r="F28" s="1086"/>
      <c r="G28" s="1088"/>
      <c r="H28" s="1088"/>
      <c r="I28" s="1088"/>
      <c r="J28" s="1086"/>
      <c r="P28" s="1087"/>
      <c r="Q28" s="1087"/>
      <c r="R28" s="1087"/>
      <c r="S28" s="1087"/>
    </row>
    <row r="29" spans="2:19" ht="18" customHeight="1" x14ac:dyDescent="0.2">
      <c r="B29" s="742" t="s">
        <v>1546</v>
      </c>
      <c r="C29" s="1085">
        <v>38.975031210986266</v>
      </c>
      <c r="D29" s="1085">
        <v>46.166666666666664</v>
      </c>
      <c r="E29" s="1085">
        <v>23.279620853080569</v>
      </c>
      <c r="F29" s="1086">
        <v>39.669938650306747</v>
      </c>
      <c r="G29" s="1085">
        <v>33.016166281755197</v>
      </c>
      <c r="H29" s="1085">
        <v>41.234108527131781</v>
      </c>
      <c r="I29" s="1085">
        <v>28.950226244343892</v>
      </c>
      <c r="J29" s="1086">
        <v>35.557736720554274</v>
      </c>
      <c r="P29" s="1087"/>
      <c r="Q29" s="1087"/>
      <c r="R29" s="1087"/>
      <c r="S29" s="1087"/>
    </row>
    <row r="30" spans="2:19" ht="18" customHeight="1" x14ac:dyDescent="0.2">
      <c r="B30" s="742" t="s">
        <v>1547</v>
      </c>
      <c r="C30" s="1085">
        <v>19.8</v>
      </c>
      <c r="D30" s="1085">
        <v>23.046875</v>
      </c>
      <c r="E30" s="1085">
        <v>15.6</v>
      </c>
      <c r="F30" s="1086">
        <v>20.405857740585773</v>
      </c>
      <c r="G30" s="1085">
        <v>17.988372093023255</v>
      </c>
      <c r="H30" s="1085">
        <v>16.333333333333332</v>
      </c>
      <c r="I30" s="1085">
        <v>31.875</v>
      </c>
      <c r="J30" s="1086">
        <v>17.956349206349206</v>
      </c>
      <c r="P30" s="1087"/>
      <c r="Q30" s="1087"/>
      <c r="R30" s="1087"/>
      <c r="S30" s="1087"/>
    </row>
    <row r="31" spans="2:19" ht="18" customHeight="1" x14ac:dyDescent="0.2">
      <c r="B31" s="742" t="s">
        <v>72</v>
      </c>
      <c r="C31" s="1085">
        <v>46.156862745098039</v>
      </c>
      <c r="D31" s="1085">
        <v>34.460674157303373</v>
      </c>
      <c r="E31" s="1085">
        <v>19.772727272727273</v>
      </c>
      <c r="F31" s="1086">
        <v>36.148148148148145</v>
      </c>
      <c r="G31" s="1085">
        <v>29.878378378378379</v>
      </c>
      <c r="H31" s="1085">
        <v>30.739130434782609</v>
      </c>
      <c r="I31" s="1085">
        <v>30.347826086956523</v>
      </c>
      <c r="J31" s="1086">
        <v>30.301204819277107</v>
      </c>
      <c r="P31" s="1087"/>
      <c r="Q31" s="1087"/>
      <c r="R31" s="1087"/>
      <c r="S31" s="1087"/>
    </row>
    <row r="32" spans="2:19" ht="18" customHeight="1" x14ac:dyDescent="0.2">
      <c r="B32" s="742" t="s">
        <v>1548</v>
      </c>
      <c r="C32" s="1085">
        <v>28.11739469578783</v>
      </c>
      <c r="D32" s="1085">
        <v>31.941446613088406</v>
      </c>
      <c r="E32" s="1085">
        <v>19.740579710144928</v>
      </c>
      <c r="F32" s="1086">
        <v>28.293835068054445</v>
      </c>
      <c r="G32" s="1085">
        <v>27.216639209225701</v>
      </c>
      <c r="H32" s="1085">
        <v>26.8598694123556</v>
      </c>
      <c r="I32" s="1085">
        <v>24.304878048780488</v>
      </c>
      <c r="J32" s="1086">
        <v>26.700295566502461</v>
      </c>
      <c r="P32" s="1087"/>
      <c r="Q32" s="1087"/>
      <c r="R32" s="1087"/>
      <c r="S32" s="1087"/>
    </row>
    <row r="33" spans="2:19" ht="18" customHeight="1" x14ac:dyDescent="0.2">
      <c r="B33" s="742" t="s">
        <v>1549</v>
      </c>
      <c r="C33" s="1085">
        <v>31.21875</v>
      </c>
      <c r="D33" s="1085">
        <v>37.901960784313722</v>
      </c>
      <c r="E33" s="1085">
        <v>23.285714285714285</v>
      </c>
      <c r="F33" s="1086">
        <v>33</v>
      </c>
      <c r="G33" s="1085">
        <v>35.670329670329672</v>
      </c>
      <c r="H33" s="1085">
        <v>30.586666666666666</v>
      </c>
      <c r="I33" s="1085">
        <v>34.846153846153847</v>
      </c>
      <c r="J33" s="1086">
        <v>33.480446927374302</v>
      </c>
      <c r="P33" s="1087"/>
      <c r="Q33" s="1087"/>
      <c r="R33" s="1087"/>
      <c r="S33" s="1087"/>
    </row>
    <row r="34" spans="2:19" ht="18" customHeight="1" x14ac:dyDescent="0.2">
      <c r="B34" s="742" t="s">
        <v>70</v>
      </c>
      <c r="C34" s="1085">
        <v>33.79434092477571</v>
      </c>
      <c r="D34" s="1085">
        <v>29.546293921518338</v>
      </c>
      <c r="E34" s="1085">
        <v>19.655231560891938</v>
      </c>
      <c r="F34" s="1086">
        <v>29.611869836452538</v>
      </c>
      <c r="G34" s="1085">
        <v>26.462483829236739</v>
      </c>
      <c r="H34" s="1085">
        <v>26.990947495473748</v>
      </c>
      <c r="I34" s="1085">
        <v>22.91952309985097</v>
      </c>
      <c r="J34" s="1086">
        <v>26.497217584863662</v>
      </c>
      <c r="P34" s="1087"/>
      <c r="Q34" s="1087"/>
      <c r="R34" s="1087"/>
      <c r="S34" s="1087"/>
    </row>
    <row r="35" spans="2:19" ht="18" customHeight="1" x14ac:dyDescent="0.2">
      <c r="B35" s="742" t="s">
        <v>1550</v>
      </c>
      <c r="C35" s="1085">
        <v>25.719416386083054</v>
      </c>
      <c r="D35" s="1085">
        <v>25.287867556214479</v>
      </c>
      <c r="E35" s="1085">
        <v>20.500570125427593</v>
      </c>
      <c r="F35" s="1086">
        <v>24.974434495758718</v>
      </c>
      <c r="G35" s="1085">
        <v>25.170725034199727</v>
      </c>
      <c r="H35" s="1085">
        <v>23.239144956579825</v>
      </c>
      <c r="I35" s="1085">
        <v>23.797313797313798</v>
      </c>
      <c r="J35" s="1086">
        <v>24.077635248187395</v>
      </c>
      <c r="P35" s="1087"/>
      <c r="Q35" s="1087"/>
      <c r="R35" s="1087"/>
      <c r="S35" s="1087"/>
    </row>
    <row r="36" spans="2:19" ht="18" customHeight="1" x14ac:dyDescent="0.2">
      <c r="B36" s="742" t="s">
        <v>1551</v>
      </c>
      <c r="C36" s="1085">
        <v>26.488372093023255</v>
      </c>
      <c r="D36" s="1085">
        <v>28.904717853839038</v>
      </c>
      <c r="E36" s="1085">
        <v>21.065610859728508</v>
      </c>
      <c r="F36" s="1086">
        <v>26.564877355136865</v>
      </c>
      <c r="G36" s="1085">
        <v>26.838332114118508</v>
      </c>
      <c r="H36" s="1085">
        <v>24.152042360060513</v>
      </c>
      <c r="I36" s="1085">
        <v>17.160472972972972</v>
      </c>
      <c r="J36" s="1086">
        <v>24.009753124047545</v>
      </c>
      <c r="P36" s="1087"/>
      <c r="Q36" s="1087"/>
      <c r="R36" s="1087"/>
      <c r="S36" s="1087"/>
    </row>
    <row r="37" spans="2:19" ht="18" customHeight="1" x14ac:dyDescent="0.2">
      <c r="B37" s="742" t="s">
        <v>1552</v>
      </c>
      <c r="C37" s="1085">
        <v>27.882033898305085</v>
      </c>
      <c r="D37" s="1085">
        <v>34.921151439299123</v>
      </c>
      <c r="E37" s="1085">
        <v>27.679207920792081</v>
      </c>
      <c r="F37" s="1086">
        <v>30.99720514253773</v>
      </c>
      <c r="G37" s="1085">
        <v>26.779393939393941</v>
      </c>
      <c r="H37" s="1085">
        <v>31.926869806094182</v>
      </c>
      <c r="I37" s="1085">
        <v>28.247457627118646</v>
      </c>
      <c r="J37" s="1086">
        <v>29.290482076637826</v>
      </c>
      <c r="P37" s="1087"/>
      <c r="Q37" s="1087"/>
      <c r="R37" s="1087"/>
      <c r="S37" s="1087"/>
    </row>
    <row r="38" spans="2:19" ht="18" customHeight="1" x14ac:dyDescent="0.2">
      <c r="B38" s="742" t="s">
        <v>1553</v>
      </c>
      <c r="C38" s="1085">
        <v>24.190224570673713</v>
      </c>
      <c r="D38" s="1085">
        <v>24.377797672336616</v>
      </c>
      <c r="E38" s="1085">
        <v>20.187919463087248</v>
      </c>
      <c r="F38" s="1086">
        <v>23.999011369253584</v>
      </c>
      <c r="G38" s="1085">
        <v>22.545454545454547</v>
      </c>
      <c r="H38" s="1085">
        <v>19.392041267501842</v>
      </c>
      <c r="I38" s="1085">
        <v>17.893442622950818</v>
      </c>
      <c r="J38" s="1086">
        <v>20.358303249097474</v>
      </c>
      <c r="P38" s="1087"/>
      <c r="Q38" s="1087"/>
      <c r="R38" s="1087"/>
      <c r="S38" s="1087"/>
    </row>
    <row r="39" spans="2:19" ht="18" customHeight="1" x14ac:dyDescent="0.2">
      <c r="B39" s="742" t="s">
        <v>1554</v>
      </c>
      <c r="C39" s="1085">
        <v>27.843351910828027</v>
      </c>
      <c r="D39" s="1085">
        <v>30.430848329048843</v>
      </c>
      <c r="E39" s="1085">
        <v>18.866733466933869</v>
      </c>
      <c r="F39" s="1086">
        <v>27.955004035512509</v>
      </c>
      <c r="G39" s="1085">
        <v>24.063291139240505</v>
      </c>
      <c r="H39" s="1085">
        <v>25.574444688805805</v>
      </c>
      <c r="I39" s="1085">
        <v>22.817034700315457</v>
      </c>
      <c r="J39" s="1086">
        <v>24.590214067278289</v>
      </c>
      <c r="P39" s="1087"/>
      <c r="Q39" s="1087"/>
      <c r="R39" s="1087"/>
      <c r="S39" s="1087"/>
    </row>
    <row r="40" spans="2:19" ht="18" customHeight="1" x14ac:dyDescent="0.2">
      <c r="B40" s="742" t="s">
        <v>1555</v>
      </c>
      <c r="C40" s="1085">
        <v>20.49007373794668</v>
      </c>
      <c r="D40" s="1085">
        <v>20.956140350877192</v>
      </c>
      <c r="E40" s="1085">
        <v>17.617314930991217</v>
      </c>
      <c r="F40" s="1086">
        <v>20.069501018329937</v>
      </c>
      <c r="G40" s="1085">
        <v>21.993612078977932</v>
      </c>
      <c r="H40" s="1085">
        <v>18.53671030165054</v>
      </c>
      <c r="I40" s="1085">
        <v>17.910287081339714</v>
      </c>
      <c r="J40" s="1086">
        <v>19.794901506373115</v>
      </c>
      <c r="P40" s="1087"/>
      <c r="Q40" s="1087"/>
      <c r="R40" s="1087"/>
      <c r="S40" s="1087"/>
    </row>
    <row r="41" spans="2:19" ht="18" customHeight="1" x14ac:dyDescent="0.2">
      <c r="B41" s="742" t="s">
        <v>71</v>
      </c>
      <c r="C41" s="1085">
        <v>19.854135338345866</v>
      </c>
      <c r="D41" s="1085">
        <v>20.252543940795558</v>
      </c>
      <c r="E41" s="1085">
        <v>13.191810344827585</v>
      </c>
      <c r="F41" s="1086">
        <v>19.102542372881356</v>
      </c>
      <c r="G41" s="1085">
        <v>17.905378486055778</v>
      </c>
      <c r="H41" s="1085">
        <v>17.763608087091757</v>
      </c>
      <c r="I41" s="1085">
        <v>14.306695464362852</v>
      </c>
      <c r="J41" s="1086">
        <v>17.413361724780408</v>
      </c>
      <c r="P41" s="1087"/>
      <c r="Q41" s="1087"/>
      <c r="R41" s="1087"/>
      <c r="S41" s="1087"/>
    </row>
    <row r="42" spans="2:19" ht="18" customHeight="1" x14ac:dyDescent="0.2">
      <c r="B42" s="742" t="s">
        <v>1556</v>
      </c>
      <c r="C42" s="1085">
        <v>19.789964157706095</v>
      </c>
      <c r="D42" s="1085">
        <v>20.601440576230491</v>
      </c>
      <c r="E42" s="1085">
        <v>16.022970903522204</v>
      </c>
      <c r="F42" s="1086">
        <v>19.170774036792782</v>
      </c>
      <c r="G42" s="1085">
        <v>18.06957087126138</v>
      </c>
      <c r="H42" s="1085">
        <v>18.196176226101414</v>
      </c>
      <c r="I42" s="1085">
        <v>15.038980509745127</v>
      </c>
      <c r="J42" s="1086">
        <v>17.52112676056338</v>
      </c>
      <c r="P42" s="1087"/>
      <c r="Q42" s="1087"/>
      <c r="R42" s="1087"/>
      <c r="S42" s="1087"/>
    </row>
    <row r="43" spans="2:19" ht="18" customHeight="1" x14ac:dyDescent="0.2">
      <c r="B43" s="742" t="s">
        <v>1557</v>
      </c>
      <c r="C43" s="1085">
        <v>24.896181384248209</v>
      </c>
      <c r="D43" s="1085">
        <v>27.810325476992144</v>
      </c>
      <c r="E43" s="1085">
        <v>23.030769230769231</v>
      </c>
      <c r="F43" s="1086">
        <v>25.584370677731673</v>
      </c>
      <c r="G43" s="1085">
        <v>21.838400900900901</v>
      </c>
      <c r="H43" s="1085">
        <v>23.083333333333332</v>
      </c>
      <c r="I43" s="1085">
        <v>21.422459893048128</v>
      </c>
      <c r="J43" s="1086">
        <v>22.203231821006838</v>
      </c>
      <c r="P43" s="1087"/>
      <c r="Q43" s="1087"/>
      <c r="R43" s="1087"/>
      <c r="S43" s="1087"/>
    </row>
    <row r="44" spans="2:19" ht="18" customHeight="1" x14ac:dyDescent="0.2">
      <c r="B44" s="742" t="s">
        <v>1558</v>
      </c>
      <c r="C44" s="1085">
        <v>35.840579710144929</v>
      </c>
      <c r="D44" s="1085">
        <v>42.822580645161288</v>
      </c>
      <c r="E44" s="1085">
        <v>33.04081632653061</v>
      </c>
      <c r="F44" s="1086">
        <v>38.4683257918552</v>
      </c>
      <c r="G44" s="1085">
        <v>36.505319148936174</v>
      </c>
      <c r="H44" s="1085">
        <v>34.289389067524112</v>
      </c>
      <c r="I44" s="1085">
        <v>32.074074074074076</v>
      </c>
      <c r="J44" s="1086">
        <v>34.826401446654614</v>
      </c>
      <c r="P44" s="1087"/>
      <c r="Q44" s="1087"/>
      <c r="R44" s="1087"/>
      <c r="S44" s="1087"/>
    </row>
    <row r="45" spans="2:19" ht="18" customHeight="1" x14ac:dyDescent="0.2">
      <c r="B45" s="742" t="s">
        <v>1559</v>
      </c>
      <c r="C45" s="1085">
        <v>87</v>
      </c>
      <c r="D45" s="1085">
        <v>44.5</v>
      </c>
      <c r="E45" s="1085"/>
      <c r="F45" s="1086">
        <v>56.090909090909093</v>
      </c>
      <c r="G45" s="1085">
        <v>4</v>
      </c>
      <c r="H45" s="1085">
        <v>10.083333333333334</v>
      </c>
      <c r="I45" s="1085">
        <v>6</v>
      </c>
      <c r="J45" s="1086">
        <v>9.3571428571428577</v>
      </c>
      <c r="P45" s="1087"/>
      <c r="Q45" s="1087"/>
      <c r="R45" s="1087"/>
      <c r="S45" s="1087"/>
    </row>
    <row r="46" spans="2:19" ht="18" customHeight="1" x14ac:dyDescent="0.2">
      <c r="B46" s="1056" t="s">
        <v>1659</v>
      </c>
      <c r="C46" s="1088">
        <v>26.310050334185988</v>
      </c>
      <c r="D46" s="1088">
        <v>28.438904401010504</v>
      </c>
      <c r="E46" s="1088">
        <v>19.696938475125112</v>
      </c>
      <c r="F46" s="1086">
        <v>26.367963429424385</v>
      </c>
      <c r="G46" s="1088">
        <v>24.221965594138261</v>
      </c>
      <c r="H46" s="1088">
        <v>24.798161737454599</v>
      </c>
      <c r="I46" s="1088">
        <v>21.342869281971392</v>
      </c>
      <c r="J46" s="1086">
        <v>24.141120784380018</v>
      </c>
      <c r="L46" s="1089"/>
      <c r="M46" s="1089"/>
      <c r="N46" s="1089"/>
      <c r="O46" s="1089"/>
      <c r="P46" s="1087"/>
      <c r="Q46" s="1087"/>
      <c r="R46" s="1087"/>
      <c r="S46" s="1087"/>
    </row>
    <row r="47" spans="2:19" ht="18" customHeight="1" x14ac:dyDescent="0.2">
      <c r="B47" s="1058" t="s">
        <v>1660</v>
      </c>
      <c r="C47" s="1088"/>
      <c r="D47" s="1088"/>
      <c r="E47" s="1088"/>
      <c r="F47" s="1086"/>
      <c r="G47" s="1088"/>
      <c r="H47" s="1088"/>
      <c r="I47" s="1088"/>
      <c r="J47" s="1086"/>
      <c r="P47" s="1087"/>
      <c r="Q47" s="1087"/>
      <c r="R47" s="1087"/>
      <c r="S47" s="1087"/>
    </row>
    <row r="48" spans="2:19" ht="18" customHeight="1" x14ac:dyDescent="0.2">
      <c r="B48" s="742" t="s">
        <v>1546</v>
      </c>
      <c r="C48" s="1090">
        <v>24.323972690969985</v>
      </c>
      <c r="D48" s="1090">
        <v>26.690017796473061</v>
      </c>
      <c r="E48" s="1090">
        <v>16.900367068694283</v>
      </c>
      <c r="F48" s="1086">
        <v>24.353479275755472</v>
      </c>
      <c r="G48" s="1090">
        <v>23.391049547149706</v>
      </c>
      <c r="H48" s="1090">
        <v>23.743809375486684</v>
      </c>
      <c r="I48" s="1090">
        <v>20.572323759791121</v>
      </c>
      <c r="J48" s="1086">
        <v>23.193322393335016</v>
      </c>
      <c r="P48" s="1087"/>
      <c r="Q48" s="1087"/>
      <c r="R48" s="1087"/>
      <c r="S48" s="1087"/>
    </row>
    <row r="49" spans="2:19" ht="18" customHeight="1" x14ac:dyDescent="0.2">
      <c r="B49" s="742" t="s">
        <v>1547</v>
      </c>
      <c r="C49" s="1090">
        <v>18.84678747940692</v>
      </c>
      <c r="D49" s="1090">
        <v>21.787476280834916</v>
      </c>
      <c r="E49" s="1090">
        <v>26.217105263157894</v>
      </c>
      <c r="F49" s="1086">
        <v>20.257263602746963</v>
      </c>
      <c r="G49" s="1090">
        <v>19.374804381846637</v>
      </c>
      <c r="H49" s="1090">
        <v>21.113144758735441</v>
      </c>
      <c r="I49" s="1090">
        <v>18.588652482269502</v>
      </c>
      <c r="J49" s="1086">
        <v>19.837128712871287</v>
      </c>
      <c r="P49" s="1087"/>
      <c r="Q49" s="1087"/>
      <c r="R49" s="1087"/>
      <c r="S49" s="1087"/>
    </row>
    <row r="50" spans="2:19" ht="18" customHeight="1" x14ac:dyDescent="0.2">
      <c r="B50" s="742" t="s">
        <v>72</v>
      </c>
      <c r="C50" s="1090">
        <v>39.020151133501258</v>
      </c>
      <c r="D50" s="1090">
        <v>34.627397260273973</v>
      </c>
      <c r="E50" s="1090">
        <v>35.366197183098592</v>
      </c>
      <c r="F50" s="1086">
        <v>36.783913565426168</v>
      </c>
      <c r="G50" s="1090">
        <v>36.610421836228291</v>
      </c>
      <c r="H50" s="1090">
        <v>39.369822485207102</v>
      </c>
      <c r="I50" s="1090">
        <v>27.054945054945055</v>
      </c>
      <c r="J50" s="1086">
        <v>36.68629807692308</v>
      </c>
      <c r="P50" s="1087"/>
      <c r="Q50" s="1087"/>
      <c r="R50" s="1087"/>
      <c r="S50" s="1087"/>
    </row>
    <row r="51" spans="2:19" ht="18" customHeight="1" x14ac:dyDescent="0.2">
      <c r="B51" s="742" t="s">
        <v>1548</v>
      </c>
      <c r="C51" s="1090">
        <v>23.622273073989319</v>
      </c>
      <c r="D51" s="1090">
        <v>24.385513575090183</v>
      </c>
      <c r="E51" s="1090">
        <v>18.643016759776536</v>
      </c>
      <c r="F51" s="1086">
        <v>23.262819570966794</v>
      </c>
      <c r="G51" s="1090">
        <v>22.515969486126249</v>
      </c>
      <c r="H51" s="1090">
        <v>23.595347026185145</v>
      </c>
      <c r="I51" s="1090">
        <v>20.559464508094646</v>
      </c>
      <c r="J51" s="1086">
        <v>22.705005115290785</v>
      </c>
      <c r="P51" s="1087"/>
      <c r="Q51" s="1087"/>
      <c r="R51" s="1087"/>
      <c r="S51" s="1087"/>
    </row>
    <row r="52" spans="2:19" ht="18" customHeight="1" x14ac:dyDescent="0.2">
      <c r="B52" s="742" t="s">
        <v>1549</v>
      </c>
      <c r="C52" s="1090">
        <v>27.293680297397771</v>
      </c>
      <c r="D52" s="1090">
        <v>29.349442379182157</v>
      </c>
      <c r="E52" s="1090">
        <v>22.069767441860463</v>
      </c>
      <c r="F52" s="1086">
        <v>27.858864027538726</v>
      </c>
      <c r="G52" s="1090">
        <v>24.507374631268437</v>
      </c>
      <c r="H52" s="1090">
        <v>27.48</v>
      </c>
      <c r="I52" s="1090">
        <v>21.586956521739129</v>
      </c>
      <c r="J52" s="1086">
        <v>25.466141732283464</v>
      </c>
      <c r="P52" s="1087"/>
      <c r="Q52" s="1087"/>
      <c r="R52" s="1087"/>
      <c r="S52" s="1087"/>
    </row>
    <row r="53" spans="2:19" ht="18" customHeight="1" x14ac:dyDescent="0.2">
      <c r="B53" s="742" t="s">
        <v>70</v>
      </c>
      <c r="C53" s="1090">
        <v>25.557390884977092</v>
      </c>
      <c r="D53" s="1090">
        <v>26.193749660897399</v>
      </c>
      <c r="E53" s="1090">
        <v>18.706479313036692</v>
      </c>
      <c r="F53" s="1086">
        <v>25.358554990268718</v>
      </c>
      <c r="G53" s="1090">
        <v>22.865718418514948</v>
      </c>
      <c r="H53" s="1090">
        <v>24.631284357821091</v>
      </c>
      <c r="I53" s="1090">
        <v>20.784206695778749</v>
      </c>
      <c r="J53" s="1086">
        <v>23.819185934179171</v>
      </c>
      <c r="P53" s="1087"/>
      <c r="Q53" s="1087"/>
      <c r="R53" s="1087"/>
      <c r="S53" s="1087"/>
    </row>
    <row r="54" spans="2:19" ht="18" customHeight="1" x14ac:dyDescent="0.2">
      <c r="B54" s="742" t="s">
        <v>1550</v>
      </c>
      <c r="C54" s="1090">
        <v>20.08543960303923</v>
      </c>
      <c r="D54" s="1090">
        <v>19.505989731888192</v>
      </c>
      <c r="E54" s="1090">
        <v>15.679478827361564</v>
      </c>
      <c r="F54" s="1086">
        <v>19.201081730769232</v>
      </c>
      <c r="G54" s="1090">
        <v>19.330367595410912</v>
      </c>
      <c r="H54" s="1090">
        <v>18.92782060266293</v>
      </c>
      <c r="I54" s="1090">
        <v>17.609798557572741</v>
      </c>
      <c r="J54" s="1086">
        <v>18.923457625034583</v>
      </c>
      <c r="P54" s="1087"/>
      <c r="Q54" s="1087"/>
      <c r="R54" s="1087"/>
      <c r="S54" s="1087"/>
    </row>
    <row r="55" spans="2:19" ht="18" customHeight="1" x14ac:dyDescent="0.2">
      <c r="B55" s="742" t="s">
        <v>1551</v>
      </c>
      <c r="C55" s="1090">
        <v>16.640502610966056</v>
      </c>
      <c r="D55" s="1090">
        <v>16.841610500177367</v>
      </c>
      <c r="E55" s="1090">
        <v>15.862890418210693</v>
      </c>
      <c r="F55" s="1086">
        <v>16.61596484804101</v>
      </c>
      <c r="G55" s="1090">
        <v>16.636540502299258</v>
      </c>
      <c r="H55" s="1090">
        <v>16.17127641298746</v>
      </c>
      <c r="I55" s="1090">
        <v>15.237437185929648</v>
      </c>
      <c r="J55" s="1086">
        <v>16.200173122700715</v>
      </c>
      <c r="P55" s="1087"/>
      <c r="Q55" s="1087"/>
      <c r="R55" s="1087"/>
      <c r="S55" s="1087"/>
    </row>
    <row r="56" spans="2:19" ht="18" customHeight="1" x14ac:dyDescent="0.2">
      <c r="B56" s="742" t="s">
        <v>1552</v>
      </c>
      <c r="C56" s="1090">
        <v>25.896466121495326</v>
      </c>
      <c r="D56" s="1090">
        <v>28.13610078479967</v>
      </c>
      <c r="E56" s="1090">
        <v>24.987601704765595</v>
      </c>
      <c r="F56" s="1086">
        <v>26.908491602574163</v>
      </c>
      <c r="G56" s="1090">
        <v>23.945089285714285</v>
      </c>
      <c r="H56" s="1090">
        <v>28.07965811965812</v>
      </c>
      <c r="I56" s="1090">
        <v>26.771791352093341</v>
      </c>
      <c r="J56" s="1086">
        <v>26.363354880764842</v>
      </c>
      <c r="P56" s="1087"/>
      <c r="Q56" s="1087"/>
      <c r="R56" s="1087"/>
      <c r="S56" s="1087"/>
    </row>
    <row r="57" spans="2:19" ht="18" customHeight="1" x14ac:dyDescent="0.2">
      <c r="B57" s="742" t="s">
        <v>1553</v>
      </c>
      <c r="C57" s="1090">
        <v>21.121965660153936</v>
      </c>
      <c r="D57" s="1090">
        <v>22.642521166509876</v>
      </c>
      <c r="E57" s="1090">
        <v>20.612244897959183</v>
      </c>
      <c r="F57" s="1086">
        <v>21.872231686541738</v>
      </c>
      <c r="G57" s="1090">
        <v>22.392439862542954</v>
      </c>
      <c r="H57" s="1090">
        <v>20.027276726792785</v>
      </c>
      <c r="I57" s="1090">
        <v>18.582644628099175</v>
      </c>
      <c r="J57" s="1086">
        <v>20.806045340050378</v>
      </c>
      <c r="P57" s="1087"/>
      <c r="Q57" s="1087"/>
      <c r="R57" s="1087"/>
      <c r="S57" s="1087"/>
    </row>
    <row r="58" spans="2:19" ht="18" customHeight="1" x14ac:dyDescent="0.2">
      <c r="B58" s="742" t="s">
        <v>1554</v>
      </c>
      <c r="C58" s="1090">
        <v>22.643961116161968</v>
      </c>
      <c r="D58" s="1090">
        <v>24.035177253257999</v>
      </c>
      <c r="E58" s="1090">
        <v>16.518269511838643</v>
      </c>
      <c r="F58" s="1086">
        <v>22.445648764507023</v>
      </c>
      <c r="G58" s="1090">
        <v>20.569148936170212</v>
      </c>
      <c r="H58" s="1090">
        <v>22.432673617246863</v>
      </c>
      <c r="I58" s="1090">
        <v>20.350367401469605</v>
      </c>
      <c r="J58" s="1086">
        <v>21.283706293706295</v>
      </c>
      <c r="P58" s="1087"/>
      <c r="Q58" s="1087"/>
      <c r="R58" s="1087"/>
      <c r="S58" s="1087"/>
    </row>
    <row r="59" spans="2:19" ht="18" customHeight="1" x14ac:dyDescent="0.2">
      <c r="B59" s="742" t="s">
        <v>1555</v>
      </c>
      <c r="C59" s="1090">
        <v>18.909546003797686</v>
      </c>
      <c r="D59" s="1090">
        <v>16.624896608767578</v>
      </c>
      <c r="E59" s="1090">
        <v>15.766677205184951</v>
      </c>
      <c r="F59" s="1086">
        <v>17.387688515081205</v>
      </c>
      <c r="G59" s="1090">
        <v>18.424538545059718</v>
      </c>
      <c r="H59" s="1090">
        <v>16.441546598577421</v>
      </c>
      <c r="I59" s="1090">
        <v>15.84761575673808</v>
      </c>
      <c r="J59" s="1086">
        <v>17.106092210314319</v>
      </c>
      <c r="P59" s="1087"/>
      <c r="Q59" s="1087"/>
      <c r="R59" s="1087"/>
      <c r="S59" s="1087"/>
    </row>
    <row r="60" spans="2:19" ht="18" customHeight="1" x14ac:dyDescent="0.2">
      <c r="B60" s="742" t="s">
        <v>71</v>
      </c>
      <c r="C60" s="1090">
        <v>17.872036320834034</v>
      </c>
      <c r="D60" s="1090">
        <v>18.109623170351917</v>
      </c>
      <c r="E60" s="1090">
        <v>12.673115410273516</v>
      </c>
      <c r="F60" s="1086">
        <v>17.212348691001221</v>
      </c>
      <c r="G60" s="1090">
        <v>15.943409247757074</v>
      </c>
      <c r="H60" s="1090">
        <v>16.333786354987769</v>
      </c>
      <c r="I60" s="1090">
        <v>14.487943262411347</v>
      </c>
      <c r="J60" s="1086">
        <v>15.886816720257235</v>
      </c>
      <c r="P60" s="1087"/>
      <c r="Q60" s="1087"/>
      <c r="R60" s="1087"/>
      <c r="S60" s="1087"/>
    </row>
    <row r="61" spans="2:19" ht="18" customHeight="1" x14ac:dyDescent="0.2">
      <c r="B61" s="742" t="s">
        <v>1556</v>
      </c>
      <c r="C61" s="1090">
        <v>16.365074879909578</v>
      </c>
      <c r="D61" s="1090">
        <v>17.862654320987655</v>
      </c>
      <c r="E61" s="1090">
        <v>14.690451745379876</v>
      </c>
      <c r="F61" s="1086">
        <v>16.317857623469251</v>
      </c>
      <c r="G61" s="1090">
        <v>14.513201320132014</v>
      </c>
      <c r="H61" s="1090">
        <v>16.011011419249591</v>
      </c>
      <c r="I61" s="1090">
        <v>15.010989010989011</v>
      </c>
      <c r="J61" s="1086">
        <v>15.092185128983308</v>
      </c>
      <c r="P61" s="1087"/>
      <c r="Q61" s="1087"/>
      <c r="R61" s="1087"/>
      <c r="S61" s="1087"/>
    </row>
    <row r="62" spans="2:19" ht="18" customHeight="1" x14ac:dyDescent="0.2">
      <c r="B62" s="742" t="s">
        <v>1557</v>
      </c>
      <c r="C62" s="1090">
        <v>20.037835170258266</v>
      </c>
      <c r="D62" s="1090">
        <v>22.097440944881889</v>
      </c>
      <c r="E62" s="1090">
        <v>18.306338028169016</v>
      </c>
      <c r="F62" s="1086">
        <v>20.45785832602553</v>
      </c>
      <c r="G62" s="1090">
        <v>18.405090667110297</v>
      </c>
      <c r="H62" s="1090">
        <v>19.730855495033644</v>
      </c>
      <c r="I62" s="1090">
        <v>18.774035087719298</v>
      </c>
      <c r="J62" s="1086">
        <v>18.846831486217674</v>
      </c>
      <c r="P62" s="1087"/>
      <c r="Q62" s="1087"/>
      <c r="R62" s="1087"/>
      <c r="S62" s="1087"/>
    </row>
    <row r="63" spans="2:19" ht="18" customHeight="1" x14ac:dyDescent="0.2">
      <c r="B63" s="742" t="s">
        <v>1558</v>
      </c>
      <c r="C63" s="1090">
        <v>27.17962962962963</v>
      </c>
      <c r="D63" s="1090">
        <v>30.691803278688525</v>
      </c>
      <c r="E63" s="1090">
        <v>19.55294117647059</v>
      </c>
      <c r="F63" s="1086">
        <v>27.820454545454545</v>
      </c>
      <c r="G63" s="1090">
        <v>31.206122448979592</v>
      </c>
      <c r="H63" s="1090">
        <v>26.887074829931972</v>
      </c>
      <c r="I63" s="1090">
        <v>33.459854014598541</v>
      </c>
      <c r="J63" s="1086">
        <v>29.102055800293687</v>
      </c>
      <c r="P63" s="1087"/>
      <c r="Q63" s="1087"/>
      <c r="R63" s="1087"/>
      <c r="S63" s="1087"/>
    </row>
    <row r="64" spans="2:19" ht="18" customHeight="1" x14ac:dyDescent="0.2">
      <c r="B64" s="742" t="s">
        <v>1559</v>
      </c>
      <c r="C64" s="1090">
        <v>87</v>
      </c>
      <c r="D64" s="1090">
        <v>24.625</v>
      </c>
      <c r="E64" s="1090">
        <v>6</v>
      </c>
      <c r="F64" s="1086">
        <v>33.049999999999997</v>
      </c>
      <c r="G64" s="1090">
        <v>2.6666666666666665</v>
      </c>
      <c r="H64" s="1090">
        <v>15.3</v>
      </c>
      <c r="I64" s="1090">
        <v>6</v>
      </c>
      <c r="J64" s="1086">
        <v>13.333333333333334</v>
      </c>
      <c r="P64" s="1087"/>
      <c r="Q64" s="1087"/>
      <c r="R64" s="1087"/>
      <c r="S64" s="1087"/>
    </row>
    <row r="65" spans="2:19" ht="18" customHeight="1" x14ac:dyDescent="0.2">
      <c r="B65" s="1056" t="s">
        <v>1722</v>
      </c>
      <c r="C65" s="1088">
        <v>21.775424533277082</v>
      </c>
      <c r="D65" s="1091">
        <v>23.186025273441647</v>
      </c>
      <c r="E65" s="1091">
        <v>17.40689821514713</v>
      </c>
      <c r="F65" s="1092">
        <v>21.803189878991937</v>
      </c>
      <c r="G65" s="1088">
        <v>20.443659449780238</v>
      </c>
      <c r="H65" s="1091">
        <v>21.886117593839636</v>
      </c>
      <c r="I65" s="1091">
        <v>19.163104334659671</v>
      </c>
      <c r="J65" s="1092">
        <v>20.920848809288788</v>
      </c>
      <c r="L65" s="1089"/>
      <c r="M65" s="1089"/>
      <c r="N65" s="1089"/>
      <c r="O65" s="1089"/>
      <c r="P65" s="1087"/>
      <c r="Q65" s="1087"/>
      <c r="R65" s="1087"/>
      <c r="S65" s="1087"/>
    </row>
    <row r="66" spans="2:19" ht="22.5" customHeight="1" x14ac:dyDescent="0.2">
      <c r="B66" s="1872" t="s">
        <v>1710</v>
      </c>
      <c r="C66" s="1872"/>
      <c r="D66" s="1872"/>
      <c r="E66" s="1872"/>
      <c r="F66" s="1872"/>
      <c r="G66" s="1872"/>
      <c r="H66" s="1872"/>
      <c r="I66" s="1872"/>
      <c r="J66" s="1872"/>
    </row>
    <row r="67" spans="2:19" ht="10.5" customHeight="1" x14ac:dyDescent="0.2">
      <c r="B67" s="1063"/>
      <c r="C67" s="1064"/>
      <c r="D67" s="1064"/>
      <c r="E67" s="1064"/>
      <c r="F67" s="1064"/>
      <c r="G67" s="1064"/>
      <c r="H67" s="1064"/>
      <c r="I67" s="1064"/>
      <c r="J67" s="1064"/>
    </row>
    <row r="68" spans="2:19" ht="27.75" customHeight="1" x14ac:dyDescent="0.2">
      <c r="B68" s="1064"/>
      <c r="C68" s="1064"/>
      <c r="D68" s="1064"/>
      <c r="E68" s="1064"/>
      <c r="F68" s="1064"/>
      <c r="G68" s="1064"/>
      <c r="H68" s="1064"/>
      <c r="I68" s="1064"/>
      <c r="J68" s="1064"/>
    </row>
    <row r="69" spans="2:19" x14ac:dyDescent="0.2">
      <c r="B69" s="1064"/>
      <c r="C69" s="1064"/>
      <c r="D69" s="1064"/>
      <c r="E69" s="1064"/>
      <c r="F69" s="1064"/>
      <c r="G69" s="1064"/>
      <c r="H69" s="1064"/>
      <c r="I69" s="1064"/>
      <c r="J69" s="1064"/>
    </row>
    <row r="71" spans="2:19" x14ac:dyDescent="0.2">
      <c r="C71" s="1093"/>
      <c r="D71" s="1093"/>
      <c r="E71" s="1093"/>
      <c r="F71" s="1093"/>
    </row>
    <row r="73" spans="2:19" ht="14.25" x14ac:dyDescent="0.2">
      <c r="B73" s="1873"/>
      <c r="C73" s="1873"/>
      <c r="D73" s="1873"/>
      <c r="E73" s="1873"/>
      <c r="F73" s="1873"/>
      <c r="G73" s="1873"/>
      <c r="H73" s="1873"/>
      <c r="I73" s="1873"/>
      <c r="J73" s="1094"/>
    </row>
  </sheetData>
  <mergeCells count="11">
    <mergeCell ref="B66:J66"/>
    <mergeCell ref="B73:E73"/>
    <mergeCell ref="F73:I73"/>
    <mergeCell ref="B2:J2"/>
    <mergeCell ref="B3:J3"/>
    <mergeCell ref="B4:J4"/>
    <mergeCell ref="B6:B8"/>
    <mergeCell ref="C6:F6"/>
    <mergeCell ref="G6:J6"/>
    <mergeCell ref="C7:F7"/>
    <mergeCell ref="G7:J7"/>
  </mergeCells>
  <hyperlinks>
    <hyperlink ref="K2" location="'Indice Total'!A6" display="Volver"/>
  </hyperlink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Y90"/>
  <sheetViews>
    <sheetView showGridLines="0" zoomScale="90" zoomScaleNormal="90" workbookViewId="0"/>
  </sheetViews>
  <sheetFormatPr baseColWidth="10" defaultColWidth="11.42578125" defaultRowHeight="12.75" x14ac:dyDescent="0.2"/>
  <cols>
    <col min="1" max="1" width="23.7109375" style="241" customWidth="1"/>
    <col min="2" max="2" width="64" style="241" customWidth="1"/>
    <col min="3" max="3" width="12" style="241" customWidth="1"/>
    <col min="4" max="6" width="12.7109375" style="241" customWidth="1"/>
    <col min="7" max="7" width="12" style="241" customWidth="1"/>
    <col min="8" max="10" width="12.7109375" style="241" customWidth="1"/>
    <col min="11" max="14" width="8.7109375" style="241" customWidth="1"/>
    <col min="15" max="15" width="7.28515625" style="241" customWidth="1"/>
    <col min="16" max="16" width="11.42578125" style="241"/>
    <col min="17" max="22" width="11.42578125" style="831"/>
    <col min="23" max="16384" width="11.42578125" style="241"/>
  </cols>
  <sheetData>
    <row r="1" spans="2:25" ht="42.95" customHeight="1" x14ac:dyDescent="0.2"/>
    <row r="2" spans="2:25" ht="18" x14ac:dyDescent="0.2">
      <c r="B2" s="1769" t="s">
        <v>1723</v>
      </c>
      <c r="C2" s="1769"/>
      <c r="D2" s="1769"/>
      <c r="E2" s="1769"/>
      <c r="F2" s="1769"/>
      <c r="G2" s="1769"/>
      <c r="H2" s="1769"/>
      <c r="I2" s="1769"/>
      <c r="J2" s="1769"/>
      <c r="K2" s="3" t="s">
        <v>1</v>
      </c>
      <c r="L2" s="3"/>
      <c r="M2" s="3"/>
      <c r="N2" s="3"/>
      <c r="O2" s="3"/>
      <c r="W2" s="3"/>
    </row>
    <row r="3" spans="2:25" ht="36" customHeight="1" x14ac:dyDescent="0.2">
      <c r="B3" s="1820" t="s">
        <v>1724</v>
      </c>
      <c r="C3" s="1820"/>
      <c r="D3" s="1820"/>
      <c r="E3" s="1820"/>
      <c r="F3" s="1820"/>
      <c r="G3" s="1820"/>
      <c r="H3" s="1820"/>
      <c r="I3" s="1820"/>
      <c r="J3" s="1820"/>
    </row>
    <row r="4" spans="2:25" ht="18.600000000000001" customHeight="1" thickBot="1" x14ac:dyDescent="0.25">
      <c r="B4" s="1799" t="s">
        <v>1725</v>
      </c>
      <c r="C4" s="1799"/>
      <c r="D4" s="1799"/>
      <c r="E4" s="1799"/>
      <c r="F4" s="1799"/>
      <c r="G4" s="1799"/>
      <c r="H4" s="1799"/>
      <c r="I4" s="1799"/>
      <c r="J4" s="1799"/>
    </row>
    <row r="5" spans="2:25" ht="18.75" customHeight="1" x14ac:dyDescent="0.2">
      <c r="B5" s="768"/>
      <c r="C5" s="768"/>
      <c r="D5" s="768"/>
      <c r="E5" s="768"/>
      <c r="F5" s="768"/>
      <c r="G5" s="768"/>
      <c r="H5" s="768"/>
      <c r="I5" s="768"/>
      <c r="J5" s="768"/>
    </row>
    <row r="6" spans="2:25" ht="20.25" x14ac:dyDescent="0.3">
      <c r="B6" s="1841" t="s">
        <v>52</v>
      </c>
      <c r="C6" s="1828">
        <v>2018</v>
      </c>
      <c r="D6" s="1828"/>
      <c r="E6" s="1828"/>
      <c r="F6" s="1828"/>
      <c r="G6" s="1828">
        <v>2019</v>
      </c>
      <c r="H6" s="1828"/>
      <c r="I6" s="1828"/>
      <c r="J6" s="1828"/>
      <c r="Y6" s="1095"/>
    </row>
    <row r="7" spans="2:25" ht="21" customHeight="1" x14ac:dyDescent="0.2">
      <c r="B7" s="1841"/>
      <c r="C7" s="1866" t="s">
        <v>1544</v>
      </c>
      <c r="D7" s="1866"/>
      <c r="E7" s="1866"/>
      <c r="F7" s="1866"/>
      <c r="G7" s="1866" t="s">
        <v>1544</v>
      </c>
      <c r="H7" s="1866"/>
      <c r="I7" s="1866"/>
      <c r="J7" s="1866"/>
    </row>
    <row r="8" spans="2:25" ht="24.75" customHeight="1" x14ac:dyDescent="0.2">
      <c r="B8" s="1849"/>
      <c r="C8" s="587" t="s">
        <v>832</v>
      </c>
      <c r="D8" s="587" t="s">
        <v>1545</v>
      </c>
      <c r="E8" s="587" t="s">
        <v>836</v>
      </c>
      <c r="F8" s="587" t="s">
        <v>117</v>
      </c>
      <c r="G8" s="587" t="s">
        <v>832</v>
      </c>
      <c r="H8" s="587" t="s">
        <v>1545</v>
      </c>
      <c r="I8" s="587" t="s">
        <v>836</v>
      </c>
      <c r="J8" s="587" t="s">
        <v>117</v>
      </c>
      <c r="Q8" s="1096"/>
    </row>
    <row r="9" spans="2:25" ht="18" customHeight="1" x14ac:dyDescent="0.25">
      <c r="B9" s="1058" t="s">
        <v>1707</v>
      </c>
      <c r="C9" s="1083"/>
      <c r="D9" s="1083"/>
      <c r="E9" s="1083"/>
      <c r="F9" s="1084"/>
      <c r="G9" s="1083"/>
      <c r="H9" s="1083"/>
      <c r="I9" s="1083"/>
      <c r="J9" s="1084"/>
    </row>
    <row r="10" spans="2:25" ht="18" customHeight="1" x14ac:dyDescent="0.2">
      <c r="B10" s="742" t="s">
        <v>1546</v>
      </c>
      <c r="C10" s="916">
        <v>157608</v>
      </c>
      <c r="D10" s="916">
        <v>136440</v>
      </c>
      <c r="E10" s="916">
        <v>27317</v>
      </c>
      <c r="F10" s="921">
        <v>321365</v>
      </c>
      <c r="G10" s="916">
        <v>147028</v>
      </c>
      <c r="H10" s="916">
        <v>125863</v>
      </c>
      <c r="I10" s="916">
        <v>32998</v>
      </c>
      <c r="J10" s="921">
        <v>305889</v>
      </c>
      <c r="K10" s="776"/>
      <c r="L10" s="776"/>
      <c r="M10" s="776"/>
      <c r="N10" s="776"/>
      <c r="P10" s="1097"/>
      <c r="Q10" s="1098"/>
      <c r="R10" s="903"/>
      <c r="S10" s="903"/>
      <c r="T10" s="903"/>
      <c r="U10" s="903"/>
      <c r="V10" s="903"/>
    </row>
    <row r="11" spans="2:25" ht="18" customHeight="1" x14ac:dyDescent="0.2">
      <c r="B11" s="742" t="s">
        <v>1547</v>
      </c>
      <c r="C11" s="916">
        <v>19712</v>
      </c>
      <c r="D11" s="916">
        <v>10007</v>
      </c>
      <c r="E11" s="916">
        <v>3751</v>
      </c>
      <c r="F11" s="921">
        <v>33470</v>
      </c>
      <c r="G11" s="916">
        <v>21667</v>
      </c>
      <c r="H11" s="916">
        <v>11513</v>
      </c>
      <c r="I11" s="916">
        <v>2366</v>
      </c>
      <c r="J11" s="921">
        <v>35546</v>
      </c>
      <c r="K11" s="776"/>
      <c r="L11" s="776"/>
      <c r="M11" s="776"/>
      <c r="N11" s="776"/>
      <c r="P11" s="1097"/>
      <c r="Q11" s="1098"/>
      <c r="R11" s="903"/>
      <c r="S11" s="903"/>
      <c r="T11" s="903"/>
      <c r="U11" s="903"/>
      <c r="V11" s="903"/>
    </row>
    <row r="12" spans="2:25" ht="18" customHeight="1" x14ac:dyDescent="0.2">
      <c r="B12" s="742" t="s">
        <v>72</v>
      </c>
      <c r="C12" s="916">
        <v>13137</v>
      </c>
      <c r="D12" s="916">
        <v>9572</v>
      </c>
      <c r="E12" s="916">
        <v>2076</v>
      </c>
      <c r="F12" s="921">
        <v>24785</v>
      </c>
      <c r="G12" s="916">
        <v>12543</v>
      </c>
      <c r="H12" s="916">
        <v>11186</v>
      </c>
      <c r="I12" s="916">
        <v>1764</v>
      </c>
      <c r="J12" s="921">
        <v>25493</v>
      </c>
      <c r="K12" s="776"/>
      <c r="L12" s="776"/>
      <c r="M12" s="776"/>
      <c r="N12" s="776"/>
      <c r="P12" s="1097"/>
      <c r="Q12" s="1098"/>
      <c r="R12" s="903"/>
      <c r="S12" s="903"/>
      <c r="T12" s="903"/>
      <c r="U12" s="903"/>
      <c r="V12" s="903"/>
    </row>
    <row r="13" spans="2:25" ht="18" customHeight="1" x14ac:dyDescent="0.2">
      <c r="B13" s="742" t="s">
        <v>1548</v>
      </c>
      <c r="C13" s="916">
        <v>237595</v>
      </c>
      <c r="D13" s="916">
        <v>201235</v>
      </c>
      <c r="E13" s="916">
        <v>53121</v>
      </c>
      <c r="F13" s="921">
        <v>491951</v>
      </c>
      <c r="G13" s="916">
        <v>202511</v>
      </c>
      <c r="H13" s="916">
        <v>188917</v>
      </c>
      <c r="I13" s="916">
        <v>50093</v>
      </c>
      <c r="J13" s="921">
        <v>441521</v>
      </c>
      <c r="K13" s="776"/>
      <c r="L13" s="776"/>
      <c r="M13" s="776"/>
      <c r="N13" s="776"/>
      <c r="P13" s="1097"/>
      <c r="Q13" s="1098"/>
      <c r="R13" s="903"/>
      <c r="S13" s="903"/>
      <c r="T13" s="903"/>
      <c r="U13" s="903"/>
      <c r="V13" s="903"/>
    </row>
    <row r="14" spans="2:25" ht="18" customHeight="1" x14ac:dyDescent="0.2">
      <c r="B14" s="742" t="s">
        <v>1549</v>
      </c>
      <c r="C14" s="916">
        <v>5344</v>
      </c>
      <c r="D14" s="916">
        <v>5962</v>
      </c>
      <c r="E14" s="916">
        <v>623</v>
      </c>
      <c r="F14" s="921">
        <v>11929</v>
      </c>
      <c r="G14" s="916">
        <v>5062</v>
      </c>
      <c r="H14" s="916">
        <v>4576</v>
      </c>
      <c r="I14" s="916">
        <v>540</v>
      </c>
      <c r="J14" s="921">
        <v>10178</v>
      </c>
      <c r="K14" s="776"/>
      <c r="L14" s="776"/>
      <c r="M14" s="776"/>
      <c r="N14" s="776"/>
      <c r="P14" s="1097"/>
      <c r="Q14" s="1098"/>
      <c r="R14" s="903"/>
      <c r="S14" s="903"/>
      <c r="T14" s="903"/>
      <c r="U14" s="903"/>
      <c r="V14" s="903"/>
    </row>
    <row r="15" spans="2:25" ht="18" customHeight="1" x14ac:dyDescent="0.2">
      <c r="B15" s="742" t="s">
        <v>70</v>
      </c>
      <c r="C15" s="916">
        <v>163005</v>
      </c>
      <c r="D15" s="916">
        <v>367576</v>
      </c>
      <c r="E15" s="916">
        <v>36467</v>
      </c>
      <c r="F15" s="921">
        <v>567048</v>
      </c>
      <c r="G15" s="916">
        <v>148783</v>
      </c>
      <c r="H15" s="916">
        <v>358700</v>
      </c>
      <c r="I15" s="916">
        <v>41736</v>
      </c>
      <c r="J15" s="921">
        <v>549219</v>
      </c>
      <c r="K15" s="776"/>
      <c r="L15" s="776"/>
      <c r="M15" s="776"/>
      <c r="N15" s="776"/>
      <c r="P15" s="1097"/>
      <c r="Q15" s="1098"/>
      <c r="R15" s="903"/>
      <c r="S15" s="903"/>
      <c r="T15" s="903"/>
      <c r="U15" s="903"/>
      <c r="V15" s="903"/>
    </row>
    <row r="16" spans="2:25" ht="18" customHeight="1" x14ac:dyDescent="0.2">
      <c r="B16" s="742" t="s">
        <v>1550</v>
      </c>
      <c r="C16" s="916">
        <v>167398</v>
      </c>
      <c r="D16" s="916">
        <v>205406</v>
      </c>
      <c r="E16" s="916">
        <v>54225</v>
      </c>
      <c r="F16" s="921">
        <v>427029</v>
      </c>
      <c r="G16" s="916">
        <v>155681</v>
      </c>
      <c r="H16" s="916">
        <v>192743</v>
      </c>
      <c r="I16" s="916">
        <v>51319</v>
      </c>
      <c r="J16" s="921">
        <v>399743</v>
      </c>
      <c r="K16" s="776"/>
      <c r="L16" s="776"/>
      <c r="M16" s="776"/>
      <c r="N16" s="776"/>
      <c r="P16" s="1097"/>
      <c r="Q16" s="1098"/>
      <c r="R16" s="903"/>
      <c r="S16" s="903"/>
      <c r="T16" s="903"/>
      <c r="U16" s="903"/>
      <c r="V16" s="903"/>
    </row>
    <row r="17" spans="2:22" ht="18" customHeight="1" x14ac:dyDescent="0.2">
      <c r="B17" s="742" t="s">
        <v>1551</v>
      </c>
      <c r="C17" s="916">
        <v>67803</v>
      </c>
      <c r="D17" s="916">
        <v>63707</v>
      </c>
      <c r="E17" s="916">
        <v>20654</v>
      </c>
      <c r="F17" s="921">
        <v>152164</v>
      </c>
      <c r="G17" s="916">
        <v>57375</v>
      </c>
      <c r="H17" s="916">
        <v>62204</v>
      </c>
      <c r="I17" s="916">
        <v>26228</v>
      </c>
      <c r="J17" s="921">
        <v>145807</v>
      </c>
      <c r="K17" s="776"/>
      <c r="L17" s="776"/>
      <c r="M17" s="776"/>
      <c r="N17" s="776"/>
      <c r="P17" s="1097"/>
      <c r="Q17" s="1098"/>
      <c r="R17" s="903"/>
      <c r="S17" s="903"/>
      <c r="T17" s="903"/>
      <c r="U17" s="903"/>
      <c r="V17" s="903"/>
    </row>
    <row r="18" spans="2:22" ht="18" customHeight="1" x14ac:dyDescent="0.2">
      <c r="B18" s="742" t="s">
        <v>1552</v>
      </c>
      <c r="C18" s="916">
        <v>136213</v>
      </c>
      <c r="D18" s="916">
        <v>216666</v>
      </c>
      <c r="E18" s="916">
        <v>50515</v>
      </c>
      <c r="F18" s="921">
        <v>403394</v>
      </c>
      <c r="G18" s="916">
        <v>116725</v>
      </c>
      <c r="H18" s="916">
        <v>188771</v>
      </c>
      <c r="I18" s="916">
        <v>61347</v>
      </c>
      <c r="J18" s="921">
        <v>366843</v>
      </c>
      <c r="K18" s="776"/>
      <c r="L18" s="776"/>
      <c r="M18" s="776"/>
      <c r="N18" s="776"/>
      <c r="P18" s="1097"/>
      <c r="Q18" s="1098"/>
      <c r="R18" s="903"/>
      <c r="S18" s="903"/>
      <c r="T18" s="903"/>
      <c r="U18" s="903"/>
      <c r="V18" s="903"/>
    </row>
    <row r="19" spans="2:22" ht="18" customHeight="1" x14ac:dyDescent="0.2">
      <c r="B19" s="742" t="s">
        <v>1553</v>
      </c>
      <c r="C19" s="916">
        <v>17363</v>
      </c>
      <c r="D19" s="916">
        <v>20908</v>
      </c>
      <c r="E19" s="916">
        <v>3052</v>
      </c>
      <c r="F19" s="921">
        <v>41323</v>
      </c>
      <c r="G19" s="916">
        <v>15965</v>
      </c>
      <c r="H19" s="916">
        <v>19207</v>
      </c>
      <c r="I19" s="916">
        <v>2314</v>
      </c>
      <c r="J19" s="921">
        <v>37486</v>
      </c>
      <c r="K19" s="776"/>
      <c r="L19" s="776"/>
      <c r="M19" s="776"/>
      <c r="N19" s="776"/>
      <c r="P19" s="1097"/>
      <c r="Q19" s="1098"/>
      <c r="R19" s="903"/>
      <c r="S19" s="903"/>
      <c r="T19" s="903"/>
      <c r="U19" s="903"/>
      <c r="V19" s="903"/>
    </row>
    <row r="20" spans="2:22" ht="18" customHeight="1" x14ac:dyDescent="0.2">
      <c r="B20" s="742" t="s">
        <v>1554</v>
      </c>
      <c r="C20" s="916">
        <v>183901</v>
      </c>
      <c r="D20" s="916">
        <v>145362</v>
      </c>
      <c r="E20" s="916">
        <v>37680</v>
      </c>
      <c r="F20" s="921">
        <v>366943</v>
      </c>
      <c r="G20" s="916">
        <v>166525</v>
      </c>
      <c r="H20" s="916">
        <v>137606</v>
      </c>
      <c r="I20" s="916">
        <v>39230</v>
      </c>
      <c r="J20" s="921">
        <v>343361</v>
      </c>
      <c r="K20" s="776"/>
      <c r="L20" s="776"/>
      <c r="M20" s="776"/>
      <c r="N20" s="776"/>
      <c r="P20" s="1097"/>
      <c r="Q20" s="1098"/>
      <c r="R20" s="903"/>
      <c r="S20" s="903"/>
      <c r="T20" s="903"/>
      <c r="U20" s="903"/>
      <c r="V20" s="903"/>
    </row>
    <row r="21" spans="2:22" ht="18" customHeight="1" x14ac:dyDescent="0.2">
      <c r="B21" s="742" t="s">
        <v>1555</v>
      </c>
      <c r="C21" s="916">
        <v>73419</v>
      </c>
      <c r="D21" s="916">
        <v>51730</v>
      </c>
      <c r="E21" s="916">
        <v>35829</v>
      </c>
      <c r="F21" s="921">
        <v>160978</v>
      </c>
      <c r="G21" s="916">
        <v>63941</v>
      </c>
      <c r="H21" s="916">
        <v>57580</v>
      </c>
      <c r="I21" s="916">
        <v>30890</v>
      </c>
      <c r="J21" s="921">
        <v>152411</v>
      </c>
      <c r="K21" s="776"/>
      <c r="L21" s="776"/>
      <c r="M21" s="776"/>
      <c r="N21" s="776"/>
      <c r="P21" s="1097"/>
      <c r="Q21" s="1098"/>
      <c r="R21" s="903"/>
      <c r="S21" s="903"/>
      <c r="T21" s="903"/>
      <c r="U21" s="903"/>
      <c r="V21" s="903"/>
    </row>
    <row r="22" spans="2:22" ht="18" customHeight="1" x14ac:dyDescent="0.2">
      <c r="B22" s="742" t="s">
        <v>71</v>
      </c>
      <c r="C22" s="916">
        <v>66676</v>
      </c>
      <c r="D22" s="916">
        <v>36257</v>
      </c>
      <c r="E22" s="916">
        <v>12876</v>
      </c>
      <c r="F22" s="921">
        <v>115809</v>
      </c>
      <c r="G22" s="916">
        <v>56454</v>
      </c>
      <c r="H22" s="916">
        <v>37248</v>
      </c>
      <c r="I22" s="916">
        <v>13804</v>
      </c>
      <c r="J22" s="921">
        <v>107506</v>
      </c>
      <c r="K22" s="776"/>
      <c r="L22" s="776"/>
      <c r="M22" s="776"/>
      <c r="N22" s="776"/>
      <c r="P22" s="1097"/>
      <c r="Q22" s="1098"/>
      <c r="R22" s="903"/>
      <c r="S22" s="903"/>
      <c r="T22" s="903"/>
      <c r="U22" s="903"/>
      <c r="V22" s="903"/>
    </row>
    <row r="23" spans="2:22" ht="18" customHeight="1" x14ac:dyDescent="0.2">
      <c r="B23" s="742" t="s">
        <v>1556</v>
      </c>
      <c r="C23" s="916">
        <v>30309</v>
      </c>
      <c r="D23" s="916">
        <v>17564</v>
      </c>
      <c r="E23" s="916">
        <v>18154</v>
      </c>
      <c r="F23" s="921">
        <v>66027</v>
      </c>
      <c r="G23" s="916">
        <v>24979</v>
      </c>
      <c r="H23" s="916">
        <v>17369</v>
      </c>
      <c r="I23" s="916">
        <v>17289</v>
      </c>
      <c r="J23" s="921">
        <v>59637</v>
      </c>
      <c r="K23" s="776"/>
      <c r="L23" s="776"/>
      <c r="M23" s="776"/>
      <c r="N23" s="776"/>
      <c r="P23" s="1097"/>
      <c r="Q23" s="1098"/>
      <c r="R23" s="903"/>
      <c r="S23" s="903"/>
      <c r="T23" s="903"/>
      <c r="U23" s="903"/>
      <c r="V23" s="903"/>
    </row>
    <row r="24" spans="2:22" ht="18" customHeight="1" x14ac:dyDescent="0.2">
      <c r="B24" s="742" t="s">
        <v>1557</v>
      </c>
      <c r="C24" s="916">
        <v>80084</v>
      </c>
      <c r="D24" s="916">
        <v>42574</v>
      </c>
      <c r="E24" s="916">
        <v>13311</v>
      </c>
      <c r="F24" s="921">
        <v>135969</v>
      </c>
      <c r="G24" s="916">
        <v>71848</v>
      </c>
      <c r="H24" s="916">
        <v>36927</v>
      </c>
      <c r="I24" s="916">
        <v>18741</v>
      </c>
      <c r="J24" s="921">
        <v>127516</v>
      </c>
      <c r="K24" s="776"/>
      <c r="L24" s="776"/>
      <c r="M24" s="776"/>
      <c r="N24" s="776"/>
      <c r="R24" s="903"/>
      <c r="S24" s="903"/>
      <c r="T24" s="903"/>
      <c r="U24" s="903"/>
      <c r="V24" s="903"/>
    </row>
    <row r="25" spans="2:22" ht="18" customHeight="1" x14ac:dyDescent="0.2">
      <c r="B25" s="742" t="s">
        <v>1558</v>
      </c>
      <c r="C25" s="916">
        <v>7258</v>
      </c>
      <c r="D25" s="916">
        <v>10757</v>
      </c>
      <c r="E25" s="916">
        <v>1705</v>
      </c>
      <c r="F25" s="921">
        <v>19720</v>
      </c>
      <c r="G25" s="916">
        <v>8428</v>
      </c>
      <c r="H25" s="916">
        <v>9098</v>
      </c>
      <c r="I25" s="916">
        <v>2852</v>
      </c>
      <c r="J25" s="921">
        <v>20378</v>
      </c>
      <c r="K25" s="776"/>
      <c r="L25" s="776"/>
      <c r="M25" s="776"/>
      <c r="N25" s="776"/>
      <c r="R25" s="903"/>
      <c r="S25" s="903"/>
      <c r="T25" s="903"/>
      <c r="U25" s="903"/>
      <c r="V25" s="903"/>
    </row>
    <row r="26" spans="2:22" ht="18" customHeight="1" x14ac:dyDescent="0.2">
      <c r="B26" s="742" t="s">
        <v>1559</v>
      </c>
      <c r="C26" s="916">
        <v>0</v>
      </c>
      <c r="D26" s="916">
        <v>38</v>
      </c>
      <c r="E26" s="916">
        <v>6</v>
      </c>
      <c r="F26" s="921">
        <v>44</v>
      </c>
      <c r="G26" s="916">
        <v>4</v>
      </c>
      <c r="H26" s="916">
        <v>185</v>
      </c>
      <c r="I26" s="916"/>
      <c r="J26" s="921">
        <v>189</v>
      </c>
      <c r="K26" s="776"/>
      <c r="L26" s="776"/>
      <c r="M26" s="776"/>
      <c r="N26" s="776"/>
      <c r="R26" s="903"/>
      <c r="S26" s="903"/>
      <c r="T26" s="903"/>
      <c r="U26" s="903"/>
      <c r="V26" s="903"/>
    </row>
    <row r="27" spans="2:22" ht="18" customHeight="1" x14ac:dyDescent="0.2">
      <c r="B27" s="1056" t="s">
        <v>1657</v>
      </c>
      <c r="C27" s="1099">
        <v>1426825</v>
      </c>
      <c r="D27" s="1099">
        <v>1541761</v>
      </c>
      <c r="E27" s="1099">
        <v>371362</v>
      </c>
      <c r="F27" s="921">
        <v>3339948</v>
      </c>
      <c r="G27" s="1099">
        <v>1275519</v>
      </c>
      <c r="H27" s="1099">
        <v>1459693</v>
      </c>
      <c r="I27" s="1099">
        <v>393511</v>
      </c>
      <c r="J27" s="921">
        <v>3128723</v>
      </c>
      <c r="K27" s="776"/>
      <c r="L27" s="776"/>
      <c r="M27" s="776"/>
      <c r="N27" s="776"/>
      <c r="O27" s="776"/>
      <c r="R27" s="903"/>
      <c r="S27" s="903"/>
      <c r="T27" s="903"/>
      <c r="U27" s="903"/>
      <c r="V27" s="903"/>
    </row>
    <row r="28" spans="2:22" ht="18" customHeight="1" x14ac:dyDescent="0.2">
      <c r="B28" s="1058" t="s">
        <v>1708</v>
      </c>
      <c r="C28" s="1088"/>
      <c r="D28" s="1088"/>
      <c r="E28" s="1088"/>
      <c r="F28" s="1086"/>
      <c r="G28" s="1088"/>
      <c r="H28" s="1088"/>
      <c r="I28" s="1088"/>
      <c r="J28" s="1086"/>
      <c r="K28" s="776"/>
      <c r="L28" s="776"/>
      <c r="M28" s="776"/>
      <c r="N28" s="776"/>
      <c r="V28" s="903"/>
    </row>
    <row r="29" spans="2:22" ht="18" customHeight="1" x14ac:dyDescent="0.2">
      <c r="B29" s="742" t="s">
        <v>1546</v>
      </c>
      <c r="C29" s="916">
        <v>31219</v>
      </c>
      <c r="D29" s="916">
        <v>28531</v>
      </c>
      <c r="E29" s="916">
        <v>4912</v>
      </c>
      <c r="F29" s="921">
        <v>64662</v>
      </c>
      <c r="G29" s="916">
        <v>28592</v>
      </c>
      <c r="H29" s="916">
        <v>26596</v>
      </c>
      <c r="I29" s="916">
        <v>6398</v>
      </c>
      <c r="J29" s="921">
        <v>61586</v>
      </c>
      <c r="K29" s="776"/>
      <c r="L29" s="776"/>
      <c r="M29" s="776"/>
      <c r="N29" s="776"/>
      <c r="R29" s="903"/>
      <c r="S29" s="903"/>
      <c r="T29" s="903"/>
      <c r="U29" s="903"/>
      <c r="V29" s="903"/>
    </row>
    <row r="30" spans="2:22" ht="18" customHeight="1" x14ac:dyDescent="0.2">
      <c r="B30" s="742" t="s">
        <v>1547</v>
      </c>
      <c r="C30" s="916">
        <v>3168</v>
      </c>
      <c r="D30" s="916">
        <v>1475</v>
      </c>
      <c r="E30" s="916">
        <v>234</v>
      </c>
      <c r="F30" s="921">
        <v>4877</v>
      </c>
      <c r="G30" s="916">
        <v>3094</v>
      </c>
      <c r="H30" s="916">
        <v>1176</v>
      </c>
      <c r="I30" s="916">
        <v>255</v>
      </c>
      <c r="J30" s="921">
        <v>4525</v>
      </c>
      <c r="K30" s="776"/>
      <c r="L30" s="776"/>
      <c r="M30" s="776"/>
      <c r="N30" s="776"/>
      <c r="R30" s="903"/>
      <c r="S30" s="903"/>
      <c r="T30" s="903"/>
      <c r="U30" s="903"/>
      <c r="V30" s="903"/>
    </row>
    <row r="31" spans="2:22" ht="18" customHeight="1" x14ac:dyDescent="0.2">
      <c r="B31" s="742" t="s">
        <v>72</v>
      </c>
      <c r="C31" s="916">
        <v>2354</v>
      </c>
      <c r="D31" s="916">
        <v>3067</v>
      </c>
      <c r="E31" s="916">
        <v>435</v>
      </c>
      <c r="F31" s="921">
        <v>5856</v>
      </c>
      <c r="G31" s="916">
        <v>2211</v>
      </c>
      <c r="H31" s="916">
        <v>2121</v>
      </c>
      <c r="I31" s="916">
        <v>698</v>
      </c>
      <c r="J31" s="921">
        <v>5030</v>
      </c>
      <c r="K31" s="776"/>
      <c r="L31" s="776"/>
      <c r="M31" s="776"/>
      <c r="N31" s="776"/>
      <c r="R31" s="903"/>
      <c r="S31" s="903"/>
      <c r="T31" s="903"/>
      <c r="U31" s="903"/>
      <c r="V31" s="903"/>
    </row>
    <row r="32" spans="2:22" ht="18" customHeight="1" x14ac:dyDescent="0.2">
      <c r="B32" s="742" t="s">
        <v>1548</v>
      </c>
      <c r="C32" s="916">
        <v>72093</v>
      </c>
      <c r="D32" s="916">
        <v>55642</v>
      </c>
      <c r="E32" s="916">
        <v>13621</v>
      </c>
      <c r="F32" s="921">
        <v>141356</v>
      </c>
      <c r="G32" s="916">
        <v>66082</v>
      </c>
      <c r="H32" s="916">
        <v>53478</v>
      </c>
      <c r="I32" s="916">
        <v>15944</v>
      </c>
      <c r="J32" s="921">
        <v>135504</v>
      </c>
      <c r="K32" s="776"/>
      <c r="L32" s="776"/>
      <c r="M32" s="776"/>
      <c r="N32" s="776"/>
      <c r="R32" s="903"/>
      <c r="S32" s="903"/>
      <c r="T32" s="903"/>
      <c r="U32" s="903"/>
      <c r="V32" s="903"/>
    </row>
    <row r="33" spans="2:22" ht="18" customHeight="1" x14ac:dyDescent="0.2">
      <c r="B33" s="742" t="s">
        <v>1549</v>
      </c>
      <c r="C33" s="916">
        <v>1998</v>
      </c>
      <c r="D33" s="916">
        <v>1933</v>
      </c>
      <c r="E33" s="916">
        <v>326</v>
      </c>
      <c r="F33" s="921">
        <v>4257</v>
      </c>
      <c r="G33" s="916">
        <v>3246</v>
      </c>
      <c r="H33" s="916">
        <v>2294</v>
      </c>
      <c r="I33" s="916">
        <v>453</v>
      </c>
      <c r="J33" s="921">
        <v>5993</v>
      </c>
      <c r="K33" s="776"/>
      <c r="L33" s="776"/>
      <c r="M33" s="776"/>
      <c r="N33" s="776"/>
      <c r="R33" s="903"/>
      <c r="S33" s="903"/>
      <c r="T33" s="903"/>
      <c r="U33" s="903"/>
      <c r="V33" s="903"/>
    </row>
    <row r="34" spans="2:22" ht="18" customHeight="1" x14ac:dyDescent="0.2">
      <c r="B34" s="742" t="s">
        <v>70</v>
      </c>
      <c r="C34" s="916">
        <v>48968</v>
      </c>
      <c r="D34" s="916">
        <v>115201</v>
      </c>
      <c r="E34" s="916">
        <v>11459</v>
      </c>
      <c r="F34" s="921">
        <v>175628</v>
      </c>
      <c r="G34" s="916">
        <v>40911</v>
      </c>
      <c r="H34" s="916">
        <v>134172</v>
      </c>
      <c r="I34" s="916">
        <v>15379</v>
      </c>
      <c r="J34" s="921">
        <v>190462</v>
      </c>
      <c r="K34" s="776"/>
      <c r="L34" s="776"/>
      <c r="M34" s="776"/>
      <c r="N34" s="776"/>
      <c r="R34" s="903"/>
      <c r="S34" s="903"/>
      <c r="T34" s="903"/>
      <c r="U34" s="903"/>
      <c r="V34" s="903"/>
    </row>
    <row r="35" spans="2:22" ht="18" customHeight="1" x14ac:dyDescent="0.2">
      <c r="B35" s="742" t="s">
        <v>1550</v>
      </c>
      <c r="C35" s="916">
        <v>91664</v>
      </c>
      <c r="D35" s="916">
        <v>102340</v>
      </c>
      <c r="E35" s="916">
        <v>17979</v>
      </c>
      <c r="F35" s="921">
        <v>211983</v>
      </c>
      <c r="G35" s="916">
        <v>91999</v>
      </c>
      <c r="H35" s="916">
        <v>104367</v>
      </c>
      <c r="I35" s="916">
        <v>19490</v>
      </c>
      <c r="J35" s="921">
        <v>215856</v>
      </c>
      <c r="K35" s="776"/>
      <c r="L35" s="776"/>
      <c r="M35" s="776"/>
      <c r="N35" s="776"/>
      <c r="R35" s="903"/>
      <c r="S35" s="903"/>
      <c r="T35" s="903"/>
      <c r="U35" s="903"/>
      <c r="V35" s="903"/>
    </row>
    <row r="36" spans="2:22" ht="18" customHeight="1" x14ac:dyDescent="0.2">
      <c r="B36" s="742" t="s">
        <v>1551</v>
      </c>
      <c r="C36" s="916">
        <v>34170</v>
      </c>
      <c r="D36" s="916">
        <v>31246</v>
      </c>
      <c r="E36" s="916">
        <v>9311</v>
      </c>
      <c r="F36" s="921">
        <v>74727</v>
      </c>
      <c r="G36" s="916">
        <v>36688</v>
      </c>
      <c r="H36" s="916">
        <v>31929</v>
      </c>
      <c r="I36" s="916">
        <v>10159</v>
      </c>
      <c r="J36" s="921">
        <v>78776</v>
      </c>
      <c r="K36" s="776"/>
      <c r="L36" s="776"/>
      <c r="M36" s="776"/>
      <c r="N36" s="776"/>
      <c r="R36" s="903"/>
      <c r="S36" s="903"/>
      <c r="T36" s="903"/>
      <c r="U36" s="903"/>
      <c r="V36" s="903"/>
    </row>
    <row r="37" spans="2:22" ht="18" customHeight="1" x14ac:dyDescent="0.2">
      <c r="B37" s="742" t="s">
        <v>1552</v>
      </c>
      <c r="C37" s="916">
        <v>41126</v>
      </c>
      <c r="D37" s="916">
        <v>55804</v>
      </c>
      <c r="E37" s="916">
        <v>13978</v>
      </c>
      <c r="F37" s="921">
        <v>110908</v>
      </c>
      <c r="G37" s="916">
        <v>44186</v>
      </c>
      <c r="H37" s="916">
        <v>57628</v>
      </c>
      <c r="I37" s="916">
        <v>16666</v>
      </c>
      <c r="J37" s="921">
        <v>118480</v>
      </c>
      <c r="K37" s="776"/>
      <c r="L37" s="776"/>
      <c r="M37" s="776"/>
      <c r="N37" s="776"/>
      <c r="R37" s="903"/>
      <c r="S37" s="903"/>
      <c r="T37" s="903"/>
      <c r="U37" s="903"/>
      <c r="V37" s="903"/>
    </row>
    <row r="38" spans="2:22" ht="18" customHeight="1" x14ac:dyDescent="0.2">
      <c r="B38" s="742" t="s">
        <v>1553</v>
      </c>
      <c r="C38" s="916">
        <v>18312</v>
      </c>
      <c r="D38" s="916">
        <v>27230</v>
      </c>
      <c r="E38" s="916">
        <v>3008</v>
      </c>
      <c r="F38" s="921">
        <v>48550</v>
      </c>
      <c r="G38" s="916">
        <v>16616</v>
      </c>
      <c r="H38" s="916">
        <v>26315</v>
      </c>
      <c r="I38" s="916">
        <v>2183</v>
      </c>
      <c r="J38" s="921">
        <v>45114</v>
      </c>
      <c r="K38" s="776"/>
      <c r="L38" s="776"/>
      <c r="M38" s="776"/>
      <c r="N38" s="776"/>
      <c r="R38" s="903"/>
      <c r="S38" s="903"/>
      <c r="T38" s="903"/>
      <c r="U38" s="903"/>
      <c r="V38" s="903"/>
    </row>
    <row r="39" spans="2:22" ht="18" customHeight="1" x14ac:dyDescent="0.2">
      <c r="B39" s="742" t="s">
        <v>1554</v>
      </c>
      <c r="C39" s="916">
        <v>139885</v>
      </c>
      <c r="D39" s="916">
        <v>118376</v>
      </c>
      <c r="E39" s="916">
        <v>18829</v>
      </c>
      <c r="F39" s="921">
        <v>277090</v>
      </c>
      <c r="G39" s="916">
        <v>127367</v>
      </c>
      <c r="H39" s="916">
        <v>116287</v>
      </c>
      <c r="I39" s="916">
        <v>21699</v>
      </c>
      <c r="J39" s="921">
        <v>265353</v>
      </c>
      <c r="K39" s="776"/>
      <c r="L39" s="776"/>
      <c r="M39" s="776"/>
      <c r="N39" s="776"/>
      <c r="R39" s="903"/>
      <c r="S39" s="903"/>
      <c r="T39" s="903"/>
      <c r="U39" s="903"/>
      <c r="V39" s="903"/>
    </row>
    <row r="40" spans="2:22" ht="18" customHeight="1" x14ac:dyDescent="0.2">
      <c r="B40" s="742" t="s">
        <v>1555</v>
      </c>
      <c r="C40" s="916">
        <v>36124</v>
      </c>
      <c r="D40" s="916">
        <v>28668</v>
      </c>
      <c r="E40" s="916">
        <v>14041</v>
      </c>
      <c r="F40" s="921">
        <v>78833</v>
      </c>
      <c r="G40" s="916">
        <v>37873</v>
      </c>
      <c r="H40" s="916">
        <v>32569</v>
      </c>
      <c r="I40" s="916">
        <v>14973</v>
      </c>
      <c r="J40" s="921">
        <v>85415</v>
      </c>
      <c r="K40" s="776"/>
      <c r="L40" s="776"/>
      <c r="M40" s="776"/>
      <c r="N40" s="776"/>
      <c r="P40" s="1093"/>
      <c r="Q40" s="1100"/>
      <c r="R40" s="903"/>
      <c r="S40" s="903"/>
      <c r="T40" s="903"/>
      <c r="U40" s="903"/>
      <c r="V40" s="903"/>
    </row>
    <row r="41" spans="2:22" ht="18" customHeight="1" x14ac:dyDescent="0.2">
      <c r="B41" s="742" t="s">
        <v>71</v>
      </c>
      <c r="C41" s="916">
        <v>39609</v>
      </c>
      <c r="D41" s="916">
        <v>21893</v>
      </c>
      <c r="E41" s="916">
        <v>6121</v>
      </c>
      <c r="F41" s="921">
        <v>67623</v>
      </c>
      <c r="G41" s="916">
        <v>35954</v>
      </c>
      <c r="H41" s="916">
        <v>22844</v>
      </c>
      <c r="I41" s="916">
        <v>6624</v>
      </c>
      <c r="J41" s="921">
        <v>65422</v>
      </c>
      <c r="K41" s="776"/>
      <c r="L41" s="776"/>
      <c r="M41" s="776"/>
      <c r="N41" s="776"/>
      <c r="P41" s="1093"/>
      <c r="Q41" s="1100"/>
      <c r="R41" s="903"/>
      <c r="S41" s="903"/>
      <c r="T41" s="903"/>
      <c r="U41" s="903"/>
      <c r="V41" s="903"/>
    </row>
    <row r="42" spans="2:22" ht="18" customHeight="1" x14ac:dyDescent="0.2">
      <c r="B42" s="742" t="s">
        <v>1556</v>
      </c>
      <c r="C42" s="916">
        <v>27607</v>
      </c>
      <c r="D42" s="916">
        <v>17161</v>
      </c>
      <c r="E42" s="916">
        <v>10463</v>
      </c>
      <c r="F42" s="921">
        <v>55231</v>
      </c>
      <c r="G42" s="916">
        <v>27791</v>
      </c>
      <c r="H42" s="916">
        <v>21890</v>
      </c>
      <c r="I42" s="916">
        <v>10031</v>
      </c>
      <c r="J42" s="921">
        <v>59712</v>
      </c>
      <c r="K42" s="776"/>
      <c r="L42" s="776"/>
      <c r="M42" s="776"/>
      <c r="N42" s="776"/>
      <c r="P42" s="1093"/>
      <c r="Q42" s="1100"/>
      <c r="R42" s="903"/>
      <c r="S42" s="903"/>
      <c r="T42" s="903"/>
      <c r="U42" s="903"/>
      <c r="V42" s="903"/>
    </row>
    <row r="43" spans="2:22" ht="18" customHeight="1" x14ac:dyDescent="0.2">
      <c r="B43" s="742" t="s">
        <v>1557</v>
      </c>
      <c r="C43" s="916">
        <v>41726</v>
      </c>
      <c r="D43" s="916">
        <v>24779</v>
      </c>
      <c r="E43" s="916">
        <v>7485</v>
      </c>
      <c r="F43" s="921">
        <v>73990</v>
      </c>
      <c r="G43" s="916">
        <v>38785</v>
      </c>
      <c r="H43" s="916">
        <v>24653</v>
      </c>
      <c r="I43" s="916">
        <v>8012</v>
      </c>
      <c r="J43" s="921">
        <v>71450</v>
      </c>
      <c r="K43" s="776"/>
      <c r="L43" s="776"/>
      <c r="M43" s="776"/>
      <c r="N43" s="776"/>
      <c r="P43" s="1093"/>
      <c r="Q43" s="1100"/>
      <c r="R43" s="903"/>
      <c r="S43" s="903"/>
      <c r="T43" s="903"/>
      <c r="U43" s="903"/>
      <c r="V43" s="903"/>
    </row>
    <row r="44" spans="2:22" ht="18" customHeight="1" x14ac:dyDescent="0.2">
      <c r="B44" s="742" t="s">
        <v>1558</v>
      </c>
      <c r="C44" s="916">
        <v>7419</v>
      </c>
      <c r="D44" s="916">
        <v>7965</v>
      </c>
      <c r="E44" s="916">
        <v>1619</v>
      </c>
      <c r="F44" s="921">
        <v>17003</v>
      </c>
      <c r="G44" s="916">
        <v>6863</v>
      </c>
      <c r="H44" s="916">
        <v>10664</v>
      </c>
      <c r="I44" s="916">
        <v>1732</v>
      </c>
      <c r="J44" s="921">
        <v>19259</v>
      </c>
      <c r="K44" s="776"/>
      <c r="L44" s="776"/>
      <c r="M44" s="776"/>
      <c r="N44" s="776"/>
      <c r="R44" s="903"/>
      <c r="S44" s="903"/>
      <c r="T44" s="903"/>
      <c r="U44" s="903"/>
      <c r="V44" s="903"/>
    </row>
    <row r="45" spans="2:22" ht="18" customHeight="1" x14ac:dyDescent="0.2">
      <c r="B45" s="742" t="s">
        <v>1559</v>
      </c>
      <c r="C45" s="916">
        <v>261</v>
      </c>
      <c r="D45" s="916">
        <v>356</v>
      </c>
      <c r="E45" s="916">
        <v>0</v>
      </c>
      <c r="F45" s="921">
        <v>617</v>
      </c>
      <c r="G45" s="916">
        <v>4</v>
      </c>
      <c r="H45" s="916">
        <v>121</v>
      </c>
      <c r="I45" s="916">
        <v>6</v>
      </c>
      <c r="J45" s="921">
        <v>131</v>
      </c>
      <c r="K45" s="776"/>
      <c r="L45" s="776"/>
      <c r="M45" s="776"/>
      <c r="N45" s="776"/>
      <c r="R45" s="903"/>
      <c r="S45" s="903"/>
      <c r="T45" s="903"/>
      <c r="U45" s="903"/>
      <c r="V45" s="903"/>
    </row>
    <row r="46" spans="2:22" ht="18" customHeight="1" x14ac:dyDescent="0.2">
      <c r="B46" s="1056" t="s">
        <v>1659</v>
      </c>
      <c r="C46" s="1099">
        <v>637703</v>
      </c>
      <c r="D46" s="1099">
        <v>641667</v>
      </c>
      <c r="E46" s="1099">
        <v>133821</v>
      </c>
      <c r="F46" s="921">
        <v>1413191</v>
      </c>
      <c r="G46" s="1099">
        <v>608262</v>
      </c>
      <c r="H46" s="1099">
        <v>669104</v>
      </c>
      <c r="I46" s="1099">
        <v>150702</v>
      </c>
      <c r="J46" s="921">
        <v>1428068</v>
      </c>
      <c r="K46" s="776"/>
      <c r="L46" s="776"/>
      <c r="M46" s="776"/>
      <c r="N46" s="776"/>
      <c r="O46" s="776"/>
      <c r="R46" s="903"/>
      <c r="S46" s="903"/>
      <c r="T46" s="903"/>
      <c r="U46" s="903"/>
      <c r="V46" s="903"/>
    </row>
    <row r="47" spans="2:22" ht="18" customHeight="1" x14ac:dyDescent="0.2">
      <c r="B47" s="1058" t="s">
        <v>1660</v>
      </c>
      <c r="C47" s="1088"/>
      <c r="D47" s="1088"/>
      <c r="E47" s="1088"/>
      <c r="F47" s="1086"/>
      <c r="G47" s="1088"/>
      <c r="H47" s="1088"/>
      <c r="I47" s="1088"/>
      <c r="J47" s="1086"/>
      <c r="K47" s="776"/>
      <c r="L47" s="776"/>
      <c r="M47" s="776"/>
      <c r="N47" s="776"/>
    </row>
    <row r="48" spans="2:22" ht="18" customHeight="1" x14ac:dyDescent="0.2">
      <c r="B48" s="742" t="s">
        <v>1546</v>
      </c>
      <c r="C48" s="970">
        <v>188827</v>
      </c>
      <c r="D48" s="970">
        <v>164971</v>
      </c>
      <c r="E48" s="970">
        <v>32229</v>
      </c>
      <c r="F48" s="921">
        <v>386027</v>
      </c>
      <c r="G48" s="970">
        <v>175620</v>
      </c>
      <c r="H48" s="970">
        <v>152459</v>
      </c>
      <c r="I48" s="970">
        <v>39396</v>
      </c>
      <c r="J48" s="921">
        <v>367475</v>
      </c>
      <c r="K48" s="776"/>
      <c r="L48" s="776"/>
      <c r="M48" s="776"/>
      <c r="N48" s="776"/>
      <c r="R48" s="903"/>
      <c r="S48" s="903"/>
      <c r="T48" s="903"/>
      <c r="U48" s="903"/>
      <c r="V48" s="903"/>
    </row>
    <row r="49" spans="2:22" ht="18" customHeight="1" x14ac:dyDescent="0.2">
      <c r="B49" s="742" t="s">
        <v>1547</v>
      </c>
      <c r="C49" s="970">
        <v>22880</v>
      </c>
      <c r="D49" s="970">
        <v>11482</v>
      </c>
      <c r="E49" s="970">
        <v>3985</v>
      </c>
      <c r="F49" s="921">
        <v>38347</v>
      </c>
      <c r="G49" s="970">
        <v>24761</v>
      </c>
      <c r="H49" s="970">
        <v>12689</v>
      </c>
      <c r="I49" s="970">
        <v>2621</v>
      </c>
      <c r="J49" s="921">
        <v>40071</v>
      </c>
      <c r="K49" s="776"/>
      <c r="L49" s="776"/>
      <c r="M49" s="776"/>
      <c r="N49" s="776"/>
      <c r="R49" s="903"/>
      <c r="S49" s="903"/>
      <c r="T49" s="903"/>
      <c r="U49" s="903"/>
      <c r="V49" s="903"/>
    </row>
    <row r="50" spans="2:22" ht="18" customHeight="1" x14ac:dyDescent="0.2">
      <c r="B50" s="742" t="s">
        <v>72</v>
      </c>
      <c r="C50" s="970">
        <v>15491</v>
      </c>
      <c r="D50" s="970">
        <v>12639</v>
      </c>
      <c r="E50" s="970">
        <v>2511</v>
      </c>
      <c r="F50" s="921">
        <v>30641</v>
      </c>
      <c r="G50" s="970">
        <v>14754</v>
      </c>
      <c r="H50" s="970">
        <v>13307</v>
      </c>
      <c r="I50" s="970">
        <v>2462</v>
      </c>
      <c r="J50" s="921">
        <v>30523</v>
      </c>
      <c r="K50" s="776"/>
      <c r="L50" s="776"/>
      <c r="M50" s="776"/>
      <c r="N50" s="776"/>
      <c r="R50" s="903"/>
      <c r="S50" s="903"/>
      <c r="T50" s="903"/>
      <c r="U50" s="903"/>
      <c r="V50" s="903"/>
    </row>
    <row r="51" spans="2:22" ht="18" customHeight="1" x14ac:dyDescent="0.2">
      <c r="B51" s="742" t="s">
        <v>1548</v>
      </c>
      <c r="C51" s="970">
        <v>309688</v>
      </c>
      <c r="D51" s="970">
        <v>256877</v>
      </c>
      <c r="E51" s="970">
        <v>66742</v>
      </c>
      <c r="F51" s="921">
        <v>633307</v>
      </c>
      <c r="G51" s="970">
        <v>268593</v>
      </c>
      <c r="H51" s="970">
        <v>242395</v>
      </c>
      <c r="I51" s="970">
        <v>66037</v>
      </c>
      <c r="J51" s="921">
        <v>577025</v>
      </c>
      <c r="K51" s="776"/>
      <c r="L51" s="776"/>
      <c r="M51" s="776"/>
      <c r="N51" s="776"/>
      <c r="R51" s="903"/>
      <c r="S51" s="903"/>
      <c r="T51" s="903"/>
      <c r="U51" s="903"/>
      <c r="V51" s="903"/>
    </row>
    <row r="52" spans="2:22" ht="18" customHeight="1" x14ac:dyDescent="0.2">
      <c r="B52" s="742" t="s">
        <v>1549</v>
      </c>
      <c r="C52" s="970">
        <v>7342</v>
      </c>
      <c r="D52" s="970">
        <v>7895</v>
      </c>
      <c r="E52" s="970">
        <v>949</v>
      </c>
      <c r="F52" s="921">
        <v>16186</v>
      </c>
      <c r="G52" s="970">
        <v>8308</v>
      </c>
      <c r="H52" s="970">
        <v>6870</v>
      </c>
      <c r="I52" s="970">
        <v>993</v>
      </c>
      <c r="J52" s="921">
        <v>16171</v>
      </c>
      <c r="K52" s="776"/>
      <c r="L52" s="776"/>
      <c r="M52" s="776"/>
      <c r="N52" s="776"/>
      <c r="R52" s="903"/>
      <c r="S52" s="903"/>
      <c r="T52" s="903"/>
      <c r="U52" s="903"/>
      <c r="V52" s="903"/>
    </row>
    <row r="53" spans="2:22" ht="18" customHeight="1" x14ac:dyDescent="0.2">
      <c r="B53" s="742" t="s">
        <v>70</v>
      </c>
      <c r="C53" s="970">
        <v>211973</v>
      </c>
      <c r="D53" s="970">
        <v>482777</v>
      </c>
      <c r="E53" s="970">
        <v>47926</v>
      </c>
      <c r="F53" s="921">
        <v>742676</v>
      </c>
      <c r="G53" s="970">
        <v>189694</v>
      </c>
      <c r="H53" s="970">
        <v>492872</v>
      </c>
      <c r="I53" s="970">
        <v>57115</v>
      </c>
      <c r="J53" s="921">
        <v>739681</v>
      </c>
      <c r="K53" s="776"/>
      <c r="L53" s="776"/>
      <c r="M53" s="776"/>
      <c r="N53" s="776"/>
      <c r="R53" s="903"/>
      <c r="S53" s="903"/>
      <c r="T53" s="903"/>
      <c r="U53" s="903"/>
      <c r="V53" s="903"/>
    </row>
    <row r="54" spans="2:22" ht="18" customHeight="1" x14ac:dyDescent="0.2">
      <c r="B54" s="742" t="s">
        <v>1550</v>
      </c>
      <c r="C54" s="970">
        <v>259062</v>
      </c>
      <c r="D54" s="970">
        <v>307746</v>
      </c>
      <c r="E54" s="970">
        <v>72204</v>
      </c>
      <c r="F54" s="921">
        <v>639012</v>
      </c>
      <c r="G54" s="970">
        <v>247680</v>
      </c>
      <c r="H54" s="970">
        <v>297110</v>
      </c>
      <c r="I54" s="970">
        <v>70809</v>
      </c>
      <c r="J54" s="921">
        <v>615599</v>
      </c>
      <c r="K54" s="776"/>
      <c r="L54" s="776"/>
      <c r="M54" s="776"/>
      <c r="N54" s="776"/>
      <c r="R54" s="903"/>
      <c r="S54" s="903"/>
      <c r="T54" s="903"/>
      <c r="U54" s="903"/>
      <c r="V54" s="903"/>
    </row>
    <row r="55" spans="2:22" ht="18" customHeight="1" x14ac:dyDescent="0.2">
      <c r="B55" s="742" t="s">
        <v>1551</v>
      </c>
      <c r="C55" s="970">
        <v>101973</v>
      </c>
      <c r="D55" s="970">
        <v>94953</v>
      </c>
      <c r="E55" s="970">
        <v>29965</v>
      </c>
      <c r="F55" s="921">
        <v>226891</v>
      </c>
      <c r="G55" s="970">
        <v>94063</v>
      </c>
      <c r="H55" s="970">
        <v>94133</v>
      </c>
      <c r="I55" s="970">
        <v>36387</v>
      </c>
      <c r="J55" s="921">
        <v>224583</v>
      </c>
      <c r="K55" s="776"/>
      <c r="L55" s="776"/>
      <c r="M55" s="776"/>
      <c r="N55" s="776"/>
      <c r="R55" s="903"/>
      <c r="S55" s="903"/>
      <c r="T55" s="903"/>
      <c r="U55" s="903"/>
      <c r="V55" s="903"/>
    </row>
    <row r="56" spans="2:22" ht="18" customHeight="1" x14ac:dyDescent="0.2">
      <c r="B56" s="742" t="s">
        <v>1552</v>
      </c>
      <c r="C56" s="970">
        <v>177339</v>
      </c>
      <c r="D56" s="970">
        <v>272470</v>
      </c>
      <c r="E56" s="970">
        <v>64493</v>
      </c>
      <c r="F56" s="921">
        <v>514302</v>
      </c>
      <c r="G56" s="970">
        <v>160911</v>
      </c>
      <c r="H56" s="970">
        <v>246399</v>
      </c>
      <c r="I56" s="970">
        <v>78013</v>
      </c>
      <c r="J56" s="921">
        <v>485323</v>
      </c>
      <c r="K56" s="776"/>
      <c r="L56" s="776"/>
      <c r="M56" s="776"/>
      <c r="N56" s="776"/>
      <c r="R56" s="903"/>
      <c r="S56" s="903"/>
      <c r="T56" s="903"/>
      <c r="U56" s="903"/>
      <c r="V56" s="903"/>
    </row>
    <row r="57" spans="2:22" ht="18" customHeight="1" x14ac:dyDescent="0.2">
      <c r="B57" s="742" t="s">
        <v>1553</v>
      </c>
      <c r="C57" s="970">
        <v>35675</v>
      </c>
      <c r="D57" s="970">
        <v>48138</v>
      </c>
      <c r="E57" s="970">
        <v>6060</v>
      </c>
      <c r="F57" s="921">
        <v>89873</v>
      </c>
      <c r="G57" s="970">
        <v>32581</v>
      </c>
      <c r="H57" s="970">
        <v>45522</v>
      </c>
      <c r="I57" s="970">
        <v>4497</v>
      </c>
      <c r="J57" s="921">
        <v>82600</v>
      </c>
      <c r="K57" s="776"/>
      <c r="L57" s="776"/>
      <c r="M57" s="776"/>
      <c r="N57" s="776"/>
      <c r="R57" s="903"/>
      <c r="S57" s="903"/>
      <c r="T57" s="903"/>
      <c r="U57" s="903"/>
      <c r="V57" s="903"/>
    </row>
    <row r="58" spans="2:22" ht="18" customHeight="1" x14ac:dyDescent="0.2">
      <c r="B58" s="742" t="s">
        <v>1554</v>
      </c>
      <c r="C58" s="970">
        <v>323786</v>
      </c>
      <c r="D58" s="970">
        <v>263738</v>
      </c>
      <c r="E58" s="970">
        <v>56509</v>
      </c>
      <c r="F58" s="921">
        <v>644033</v>
      </c>
      <c r="G58" s="970">
        <v>293892</v>
      </c>
      <c r="H58" s="970">
        <v>253893</v>
      </c>
      <c r="I58" s="970">
        <v>60929</v>
      </c>
      <c r="J58" s="921">
        <v>608714</v>
      </c>
      <c r="K58" s="776"/>
      <c r="L58" s="776"/>
      <c r="M58" s="776"/>
      <c r="N58" s="776"/>
      <c r="R58" s="903"/>
      <c r="S58" s="903"/>
      <c r="T58" s="903"/>
      <c r="U58" s="903"/>
      <c r="V58" s="903"/>
    </row>
    <row r="59" spans="2:22" ht="18" customHeight="1" x14ac:dyDescent="0.2">
      <c r="B59" s="742" t="s">
        <v>1555</v>
      </c>
      <c r="C59" s="970">
        <v>109543</v>
      </c>
      <c r="D59" s="970">
        <v>80398</v>
      </c>
      <c r="E59" s="970">
        <v>49870</v>
      </c>
      <c r="F59" s="921">
        <v>239811</v>
      </c>
      <c r="G59" s="970">
        <v>101814</v>
      </c>
      <c r="H59" s="970">
        <v>90149</v>
      </c>
      <c r="I59" s="970">
        <v>45863</v>
      </c>
      <c r="J59" s="921">
        <v>237826</v>
      </c>
      <c r="K59" s="776"/>
      <c r="L59" s="776"/>
      <c r="M59" s="776"/>
      <c r="N59" s="776"/>
      <c r="P59" s="1093"/>
      <c r="Q59" s="1100"/>
      <c r="R59" s="903"/>
      <c r="S59" s="903"/>
      <c r="T59" s="903"/>
      <c r="U59" s="903"/>
      <c r="V59" s="903"/>
    </row>
    <row r="60" spans="2:22" ht="18" customHeight="1" x14ac:dyDescent="0.2">
      <c r="B60" s="742" t="s">
        <v>71</v>
      </c>
      <c r="C60" s="970">
        <v>106285</v>
      </c>
      <c r="D60" s="970">
        <v>58150</v>
      </c>
      <c r="E60" s="970">
        <v>18997</v>
      </c>
      <c r="F60" s="921">
        <v>183432</v>
      </c>
      <c r="G60" s="970">
        <v>92408</v>
      </c>
      <c r="H60" s="970">
        <v>60092</v>
      </c>
      <c r="I60" s="970">
        <v>20428</v>
      </c>
      <c r="J60" s="921">
        <v>172928</v>
      </c>
      <c r="K60" s="776"/>
      <c r="L60" s="776"/>
      <c r="M60" s="776"/>
      <c r="N60" s="776"/>
      <c r="P60" s="1093"/>
      <c r="Q60" s="1100"/>
      <c r="R60" s="903"/>
      <c r="S60" s="903"/>
      <c r="T60" s="903"/>
      <c r="U60" s="903"/>
      <c r="V60" s="903"/>
    </row>
    <row r="61" spans="2:22" ht="18" customHeight="1" x14ac:dyDescent="0.2">
      <c r="B61" s="742" t="s">
        <v>1556</v>
      </c>
      <c r="C61" s="970">
        <v>57916</v>
      </c>
      <c r="D61" s="970">
        <v>34725</v>
      </c>
      <c r="E61" s="970">
        <v>28617</v>
      </c>
      <c r="F61" s="921">
        <v>121258</v>
      </c>
      <c r="G61" s="970">
        <v>52770</v>
      </c>
      <c r="H61" s="970">
        <v>39259</v>
      </c>
      <c r="I61" s="970">
        <v>27320</v>
      </c>
      <c r="J61" s="921">
        <v>119349</v>
      </c>
      <c r="K61" s="776"/>
      <c r="L61" s="776"/>
      <c r="M61" s="776"/>
      <c r="N61" s="776"/>
      <c r="P61" s="1093"/>
      <c r="Q61" s="1100"/>
      <c r="R61" s="903"/>
      <c r="S61" s="903"/>
      <c r="T61" s="903"/>
      <c r="U61" s="903"/>
      <c r="V61" s="903"/>
    </row>
    <row r="62" spans="2:22" ht="18" customHeight="1" x14ac:dyDescent="0.2">
      <c r="B62" s="742" t="s">
        <v>1557</v>
      </c>
      <c r="C62" s="970">
        <v>121810</v>
      </c>
      <c r="D62" s="970">
        <v>67353</v>
      </c>
      <c r="E62" s="970">
        <v>20796</v>
      </c>
      <c r="F62" s="921">
        <v>209959</v>
      </c>
      <c r="G62" s="970">
        <v>110633</v>
      </c>
      <c r="H62" s="970">
        <v>61580</v>
      </c>
      <c r="I62" s="970">
        <v>26753</v>
      </c>
      <c r="J62" s="921">
        <v>198966</v>
      </c>
      <c r="K62" s="776"/>
      <c r="L62" s="776"/>
      <c r="M62" s="776"/>
      <c r="N62" s="776"/>
      <c r="P62" s="1093"/>
      <c r="Q62" s="1100"/>
      <c r="R62" s="903"/>
      <c r="S62" s="903"/>
      <c r="T62" s="903"/>
      <c r="U62" s="903"/>
      <c r="V62" s="903"/>
    </row>
    <row r="63" spans="2:22" ht="18" customHeight="1" x14ac:dyDescent="0.2">
      <c r="B63" s="742" t="s">
        <v>1558</v>
      </c>
      <c r="C63" s="970">
        <v>14677</v>
      </c>
      <c r="D63" s="970">
        <v>18722</v>
      </c>
      <c r="E63" s="970">
        <v>3324</v>
      </c>
      <c r="F63" s="921">
        <v>36723</v>
      </c>
      <c r="G63" s="970">
        <v>15291</v>
      </c>
      <c r="H63" s="970">
        <v>19762</v>
      </c>
      <c r="I63" s="970">
        <v>4584</v>
      </c>
      <c r="J63" s="921">
        <v>39637</v>
      </c>
      <c r="K63" s="776"/>
      <c r="L63" s="776"/>
      <c r="M63" s="776"/>
      <c r="N63" s="776"/>
      <c r="R63" s="903"/>
      <c r="S63" s="903"/>
      <c r="T63" s="903"/>
      <c r="U63" s="903"/>
      <c r="V63" s="903"/>
    </row>
    <row r="64" spans="2:22" ht="18" customHeight="1" x14ac:dyDescent="0.2">
      <c r="B64" s="742" t="s">
        <v>1559</v>
      </c>
      <c r="C64" s="970">
        <v>261</v>
      </c>
      <c r="D64" s="970">
        <v>394</v>
      </c>
      <c r="E64" s="970">
        <v>6</v>
      </c>
      <c r="F64" s="921">
        <v>661</v>
      </c>
      <c r="G64" s="970">
        <v>8</v>
      </c>
      <c r="H64" s="970">
        <v>306</v>
      </c>
      <c r="I64" s="970">
        <v>6</v>
      </c>
      <c r="J64" s="921">
        <v>320</v>
      </c>
      <c r="K64" s="776"/>
      <c r="L64" s="776"/>
      <c r="M64" s="776"/>
      <c r="N64" s="776"/>
      <c r="R64" s="903"/>
      <c r="S64" s="903"/>
      <c r="T64" s="903"/>
      <c r="U64" s="903"/>
      <c r="V64" s="903"/>
    </row>
    <row r="65" spans="2:22" ht="18" customHeight="1" x14ac:dyDescent="0.2">
      <c r="B65" s="1056" t="s">
        <v>1674</v>
      </c>
      <c r="C65" s="1099">
        <v>2064528</v>
      </c>
      <c r="D65" s="1099">
        <v>2183428</v>
      </c>
      <c r="E65" s="1099">
        <v>505183</v>
      </c>
      <c r="F65" s="921">
        <v>4753139</v>
      </c>
      <c r="G65" s="1099">
        <v>1883781</v>
      </c>
      <c r="H65" s="1099">
        <v>2128797</v>
      </c>
      <c r="I65" s="1099">
        <v>544213</v>
      </c>
      <c r="J65" s="921">
        <v>4556791</v>
      </c>
      <c r="K65" s="776"/>
      <c r="L65" s="776"/>
      <c r="M65" s="776"/>
      <c r="N65" s="776"/>
      <c r="O65" s="776"/>
      <c r="R65" s="903"/>
      <c r="S65" s="903"/>
      <c r="T65" s="903"/>
      <c r="U65" s="903"/>
      <c r="V65" s="903"/>
    </row>
    <row r="66" spans="2:22" ht="18" customHeight="1" x14ac:dyDescent="0.2">
      <c r="B66" s="1058" t="s">
        <v>1714</v>
      </c>
      <c r="C66" s="1088"/>
      <c r="D66" s="1088"/>
      <c r="E66" s="1088"/>
      <c r="F66" s="1086"/>
      <c r="G66" s="1088"/>
      <c r="H66" s="1088"/>
      <c r="I66" s="1088"/>
      <c r="J66" s="1086"/>
      <c r="K66" s="776"/>
      <c r="L66" s="776"/>
      <c r="M66" s="776"/>
      <c r="N66" s="776"/>
      <c r="V66" s="903"/>
    </row>
    <row r="67" spans="2:22" ht="18" customHeight="1" x14ac:dyDescent="0.2">
      <c r="B67" s="742" t="s">
        <v>1546</v>
      </c>
      <c r="C67" s="916">
        <v>2426</v>
      </c>
      <c r="D67" s="916">
        <v>3927</v>
      </c>
      <c r="E67" s="916">
        <v>115</v>
      </c>
      <c r="F67" s="921">
        <v>6468</v>
      </c>
      <c r="G67" s="916">
        <v>2504</v>
      </c>
      <c r="H67" s="916">
        <v>3622</v>
      </c>
      <c r="I67" s="916">
        <v>191</v>
      </c>
      <c r="J67" s="921">
        <v>6317</v>
      </c>
      <c r="K67" s="776"/>
      <c r="L67" s="776"/>
      <c r="M67" s="776"/>
      <c r="N67" s="776"/>
      <c r="R67" s="903"/>
      <c r="S67" s="903"/>
      <c r="T67" s="903"/>
      <c r="U67" s="903"/>
      <c r="V67" s="903"/>
    </row>
    <row r="68" spans="2:22" ht="18" customHeight="1" x14ac:dyDescent="0.2">
      <c r="B68" s="742" t="s">
        <v>1547</v>
      </c>
      <c r="C68" s="916">
        <v>1624</v>
      </c>
      <c r="D68" s="916">
        <v>261</v>
      </c>
      <c r="E68" s="916">
        <v>188</v>
      </c>
      <c r="F68" s="921">
        <v>2073</v>
      </c>
      <c r="G68" s="916">
        <v>1103</v>
      </c>
      <c r="H68" s="916">
        <v>433</v>
      </c>
      <c r="I68" s="916">
        <v>40</v>
      </c>
      <c r="J68" s="921">
        <v>1576</v>
      </c>
      <c r="K68" s="776"/>
      <c r="L68" s="776"/>
      <c r="M68" s="776"/>
      <c r="N68" s="776"/>
      <c r="R68" s="903"/>
      <c r="S68" s="903"/>
      <c r="T68" s="903"/>
      <c r="U68" s="903"/>
      <c r="V68" s="903"/>
    </row>
    <row r="69" spans="2:22" ht="18" customHeight="1" x14ac:dyDescent="0.2">
      <c r="B69" s="742" t="s">
        <v>72</v>
      </c>
      <c r="C69" s="916">
        <v>784</v>
      </c>
      <c r="D69" s="916">
        <v>2665</v>
      </c>
      <c r="E69" s="916">
        <v>54</v>
      </c>
      <c r="F69" s="921">
        <v>3503</v>
      </c>
      <c r="G69" s="916">
        <v>936</v>
      </c>
      <c r="H69" s="916">
        <v>1679</v>
      </c>
      <c r="I69" s="916">
        <v>168</v>
      </c>
      <c r="J69" s="921">
        <v>2783</v>
      </c>
      <c r="K69" s="776"/>
      <c r="L69" s="776"/>
      <c r="M69" s="776"/>
      <c r="N69" s="776"/>
      <c r="R69" s="903"/>
      <c r="S69" s="903"/>
      <c r="T69" s="903"/>
      <c r="U69" s="903"/>
      <c r="V69" s="903"/>
    </row>
    <row r="70" spans="2:22" ht="18" customHeight="1" x14ac:dyDescent="0.2">
      <c r="B70" s="742" t="s">
        <v>1548</v>
      </c>
      <c r="C70" s="916">
        <v>8820</v>
      </c>
      <c r="D70" s="916">
        <v>20199</v>
      </c>
      <c r="E70" s="916">
        <v>1431</v>
      </c>
      <c r="F70" s="921">
        <v>30450</v>
      </c>
      <c r="G70" s="916">
        <v>9102</v>
      </c>
      <c r="H70" s="916">
        <v>14735</v>
      </c>
      <c r="I70" s="916">
        <v>2301</v>
      </c>
      <c r="J70" s="921">
        <v>26138</v>
      </c>
      <c r="K70" s="776"/>
      <c r="L70" s="776"/>
      <c r="M70" s="776"/>
      <c r="N70" s="776"/>
      <c r="R70" s="903"/>
      <c r="S70" s="903"/>
      <c r="T70" s="903"/>
      <c r="U70" s="903"/>
      <c r="V70" s="903"/>
    </row>
    <row r="71" spans="2:22" ht="18" customHeight="1" x14ac:dyDescent="0.2">
      <c r="B71" s="742" t="s">
        <v>1549</v>
      </c>
      <c r="C71" s="916">
        <v>331</v>
      </c>
      <c r="D71" s="916">
        <v>487</v>
      </c>
      <c r="E71" s="916">
        <v>21</v>
      </c>
      <c r="F71" s="921">
        <v>839</v>
      </c>
      <c r="G71" s="916">
        <v>696</v>
      </c>
      <c r="H71" s="916">
        <v>306</v>
      </c>
      <c r="I71" s="916">
        <v>8</v>
      </c>
      <c r="J71" s="921">
        <v>1010</v>
      </c>
      <c r="K71" s="776"/>
      <c r="L71" s="776"/>
      <c r="M71" s="776"/>
      <c r="N71" s="776"/>
      <c r="R71" s="903"/>
      <c r="S71" s="903"/>
      <c r="T71" s="903"/>
      <c r="U71" s="903"/>
      <c r="V71" s="903"/>
    </row>
    <row r="72" spans="2:22" ht="18" customHeight="1" x14ac:dyDescent="0.2">
      <c r="B72" s="742" t="s">
        <v>70</v>
      </c>
      <c r="C72" s="916">
        <v>2754</v>
      </c>
      <c r="D72" s="916">
        <v>23062</v>
      </c>
      <c r="E72" s="916">
        <v>97</v>
      </c>
      <c r="F72" s="921">
        <v>25913</v>
      </c>
      <c r="G72" s="916">
        <v>2729</v>
      </c>
      <c r="H72" s="916">
        <v>18882</v>
      </c>
      <c r="I72" s="916">
        <v>321</v>
      </c>
      <c r="J72" s="921">
        <v>21932</v>
      </c>
      <c r="K72" s="776"/>
      <c r="L72" s="776"/>
      <c r="M72" s="776"/>
      <c r="N72" s="776"/>
      <c r="R72" s="903"/>
      <c r="S72" s="903"/>
      <c r="T72" s="903"/>
      <c r="U72" s="903"/>
      <c r="V72" s="903"/>
    </row>
    <row r="73" spans="2:22" ht="18" customHeight="1" x14ac:dyDescent="0.2">
      <c r="B73" s="742" t="s">
        <v>1550</v>
      </c>
      <c r="C73" s="916">
        <v>10228</v>
      </c>
      <c r="D73" s="916">
        <v>16818</v>
      </c>
      <c r="E73" s="916">
        <v>971</v>
      </c>
      <c r="F73" s="921">
        <v>28017</v>
      </c>
      <c r="G73" s="916">
        <v>8717</v>
      </c>
      <c r="H73" s="916">
        <v>15094</v>
      </c>
      <c r="I73" s="916">
        <v>2525</v>
      </c>
      <c r="J73" s="921">
        <v>26336</v>
      </c>
      <c r="K73" s="776"/>
      <c r="L73" s="776"/>
      <c r="M73" s="776"/>
      <c r="N73" s="776"/>
      <c r="R73" s="903"/>
      <c r="S73" s="903"/>
      <c r="T73" s="903"/>
      <c r="U73" s="903"/>
      <c r="V73" s="903"/>
    </row>
    <row r="74" spans="2:22" ht="18" customHeight="1" x14ac:dyDescent="0.2">
      <c r="B74" s="742" t="s">
        <v>1551</v>
      </c>
      <c r="C74" s="916">
        <v>3504</v>
      </c>
      <c r="D74" s="916">
        <v>5125</v>
      </c>
      <c r="E74" s="916">
        <v>236</v>
      </c>
      <c r="F74" s="921">
        <v>8865</v>
      </c>
      <c r="G74" s="916">
        <v>3884</v>
      </c>
      <c r="H74" s="916">
        <v>4144</v>
      </c>
      <c r="I74" s="916">
        <v>740</v>
      </c>
      <c r="J74" s="921">
        <v>8768</v>
      </c>
      <c r="K74" s="776"/>
      <c r="L74" s="776"/>
      <c r="M74" s="776"/>
      <c r="N74" s="776"/>
      <c r="R74" s="903"/>
      <c r="S74" s="903"/>
      <c r="T74" s="903"/>
      <c r="U74" s="903"/>
      <c r="V74" s="903"/>
    </row>
    <row r="75" spans="2:22" ht="18" customHeight="1" x14ac:dyDescent="0.2">
      <c r="B75" s="742" t="s">
        <v>1552</v>
      </c>
      <c r="C75" s="916">
        <v>3745</v>
      </c>
      <c r="D75" s="916">
        <v>12101</v>
      </c>
      <c r="E75" s="916">
        <v>1051</v>
      </c>
      <c r="F75" s="921">
        <v>16897</v>
      </c>
      <c r="G75" s="916">
        <v>6203</v>
      </c>
      <c r="H75" s="916">
        <v>10586</v>
      </c>
      <c r="I75" s="916">
        <v>2390</v>
      </c>
      <c r="J75" s="921">
        <v>19179</v>
      </c>
      <c r="K75" s="776"/>
      <c r="L75" s="776"/>
      <c r="M75" s="776"/>
      <c r="N75" s="776"/>
      <c r="R75" s="903"/>
      <c r="S75" s="903"/>
      <c r="T75" s="903"/>
      <c r="U75" s="903"/>
      <c r="V75" s="903"/>
    </row>
    <row r="76" spans="2:22" ht="18" customHeight="1" x14ac:dyDescent="0.2">
      <c r="B76" s="742" t="s">
        <v>1553</v>
      </c>
      <c r="C76" s="916">
        <v>1892</v>
      </c>
      <c r="D76" s="916">
        <v>8951</v>
      </c>
      <c r="E76" s="916">
        <v>52</v>
      </c>
      <c r="F76" s="921">
        <v>10895</v>
      </c>
      <c r="G76" s="916">
        <v>2838</v>
      </c>
      <c r="H76" s="916">
        <v>5912</v>
      </c>
      <c r="I76" s="916">
        <v>672</v>
      </c>
      <c r="J76" s="921">
        <v>9422</v>
      </c>
      <c r="K76" s="776"/>
      <c r="L76" s="776"/>
      <c r="M76" s="776"/>
      <c r="N76" s="776"/>
      <c r="R76" s="903"/>
      <c r="S76" s="903"/>
      <c r="T76" s="903"/>
      <c r="U76" s="903"/>
      <c r="V76" s="903"/>
    </row>
    <row r="77" spans="2:22" ht="18" customHeight="1" x14ac:dyDescent="0.2">
      <c r="B77" s="742" t="s">
        <v>1554</v>
      </c>
      <c r="C77" s="916">
        <v>8267</v>
      </c>
      <c r="D77" s="916">
        <v>12882</v>
      </c>
      <c r="E77" s="916">
        <v>536</v>
      </c>
      <c r="F77" s="921">
        <v>21685</v>
      </c>
      <c r="G77" s="916">
        <v>9672</v>
      </c>
      <c r="H77" s="916">
        <v>11654</v>
      </c>
      <c r="I77" s="916">
        <v>1747</v>
      </c>
      <c r="J77" s="921">
        <v>23073</v>
      </c>
      <c r="K77" s="776"/>
      <c r="L77" s="776"/>
      <c r="M77" s="776"/>
      <c r="N77" s="776"/>
      <c r="R77" s="903"/>
      <c r="S77" s="903"/>
      <c r="T77" s="903"/>
      <c r="U77" s="903"/>
      <c r="V77" s="903"/>
    </row>
    <row r="78" spans="2:22" ht="18" customHeight="1" x14ac:dyDescent="0.2">
      <c r="B78" s="742" t="s">
        <v>1555</v>
      </c>
      <c r="C78" s="916">
        <v>28873</v>
      </c>
      <c r="D78" s="916">
        <v>18499</v>
      </c>
      <c r="E78" s="916">
        <v>2054</v>
      </c>
      <c r="F78" s="921">
        <v>49426</v>
      </c>
      <c r="G78" s="916">
        <v>28960</v>
      </c>
      <c r="H78" s="916">
        <v>18036</v>
      </c>
      <c r="I78" s="916">
        <v>4295</v>
      </c>
      <c r="J78" s="921">
        <v>51291</v>
      </c>
      <c r="K78" s="776"/>
      <c r="L78" s="776"/>
      <c r="M78" s="776"/>
      <c r="N78" s="776"/>
      <c r="R78" s="903"/>
      <c r="S78" s="903"/>
      <c r="T78" s="903"/>
      <c r="U78" s="903"/>
      <c r="V78" s="903"/>
    </row>
    <row r="79" spans="2:22" ht="18" customHeight="1" x14ac:dyDescent="0.2">
      <c r="B79" s="742" t="s">
        <v>71</v>
      </c>
      <c r="C79" s="916">
        <v>16909</v>
      </c>
      <c r="D79" s="916">
        <v>12265</v>
      </c>
      <c r="E79" s="916">
        <v>1156</v>
      </c>
      <c r="F79" s="921">
        <v>30330</v>
      </c>
      <c r="G79" s="916">
        <v>16390</v>
      </c>
      <c r="H79" s="916">
        <v>8794</v>
      </c>
      <c r="I79" s="916">
        <v>1628</v>
      </c>
      <c r="J79" s="921">
        <v>26812</v>
      </c>
      <c r="K79" s="776"/>
      <c r="L79" s="776"/>
      <c r="M79" s="776"/>
      <c r="N79" s="776"/>
      <c r="P79" s="1093"/>
      <c r="Q79" s="1100"/>
      <c r="R79" s="903"/>
      <c r="S79" s="903"/>
      <c r="T79" s="903"/>
      <c r="U79" s="903"/>
      <c r="V79" s="903"/>
    </row>
    <row r="80" spans="2:22" ht="18" customHeight="1" x14ac:dyDescent="0.2">
      <c r="B80" s="742" t="s">
        <v>1556</v>
      </c>
      <c r="C80" s="916">
        <v>8309</v>
      </c>
      <c r="D80" s="916">
        <v>5199</v>
      </c>
      <c r="E80" s="916">
        <v>1392</v>
      </c>
      <c r="F80" s="921">
        <v>14900</v>
      </c>
      <c r="G80" s="916">
        <v>8676</v>
      </c>
      <c r="H80" s="916">
        <v>6317</v>
      </c>
      <c r="I80" s="916">
        <v>1077</v>
      </c>
      <c r="J80" s="921">
        <v>16070</v>
      </c>
      <c r="K80" s="776"/>
      <c r="L80" s="776"/>
      <c r="M80" s="776"/>
      <c r="N80" s="776"/>
      <c r="P80" s="1093"/>
      <c r="Q80" s="1100"/>
      <c r="R80" s="903"/>
      <c r="S80" s="903"/>
      <c r="T80" s="903"/>
      <c r="U80" s="903"/>
      <c r="V80" s="903"/>
    </row>
    <row r="81" spans="2:22" ht="18" customHeight="1" x14ac:dyDescent="0.2">
      <c r="B81" s="742" t="s">
        <v>1557</v>
      </c>
      <c r="C81" s="916">
        <v>8952</v>
      </c>
      <c r="D81" s="916">
        <v>3891</v>
      </c>
      <c r="E81" s="916">
        <v>217</v>
      </c>
      <c r="F81" s="921">
        <v>13060</v>
      </c>
      <c r="G81" s="916">
        <v>10082</v>
      </c>
      <c r="H81" s="916">
        <v>4412</v>
      </c>
      <c r="I81" s="916">
        <v>504</v>
      </c>
      <c r="J81" s="921">
        <v>14998</v>
      </c>
      <c r="K81" s="776"/>
      <c r="L81" s="776"/>
      <c r="M81" s="776"/>
      <c r="N81" s="776"/>
      <c r="P81" s="1093"/>
      <c r="Q81" s="1100"/>
      <c r="R81" s="903"/>
      <c r="S81" s="903"/>
      <c r="T81" s="903"/>
      <c r="U81" s="903"/>
      <c r="V81" s="903"/>
    </row>
    <row r="82" spans="2:22" ht="18" customHeight="1" x14ac:dyDescent="0.2">
      <c r="B82" s="742" t="s">
        <v>1558</v>
      </c>
      <c r="C82" s="916">
        <v>455</v>
      </c>
      <c r="D82" s="916">
        <v>1143</v>
      </c>
      <c r="E82" s="916">
        <v>15</v>
      </c>
      <c r="F82" s="921">
        <v>1613</v>
      </c>
      <c r="G82" s="916">
        <v>355</v>
      </c>
      <c r="H82" s="916">
        <v>513</v>
      </c>
      <c r="I82" s="916">
        <v>3</v>
      </c>
      <c r="J82" s="921">
        <v>871</v>
      </c>
      <c r="K82" s="776"/>
      <c r="L82" s="776"/>
      <c r="M82" s="776"/>
      <c r="N82" s="776"/>
      <c r="P82" s="1093"/>
      <c r="Q82" s="1100"/>
      <c r="R82" s="903"/>
      <c r="S82" s="903"/>
      <c r="T82" s="903"/>
      <c r="U82" s="903"/>
      <c r="V82" s="903"/>
    </row>
    <row r="83" spans="2:22" ht="18" customHeight="1" x14ac:dyDescent="0.2">
      <c r="B83" s="742" t="s">
        <v>1559</v>
      </c>
      <c r="C83" s="916">
        <v>0</v>
      </c>
      <c r="D83" s="916">
        <v>52</v>
      </c>
      <c r="E83" s="916">
        <v>0</v>
      </c>
      <c r="F83" s="921">
        <v>52</v>
      </c>
      <c r="G83" s="916">
        <v>12</v>
      </c>
      <c r="H83" s="916">
        <v>0</v>
      </c>
      <c r="I83" s="916"/>
      <c r="J83" s="921">
        <v>12</v>
      </c>
      <c r="K83" s="776"/>
      <c r="L83" s="776"/>
      <c r="M83" s="776"/>
      <c r="N83" s="776"/>
      <c r="R83" s="903"/>
      <c r="S83" s="903"/>
      <c r="T83" s="903"/>
      <c r="U83" s="903"/>
      <c r="V83" s="903"/>
    </row>
    <row r="84" spans="2:22" ht="18" customHeight="1" x14ac:dyDescent="0.2">
      <c r="B84" s="1056" t="s">
        <v>1665</v>
      </c>
      <c r="C84" s="1099">
        <v>107873</v>
      </c>
      <c r="D84" s="1099">
        <v>147527</v>
      </c>
      <c r="E84" s="1099">
        <v>9586</v>
      </c>
      <c r="F84" s="921">
        <v>264986</v>
      </c>
      <c r="G84" s="1099">
        <v>112859</v>
      </c>
      <c r="H84" s="1099">
        <v>125119</v>
      </c>
      <c r="I84" s="1099">
        <v>18610</v>
      </c>
      <c r="J84" s="921">
        <v>256588</v>
      </c>
      <c r="K84" s="776"/>
      <c r="L84" s="776"/>
      <c r="M84" s="776"/>
      <c r="N84" s="776"/>
      <c r="O84" s="776"/>
      <c r="R84" s="903"/>
      <c r="S84" s="903"/>
      <c r="T84" s="903"/>
      <c r="U84" s="903"/>
      <c r="V84" s="903"/>
    </row>
    <row r="85" spans="2:22" ht="21.75" customHeight="1" x14ac:dyDescent="0.2">
      <c r="B85" s="1872" t="s">
        <v>1718</v>
      </c>
      <c r="C85" s="1872"/>
      <c r="D85" s="1872"/>
      <c r="E85" s="1872"/>
      <c r="F85" s="1872"/>
      <c r="G85" s="1872"/>
      <c r="H85" s="1872"/>
      <c r="I85" s="1872"/>
      <c r="J85" s="1872"/>
      <c r="R85" s="903"/>
      <c r="S85" s="903"/>
      <c r="T85" s="903"/>
      <c r="U85" s="903"/>
    </row>
    <row r="86" spans="2:22" ht="19.5" customHeight="1" x14ac:dyDescent="0.2">
      <c r="B86" s="1064"/>
      <c r="C86" s="1064"/>
      <c r="D86" s="1064"/>
      <c r="E86" s="1064"/>
      <c r="F86" s="1064"/>
      <c r="G86" s="1064"/>
      <c r="H86" s="1064"/>
      <c r="I86" s="1064"/>
      <c r="J86" s="1064"/>
    </row>
    <row r="87" spans="2:22" ht="27.75" customHeight="1" x14ac:dyDescent="0.2">
      <c r="B87" s="1064"/>
      <c r="C87" s="1064"/>
      <c r="D87" s="1064"/>
      <c r="E87" s="1064"/>
      <c r="F87" s="1064"/>
      <c r="G87" s="1064"/>
      <c r="H87" s="1064"/>
      <c r="I87" s="1064"/>
      <c r="J87" s="1064"/>
    </row>
    <row r="88" spans="2:22" x14ac:dyDescent="0.2">
      <c r="B88" s="1874"/>
      <c r="C88" s="1874"/>
      <c r="D88" s="1874"/>
      <c r="E88" s="1874"/>
      <c r="F88" s="1874"/>
      <c r="G88" s="1874"/>
      <c r="H88" s="1874"/>
      <c r="I88" s="1874"/>
      <c r="J88" s="1874"/>
    </row>
    <row r="90" spans="2:22" x14ac:dyDescent="0.2">
      <c r="C90" s="1093"/>
      <c r="D90" s="1093"/>
      <c r="E90" s="1093"/>
      <c r="F90" s="1093"/>
    </row>
  </sheetData>
  <mergeCells count="10">
    <mergeCell ref="B85:J85"/>
    <mergeCell ref="B88:J88"/>
    <mergeCell ref="B2:J2"/>
    <mergeCell ref="B3:J3"/>
    <mergeCell ref="B4:J4"/>
    <mergeCell ref="B6:B8"/>
    <mergeCell ref="C6:F6"/>
    <mergeCell ref="G6:J6"/>
    <mergeCell ref="C7:F7"/>
    <mergeCell ref="G7:J7"/>
  </mergeCells>
  <hyperlinks>
    <hyperlink ref="K2" location="'Indice Total'!A6" display="Volver"/>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BE105"/>
  <sheetViews>
    <sheetView showGridLines="0" zoomScale="90" zoomScaleNormal="90" workbookViewId="0"/>
  </sheetViews>
  <sheetFormatPr baseColWidth="10" defaultColWidth="11.42578125" defaultRowHeight="12.75" x14ac:dyDescent="0.2"/>
  <cols>
    <col min="1" max="1" width="23.7109375" style="241" customWidth="1"/>
    <col min="2" max="2" width="55.85546875" style="241" customWidth="1"/>
    <col min="3" max="19" width="11.42578125" style="241"/>
    <col min="20" max="20" width="4.7109375" style="241" customWidth="1"/>
    <col min="21" max="16384" width="11.42578125" style="241"/>
  </cols>
  <sheetData>
    <row r="1" spans="2:57" ht="42.95" customHeight="1" x14ac:dyDescent="0.3">
      <c r="P1" s="956"/>
      <c r="Q1" s="956"/>
      <c r="R1" s="956"/>
      <c r="S1" s="956"/>
      <c r="T1" s="956"/>
      <c r="U1" s="956"/>
      <c r="V1" s="956"/>
      <c r="W1" s="956"/>
      <c r="X1" s="956"/>
      <c r="AW1" s="1101"/>
      <c r="AX1" s="1101"/>
      <c r="AY1" s="1101"/>
      <c r="AZ1" s="1101"/>
      <c r="BA1" s="1101"/>
      <c r="BB1" s="1101"/>
      <c r="BC1" s="1101"/>
      <c r="BD1" s="1101"/>
      <c r="BE1" s="1101"/>
    </row>
    <row r="2" spans="2:57" ht="29.25" customHeight="1" x14ac:dyDescent="0.2">
      <c r="B2" s="1769" t="s">
        <v>1726</v>
      </c>
      <c r="C2" s="1769"/>
      <c r="D2" s="1769"/>
      <c r="E2" s="1769"/>
      <c r="F2" s="1769"/>
      <c r="G2" s="3" t="s">
        <v>1</v>
      </c>
      <c r="L2" s="1102"/>
      <c r="M2" s="1102"/>
      <c r="N2" s="1102"/>
      <c r="O2" s="1102"/>
      <c r="P2" s="1103"/>
      <c r="Q2" s="1103"/>
      <c r="R2" s="1103"/>
      <c r="S2" s="956"/>
      <c r="T2" s="956"/>
      <c r="U2" s="1103"/>
      <c r="V2" s="1103"/>
      <c r="W2" s="1103"/>
      <c r="X2" s="1103"/>
    </row>
    <row r="3" spans="2:57" ht="36" customHeight="1" x14ac:dyDescent="0.2">
      <c r="B3" s="1820" t="s">
        <v>1727</v>
      </c>
      <c r="C3" s="1821"/>
      <c r="D3" s="1821"/>
      <c r="E3" s="1821"/>
      <c r="F3" s="1821"/>
      <c r="L3" s="1102"/>
      <c r="M3" s="1102"/>
      <c r="N3" s="1102"/>
      <c r="O3" s="1102"/>
      <c r="P3" s="1103"/>
      <c r="Q3" s="1103"/>
      <c r="R3" s="1103"/>
      <c r="S3" s="956"/>
      <c r="T3" s="956"/>
      <c r="U3" s="1103"/>
      <c r="V3" s="1103"/>
      <c r="W3" s="1103"/>
      <c r="X3" s="1103"/>
    </row>
    <row r="4" spans="2:57" ht="19.149999999999999" customHeight="1" thickBot="1" x14ac:dyDescent="0.25">
      <c r="B4" s="1804">
        <v>2019</v>
      </c>
      <c r="C4" s="1804"/>
      <c r="D4" s="1804"/>
      <c r="E4" s="1804"/>
      <c r="F4" s="1804"/>
      <c r="L4" s="1102"/>
      <c r="M4" s="1102"/>
      <c r="N4" s="1102"/>
      <c r="O4" s="1102"/>
      <c r="P4" s="1103"/>
      <c r="Q4" s="1103"/>
      <c r="R4" s="1103"/>
      <c r="S4" s="956"/>
      <c r="T4" s="956"/>
      <c r="U4" s="1103"/>
      <c r="V4" s="1103"/>
      <c r="W4" s="1103"/>
      <c r="X4" s="1103"/>
    </row>
    <row r="5" spans="2:57" ht="15.75" x14ac:dyDescent="0.25">
      <c r="B5" s="1104"/>
      <c r="C5" s="1105"/>
      <c r="D5" s="1105"/>
      <c r="E5" s="1105"/>
      <c r="F5" s="1105"/>
      <c r="L5" s="1102"/>
      <c r="M5" s="1102"/>
      <c r="N5" s="1102"/>
      <c r="O5" s="1102"/>
      <c r="P5" s="1103"/>
      <c r="Q5" s="1103"/>
      <c r="R5" s="1103"/>
      <c r="S5" s="956"/>
      <c r="T5" s="956"/>
      <c r="U5" s="1103"/>
      <c r="V5" s="1103"/>
      <c r="W5" s="1103"/>
      <c r="X5" s="1103"/>
    </row>
    <row r="6" spans="2:57" ht="15.75" x14ac:dyDescent="0.2">
      <c r="B6" s="1786" t="s">
        <v>1589</v>
      </c>
      <c r="C6" s="1866" t="s">
        <v>1544</v>
      </c>
      <c r="D6" s="1866"/>
      <c r="E6" s="1866"/>
      <c r="F6" s="1828" t="s">
        <v>117</v>
      </c>
      <c r="L6" s="1102"/>
      <c r="M6" s="1102"/>
      <c r="N6" s="1102"/>
      <c r="O6" s="1102"/>
      <c r="P6" s="1103"/>
      <c r="Q6" s="1103"/>
      <c r="R6" s="1103"/>
      <c r="S6" s="956"/>
      <c r="T6" s="956"/>
      <c r="U6" s="1103"/>
      <c r="V6" s="1103"/>
      <c r="W6" s="1103"/>
      <c r="X6" s="1103"/>
    </row>
    <row r="7" spans="2:57" ht="15.75" x14ac:dyDescent="0.2">
      <c r="B7" s="1786"/>
      <c r="C7" s="587" t="s">
        <v>832</v>
      </c>
      <c r="D7" s="587" t="s">
        <v>1545</v>
      </c>
      <c r="E7" s="587" t="s">
        <v>836</v>
      </c>
      <c r="F7" s="1828"/>
      <c r="L7" s="1102"/>
      <c r="M7" s="1102"/>
      <c r="N7" s="1102"/>
      <c r="O7" s="1102"/>
      <c r="P7" s="1103"/>
      <c r="Q7" s="1103"/>
      <c r="R7" s="1103"/>
      <c r="S7" s="956"/>
      <c r="T7" s="956"/>
      <c r="U7" s="1103"/>
      <c r="V7" s="1103"/>
      <c r="W7" s="1103"/>
      <c r="X7" s="1103"/>
    </row>
    <row r="8" spans="2:57" ht="18" customHeight="1" x14ac:dyDescent="0.2">
      <c r="B8" s="1058" t="s">
        <v>1707</v>
      </c>
      <c r="C8" s="1074"/>
      <c r="D8" s="1074"/>
      <c r="E8" s="1074"/>
      <c r="F8" s="1074"/>
      <c r="L8" s="1102"/>
      <c r="M8" s="1102"/>
      <c r="N8" s="1102"/>
      <c r="O8" s="1102"/>
      <c r="P8" s="1103"/>
      <c r="Q8" s="1103"/>
      <c r="R8" s="1103"/>
      <c r="S8" s="1103"/>
      <c r="T8" s="956"/>
      <c r="U8" s="1103"/>
      <c r="V8" s="1103"/>
      <c r="W8" s="1103"/>
      <c r="X8" s="1103"/>
    </row>
    <row r="9" spans="2:57" ht="18" customHeight="1" x14ac:dyDescent="0.2">
      <c r="B9" s="915" t="s">
        <v>1728</v>
      </c>
      <c r="C9" s="1106">
        <v>20.09004939163956</v>
      </c>
      <c r="D9" s="1106">
        <v>35.292892711634224</v>
      </c>
      <c r="E9" s="1106">
        <v>28.039785768936497</v>
      </c>
      <c r="F9" s="1107">
        <v>24.619701662862731</v>
      </c>
      <c r="L9" s="813"/>
      <c r="M9" s="813"/>
      <c r="N9" s="813"/>
      <c r="O9" s="813"/>
      <c r="P9" s="813"/>
      <c r="Q9" s="813"/>
      <c r="R9" s="813"/>
      <c r="S9" s="813"/>
      <c r="T9" s="813"/>
      <c r="U9" s="813"/>
      <c r="V9" s="813"/>
      <c r="W9" s="813"/>
      <c r="X9" s="813"/>
    </row>
    <row r="10" spans="2:57" ht="18" customHeight="1" x14ac:dyDescent="0.2">
      <c r="B10" s="915" t="s">
        <v>1729</v>
      </c>
      <c r="C10" s="1053">
        <v>23.898010849909586</v>
      </c>
      <c r="D10" s="1053">
        <v>24.413751107174491</v>
      </c>
      <c r="E10" s="1053">
        <v>22.988589685075308</v>
      </c>
      <c r="F10" s="1108">
        <v>24.057124097176626</v>
      </c>
      <c r="L10" s="1109"/>
      <c r="M10" s="1109"/>
      <c r="N10" s="1109"/>
      <c r="O10" s="1109"/>
      <c r="P10" s="812"/>
      <c r="Q10" s="813"/>
      <c r="R10" s="813"/>
      <c r="S10" s="813"/>
      <c r="T10" s="813"/>
      <c r="U10" s="812"/>
      <c r="V10" s="812"/>
      <c r="W10" s="812"/>
      <c r="X10" s="812"/>
    </row>
    <row r="11" spans="2:57" ht="18" customHeight="1" x14ac:dyDescent="0.2">
      <c r="B11" s="915" t="s">
        <v>1594</v>
      </c>
      <c r="C11" s="1053">
        <v>20.114211066529812</v>
      </c>
      <c r="D11" s="1053">
        <v>19.39183266932271</v>
      </c>
      <c r="E11" s="1053">
        <v>19.562150837988828</v>
      </c>
      <c r="F11" s="1108">
        <v>19.673594253981978</v>
      </c>
      <c r="L11" s="1109"/>
      <c r="M11" s="1109"/>
      <c r="N11" s="1109"/>
      <c r="O11" s="1109"/>
      <c r="P11" s="813"/>
      <c r="Q11" s="813"/>
      <c r="R11" s="813"/>
      <c r="S11" s="813"/>
      <c r="T11" s="813"/>
      <c r="U11" s="812"/>
      <c r="V11" s="812"/>
      <c r="W11" s="812"/>
      <c r="X11" s="812"/>
    </row>
    <row r="12" spans="2:57" ht="18" customHeight="1" x14ac:dyDescent="0.2">
      <c r="B12" s="915" t="s">
        <v>1595</v>
      </c>
      <c r="C12" s="1053">
        <v>18.722880321631131</v>
      </c>
      <c r="D12" s="1053">
        <v>18.435541136141037</v>
      </c>
      <c r="E12" s="1053">
        <v>17.626765990238891</v>
      </c>
      <c r="F12" s="1108">
        <v>18.460536331166931</v>
      </c>
      <c r="L12" s="1109"/>
      <c r="M12" s="1109"/>
      <c r="N12" s="1109"/>
      <c r="O12" s="1109"/>
      <c r="P12" s="813"/>
      <c r="Q12" s="813"/>
      <c r="R12" s="813"/>
      <c r="S12" s="813"/>
      <c r="T12" s="813"/>
      <c r="U12" s="812"/>
      <c r="V12" s="812"/>
      <c r="W12" s="812"/>
      <c r="X12" s="812"/>
    </row>
    <row r="13" spans="2:57" ht="18" customHeight="1" x14ac:dyDescent="0.2">
      <c r="B13" s="915" t="s">
        <v>1596</v>
      </c>
      <c r="C13" s="1053">
        <v>17.121021276595744</v>
      </c>
      <c r="D13" s="1053">
        <v>19.292068595927116</v>
      </c>
      <c r="E13" s="1053">
        <v>17.721633085896077</v>
      </c>
      <c r="F13" s="1108">
        <v>18.115577513286922</v>
      </c>
      <c r="L13" s="1109"/>
      <c r="M13" s="1109"/>
      <c r="N13" s="1109"/>
      <c r="O13" s="1109"/>
      <c r="P13" s="813"/>
      <c r="Q13" s="813"/>
      <c r="R13" s="813"/>
      <c r="S13" s="813"/>
      <c r="T13" s="813"/>
      <c r="U13" s="812"/>
      <c r="V13" s="812"/>
      <c r="W13" s="812"/>
      <c r="X13" s="812"/>
    </row>
    <row r="14" spans="2:57" ht="18" customHeight="1" x14ac:dyDescent="0.2">
      <c r="B14" s="915" t="s">
        <v>1597</v>
      </c>
      <c r="C14" s="1053">
        <v>16.195201668984701</v>
      </c>
      <c r="D14" s="1053">
        <v>17.247107531760435</v>
      </c>
      <c r="E14" s="1053">
        <v>15.507018673535093</v>
      </c>
      <c r="F14" s="1108">
        <v>16.527138798803328</v>
      </c>
      <c r="L14" s="1109"/>
      <c r="M14" s="1109"/>
      <c r="N14" s="1109"/>
      <c r="O14" s="1109"/>
      <c r="P14" s="813"/>
      <c r="Q14" s="813"/>
      <c r="R14" s="813"/>
      <c r="S14" s="813"/>
      <c r="T14" s="813"/>
      <c r="U14" s="812"/>
      <c r="V14" s="812"/>
      <c r="W14" s="812"/>
      <c r="X14" s="812"/>
    </row>
    <row r="15" spans="2:57" ht="18" customHeight="1" x14ac:dyDescent="0.2">
      <c r="B15" s="1056" t="s">
        <v>1657</v>
      </c>
      <c r="C15" s="1057">
        <v>19.028224904151685</v>
      </c>
      <c r="D15" s="1057">
        <v>20.768200896350574</v>
      </c>
      <c r="E15" s="1057">
        <v>18.441793982566313</v>
      </c>
      <c r="F15" s="1108">
        <v>19.72016816256555</v>
      </c>
      <c r="H15" s="1089"/>
      <c r="I15" s="1089"/>
      <c r="J15" s="1089"/>
      <c r="K15" s="1089"/>
      <c r="L15" s="1109"/>
      <c r="M15" s="1109"/>
      <c r="N15" s="1109"/>
      <c r="O15" s="1109"/>
      <c r="P15" s="813"/>
      <c r="Q15" s="813"/>
      <c r="R15" s="813"/>
      <c r="S15" s="813"/>
      <c r="T15" s="813"/>
      <c r="U15" s="812"/>
      <c r="V15" s="812"/>
      <c r="W15" s="812"/>
      <c r="X15" s="812"/>
    </row>
    <row r="16" spans="2:57" ht="18" customHeight="1" x14ac:dyDescent="0.2">
      <c r="B16" s="1058" t="s">
        <v>1708</v>
      </c>
      <c r="C16" s="1057"/>
      <c r="D16" s="1057"/>
      <c r="E16" s="1057"/>
      <c r="F16" s="1108"/>
      <c r="L16" s="1109"/>
      <c r="M16" s="1109"/>
      <c r="N16" s="1109"/>
      <c r="O16" s="1109"/>
      <c r="P16" s="1103"/>
      <c r="Q16" s="1103"/>
      <c r="R16" s="1103"/>
      <c r="S16" s="1103"/>
      <c r="T16" s="813"/>
      <c r="U16" s="812"/>
      <c r="V16" s="812"/>
      <c r="W16" s="812"/>
      <c r="X16" s="812"/>
    </row>
    <row r="17" spans="2:24" ht="18" customHeight="1" x14ac:dyDescent="0.2">
      <c r="B17" s="915" t="s">
        <v>1728</v>
      </c>
      <c r="C17" s="1053">
        <v>25.553297297297298</v>
      </c>
      <c r="D17" s="1053">
        <v>44.090256410256409</v>
      </c>
      <c r="E17" s="1053">
        <v>34.395061728395063</v>
      </c>
      <c r="F17" s="1108">
        <v>31.170137870343208</v>
      </c>
      <c r="L17" s="813"/>
      <c r="M17" s="813"/>
      <c r="N17" s="813"/>
      <c r="O17" s="813"/>
      <c r="P17" s="813"/>
      <c r="Q17" s="813"/>
      <c r="R17" s="813"/>
      <c r="S17" s="813"/>
      <c r="T17" s="813"/>
      <c r="U17" s="813"/>
      <c r="V17" s="813"/>
      <c r="W17" s="813"/>
      <c r="X17" s="813"/>
    </row>
    <row r="18" spans="2:24" ht="18" customHeight="1" x14ac:dyDescent="0.2">
      <c r="B18" s="915" t="s">
        <v>1729</v>
      </c>
      <c r="C18" s="1053">
        <v>31.106796116504853</v>
      </c>
      <c r="D18" s="1053">
        <v>29.873911049977075</v>
      </c>
      <c r="E18" s="1053">
        <v>32.584725536992842</v>
      </c>
      <c r="F18" s="1108">
        <v>30.581365828890583</v>
      </c>
      <c r="L18" s="1109"/>
      <c r="M18" s="1109"/>
      <c r="N18" s="1109"/>
      <c r="O18" s="1109"/>
      <c r="P18" s="813"/>
      <c r="Q18" s="813"/>
      <c r="R18" s="813"/>
      <c r="S18" s="813"/>
      <c r="T18" s="813"/>
      <c r="U18" s="812"/>
      <c r="V18" s="812"/>
      <c r="W18" s="812"/>
      <c r="X18" s="812"/>
    </row>
    <row r="19" spans="2:24" ht="18" customHeight="1" x14ac:dyDescent="0.2">
      <c r="B19" s="915" t="s">
        <v>1594</v>
      </c>
      <c r="C19" s="1053">
        <v>27.121725239616612</v>
      </c>
      <c r="D19" s="1053">
        <v>25.274961986822099</v>
      </c>
      <c r="E19" s="1053">
        <v>24.698366954851103</v>
      </c>
      <c r="F19" s="1108">
        <v>25.913145250708389</v>
      </c>
      <c r="L19" s="1109"/>
      <c r="M19" s="1109"/>
      <c r="N19" s="1109"/>
      <c r="O19" s="1109"/>
      <c r="P19" s="813"/>
      <c r="Q19" s="813"/>
      <c r="R19" s="813"/>
      <c r="S19" s="813"/>
      <c r="T19" s="813"/>
      <c r="U19" s="812"/>
      <c r="V19" s="812"/>
      <c r="W19" s="812"/>
      <c r="X19" s="812"/>
    </row>
    <row r="20" spans="2:24" ht="18" customHeight="1" x14ac:dyDescent="0.2">
      <c r="B20" s="915" t="s">
        <v>1595</v>
      </c>
      <c r="C20" s="1053">
        <v>24.855898504071199</v>
      </c>
      <c r="D20" s="1053">
        <v>22.893821794473766</v>
      </c>
      <c r="E20" s="1053">
        <v>19.332554517133957</v>
      </c>
      <c r="F20" s="1108">
        <v>23.338894441454602</v>
      </c>
      <c r="L20" s="1109"/>
      <c r="M20" s="1109"/>
      <c r="N20" s="1109"/>
      <c r="O20" s="1109"/>
      <c r="P20" s="813"/>
      <c r="Q20" s="813"/>
      <c r="R20" s="813"/>
      <c r="S20" s="813"/>
      <c r="T20" s="813"/>
      <c r="U20" s="812"/>
      <c r="V20" s="812"/>
      <c r="W20" s="812"/>
      <c r="X20" s="812"/>
    </row>
    <row r="21" spans="2:24" ht="18" customHeight="1" x14ac:dyDescent="0.2">
      <c r="B21" s="915" t="s">
        <v>1596</v>
      </c>
      <c r="C21" s="1053">
        <v>22.421907394609537</v>
      </c>
      <c r="D21" s="1053">
        <v>20.725496580918268</v>
      </c>
      <c r="E21" s="1053">
        <v>18.579710144927535</v>
      </c>
      <c r="F21" s="1108">
        <v>21.213414634146343</v>
      </c>
      <c r="L21" s="1109"/>
      <c r="M21" s="1109"/>
      <c r="N21" s="1109"/>
      <c r="O21" s="1109"/>
      <c r="P21" s="813"/>
      <c r="Q21" s="813"/>
      <c r="R21" s="813"/>
      <c r="S21" s="813"/>
      <c r="T21" s="813"/>
      <c r="U21" s="812"/>
      <c r="V21" s="812"/>
      <c r="W21" s="812"/>
      <c r="X21" s="812"/>
    </row>
    <row r="22" spans="2:24" ht="18" customHeight="1" x14ac:dyDescent="0.2">
      <c r="B22" s="915" t="s">
        <v>1597</v>
      </c>
      <c r="C22" s="1053">
        <v>21.341578477623358</v>
      </c>
      <c r="D22" s="1053">
        <v>22.051533219761499</v>
      </c>
      <c r="E22" s="1053">
        <v>19.322775263951733</v>
      </c>
      <c r="F22" s="1108">
        <v>21.340389294403892</v>
      </c>
      <c r="L22" s="1109"/>
      <c r="M22" s="1109"/>
      <c r="N22" s="1109"/>
      <c r="O22" s="1109"/>
      <c r="P22" s="813"/>
      <c r="Q22" s="813"/>
      <c r="R22" s="813"/>
      <c r="S22" s="813"/>
      <c r="T22" s="813"/>
      <c r="U22" s="812"/>
      <c r="V22" s="812"/>
      <c r="W22" s="812"/>
      <c r="X22" s="812"/>
    </row>
    <row r="23" spans="2:24" ht="18" customHeight="1" x14ac:dyDescent="0.2">
      <c r="B23" s="1056" t="s">
        <v>1659</v>
      </c>
      <c r="C23" s="1057">
        <v>24.221965594138261</v>
      </c>
      <c r="D23" s="1057">
        <v>24.798161737454599</v>
      </c>
      <c r="E23" s="1057">
        <v>21.342869281971392</v>
      </c>
      <c r="F23" s="1108">
        <v>24.141120784380018</v>
      </c>
      <c r="H23" s="1089"/>
      <c r="I23" s="1089"/>
      <c r="J23" s="1089"/>
      <c r="K23" s="1089"/>
      <c r="L23" s="1109"/>
      <c r="M23" s="1109"/>
      <c r="N23" s="1109"/>
      <c r="O23" s="1109"/>
      <c r="P23" s="813"/>
      <c r="Q23" s="813"/>
      <c r="R23" s="813"/>
      <c r="S23" s="813"/>
      <c r="T23" s="813"/>
      <c r="U23" s="812"/>
      <c r="V23" s="812"/>
      <c r="W23" s="812"/>
      <c r="X23" s="812"/>
    </row>
    <row r="24" spans="2:24" ht="18" customHeight="1" x14ac:dyDescent="0.2">
      <c r="B24" s="1058" t="s">
        <v>1660</v>
      </c>
      <c r="C24" s="1057"/>
      <c r="D24" s="1057"/>
      <c r="E24" s="1057"/>
      <c r="F24" s="1108"/>
      <c r="L24" s="1109"/>
      <c r="M24" s="1109"/>
      <c r="N24" s="1109"/>
      <c r="O24" s="1109"/>
      <c r="P24" s="1103"/>
      <c r="Q24" s="1103"/>
      <c r="R24" s="1103"/>
      <c r="S24" s="1103"/>
      <c r="T24" s="813"/>
      <c r="U24" s="812"/>
      <c r="V24" s="812"/>
      <c r="W24" s="812"/>
      <c r="X24" s="812"/>
    </row>
    <row r="25" spans="2:24" ht="18" customHeight="1" x14ac:dyDescent="0.2">
      <c r="B25" s="915" t="s">
        <v>1728</v>
      </c>
      <c r="C25" s="1061">
        <v>21.280397606821502</v>
      </c>
      <c r="D25" s="1061">
        <v>37.29299288795616</v>
      </c>
      <c r="E25" s="1061">
        <v>29.036129032258064</v>
      </c>
      <c r="F25" s="1108">
        <v>26.044109204567199</v>
      </c>
    </row>
    <row r="26" spans="2:24" ht="18" customHeight="1" x14ac:dyDescent="0.2">
      <c r="B26" s="915" t="s">
        <v>1729</v>
      </c>
      <c r="C26" s="1061">
        <v>25.303246469646236</v>
      </c>
      <c r="D26" s="1061">
        <v>25.475787032908233</v>
      </c>
      <c r="E26" s="1061">
        <v>24.529118773946362</v>
      </c>
      <c r="F26" s="1108">
        <v>25.29910110187512</v>
      </c>
    </row>
    <row r="27" spans="2:24" ht="18" customHeight="1" x14ac:dyDescent="0.2">
      <c r="B27" s="915" t="s">
        <v>1594</v>
      </c>
      <c r="C27" s="1061">
        <v>21.698201776558101</v>
      </c>
      <c r="D27" s="1061">
        <v>20.613280016836789</v>
      </c>
      <c r="E27" s="1061">
        <v>20.563987258759603</v>
      </c>
      <c r="F27" s="1108">
        <v>20.999764336213669</v>
      </c>
    </row>
    <row r="28" spans="2:24" ht="18" customHeight="1" x14ac:dyDescent="0.2">
      <c r="B28" s="915" t="s">
        <v>1595</v>
      </c>
      <c r="C28" s="1061">
        <v>20.408901613742842</v>
      </c>
      <c r="D28" s="1061">
        <v>19.696417595925894</v>
      </c>
      <c r="E28" s="1061">
        <v>18.049835812246474</v>
      </c>
      <c r="F28" s="1108">
        <v>19.805872999045903</v>
      </c>
    </row>
    <row r="29" spans="2:24" ht="18" customHeight="1" x14ac:dyDescent="0.2">
      <c r="B29" s="915" t="s">
        <v>1596</v>
      </c>
      <c r="C29" s="1061">
        <v>18.870452731212225</v>
      </c>
      <c r="D29" s="1061">
        <v>19.799861575729611</v>
      </c>
      <c r="E29" s="1061">
        <v>17.967863894139885</v>
      </c>
      <c r="F29" s="1108">
        <v>19.152766021012798</v>
      </c>
    </row>
    <row r="30" spans="2:24" ht="18" customHeight="1" x14ac:dyDescent="0.2">
      <c r="B30" s="915" t="s">
        <v>1597</v>
      </c>
      <c r="C30" s="1061">
        <v>18.011474598389057</v>
      </c>
      <c r="D30" s="1061">
        <v>18.916851687388988</v>
      </c>
      <c r="E30" s="1061">
        <v>16.648646209386282</v>
      </c>
      <c r="F30" s="1108">
        <v>18.16674126013228</v>
      </c>
    </row>
    <row r="31" spans="2:24" ht="18" customHeight="1" x14ac:dyDescent="0.2">
      <c r="B31" s="1056" t="s">
        <v>1687</v>
      </c>
      <c r="C31" s="1057">
        <v>20.443659449780238</v>
      </c>
      <c r="D31" s="1057">
        <v>21.886117593839636</v>
      </c>
      <c r="E31" s="1057">
        <v>19.163104334659671</v>
      </c>
      <c r="F31" s="1108">
        <v>20.920848809288788</v>
      </c>
      <c r="H31" s="1089"/>
      <c r="I31" s="1089"/>
      <c r="J31" s="1089"/>
      <c r="K31" s="1089"/>
    </row>
    <row r="32" spans="2:24" ht="34.5" customHeight="1" x14ac:dyDescent="0.2">
      <c r="B32" s="1872" t="s">
        <v>1710</v>
      </c>
      <c r="C32" s="1872"/>
      <c r="D32" s="1872"/>
      <c r="E32" s="1872"/>
      <c r="F32" s="1872"/>
    </row>
    <row r="33" spans="2:8" ht="18" customHeight="1" x14ac:dyDescent="0.25">
      <c r="B33" s="1063"/>
      <c r="C33" s="1064"/>
      <c r="D33" s="1064"/>
      <c r="E33" s="1064"/>
      <c r="F33" s="1064"/>
      <c r="G33" s="1110"/>
      <c r="H33" s="1110"/>
    </row>
    <row r="34" spans="2:8" ht="11.25" customHeight="1" x14ac:dyDescent="0.25">
      <c r="G34" s="1110"/>
    </row>
    <row r="35" spans="2:8" ht="12" customHeight="1" x14ac:dyDescent="0.25">
      <c r="G35" s="1110"/>
      <c r="H35" s="1110"/>
    </row>
    <row r="36" spans="2:8" ht="14.25" customHeight="1" x14ac:dyDescent="0.25">
      <c r="G36" s="1110"/>
      <c r="H36" s="1110"/>
    </row>
    <row r="37" spans="2:8" ht="15" x14ac:dyDescent="0.25">
      <c r="G37" s="1110"/>
      <c r="H37" s="1110"/>
    </row>
    <row r="38" spans="2:8" ht="15" x14ac:dyDescent="0.25">
      <c r="G38" s="1110"/>
      <c r="H38" s="1110"/>
    </row>
    <row r="39" spans="2:8" ht="15" x14ac:dyDescent="0.25">
      <c r="G39" s="1110"/>
      <c r="H39" s="1110"/>
    </row>
    <row r="40" spans="2:8" ht="15" x14ac:dyDescent="0.25">
      <c r="G40" s="1110"/>
      <c r="H40" s="1110"/>
    </row>
    <row r="41" spans="2:8" ht="15" x14ac:dyDescent="0.25">
      <c r="G41" s="1110"/>
      <c r="H41" s="1110"/>
    </row>
    <row r="48" spans="2:8" x14ac:dyDescent="0.2">
      <c r="B48" s="3"/>
      <c r="C48" s="3"/>
    </row>
    <row r="67" spans="8:30" ht="15.6" customHeight="1" x14ac:dyDescent="0.2"/>
    <row r="68" spans="8:30" ht="15.6" customHeight="1" x14ac:dyDescent="0.2"/>
    <row r="71" spans="8:30" ht="15" x14ac:dyDescent="0.25">
      <c r="H71"/>
      <c r="I71"/>
      <c r="J71"/>
      <c r="K71"/>
      <c r="L71"/>
      <c r="M71"/>
      <c r="N71"/>
      <c r="O71"/>
      <c r="P71"/>
      <c r="Q71"/>
      <c r="R71"/>
      <c r="S71"/>
      <c r="T71"/>
      <c r="Z71" s="842"/>
      <c r="AA71" s="842"/>
      <c r="AB71" s="842"/>
      <c r="AC71" s="842"/>
      <c r="AD71" s="842"/>
    </row>
    <row r="72" spans="8:30" ht="15" x14ac:dyDescent="0.25">
      <c r="H72"/>
      <c r="I72"/>
      <c r="J72"/>
      <c r="K72"/>
      <c r="L72"/>
      <c r="M72"/>
      <c r="N72"/>
      <c r="O72"/>
      <c r="P72"/>
      <c r="Q72"/>
      <c r="R72"/>
      <c r="S72"/>
      <c r="T72"/>
    </row>
    <row r="73" spans="8:30" ht="15" x14ac:dyDescent="0.25">
      <c r="H73"/>
      <c r="I73"/>
      <c r="J73"/>
      <c r="K73"/>
      <c r="L73"/>
      <c r="M73"/>
      <c r="N73"/>
      <c r="O73"/>
      <c r="P73"/>
      <c r="Q73"/>
      <c r="R73"/>
      <c r="S73"/>
      <c r="T73"/>
    </row>
    <row r="74" spans="8:30" ht="15" x14ac:dyDescent="0.25">
      <c r="H74"/>
      <c r="I74"/>
      <c r="J74"/>
      <c r="K74"/>
      <c r="L74"/>
      <c r="M74"/>
      <c r="N74"/>
      <c r="O74"/>
      <c r="P74"/>
      <c r="Q74"/>
      <c r="R74"/>
      <c r="S74"/>
      <c r="T74"/>
    </row>
    <row r="75" spans="8:30" ht="15" x14ac:dyDescent="0.25">
      <c r="H75"/>
      <c r="I75"/>
      <c r="J75"/>
      <c r="K75"/>
      <c r="L75"/>
      <c r="M75"/>
      <c r="N75"/>
      <c r="O75"/>
      <c r="P75"/>
      <c r="Q75"/>
      <c r="R75"/>
      <c r="S75"/>
      <c r="T75"/>
    </row>
    <row r="76" spans="8:30" ht="15" x14ac:dyDescent="0.25">
      <c r="H76"/>
      <c r="I76"/>
      <c r="J76"/>
      <c r="K76"/>
      <c r="L76"/>
      <c r="M76"/>
      <c r="N76"/>
      <c r="O76"/>
      <c r="P76"/>
      <c r="Q76"/>
      <c r="R76"/>
      <c r="S76"/>
      <c r="T76"/>
    </row>
    <row r="77" spans="8:30" ht="14.45" customHeight="1" x14ac:dyDescent="0.25">
      <c r="H77"/>
      <c r="I77"/>
      <c r="J77"/>
      <c r="K77"/>
      <c r="L77"/>
      <c r="M77"/>
      <c r="N77"/>
      <c r="O77"/>
      <c r="P77"/>
      <c r="Q77"/>
      <c r="R77"/>
      <c r="S77"/>
      <c r="T77"/>
    </row>
    <row r="78" spans="8:30" ht="14.45" customHeight="1" x14ac:dyDescent="0.25">
      <c r="H78"/>
      <c r="I78"/>
      <c r="J78"/>
      <c r="K78"/>
      <c r="L78"/>
      <c r="M78"/>
      <c r="N78"/>
      <c r="O78"/>
      <c r="P78"/>
      <c r="Q78"/>
      <c r="R78"/>
      <c r="S78"/>
      <c r="T78"/>
    </row>
    <row r="79" spans="8:30" ht="15" x14ac:dyDescent="0.25">
      <c r="H79"/>
      <c r="I79"/>
      <c r="J79"/>
      <c r="K79"/>
      <c r="L79"/>
      <c r="M79"/>
      <c r="N79"/>
      <c r="O79"/>
      <c r="P79"/>
      <c r="Q79"/>
      <c r="R79"/>
      <c r="S79"/>
      <c r="T79"/>
    </row>
    <row r="86" spans="4:6" x14ac:dyDescent="0.2">
      <c r="D86" s="808"/>
    </row>
    <row r="89" spans="4:6" ht="15" x14ac:dyDescent="0.25">
      <c r="D89"/>
      <c r="E89"/>
      <c r="F89"/>
    </row>
    <row r="90" spans="4:6" ht="15" x14ac:dyDescent="0.25">
      <c r="D90"/>
      <c r="E90"/>
      <c r="F90"/>
    </row>
    <row r="94" spans="4:6" ht="15" x14ac:dyDescent="0.25">
      <c r="D94" s="1111"/>
      <c r="E94" s="1111"/>
      <c r="F94" s="1111"/>
    </row>
    <row r="104" spans="4:6" ht="15" x14ac:dyDescent="0.25">
      <c r="D104"/>
      <c r="E104"/>
      <c r="F104"/>
    </row>
    <row r="105" spans="4:6" ht="15" x14ac:dyDescent="0.25">
      <c r="D105"/>
      <c r="E105"/>
      <c r="F105"/>
    </row>
  </sheetData>
  <mergeCells count="7">
    <mergeCell ref="B32:F32"/>
    <mergeCell ref="B2:F2"/>
    <mergeCell ref="B3:F3"/>
    <mergeCell ref="B4:F4"/>
    <mergeCell ref="B6:B7"/>
    <mergeCell ref="C6:E6"/>
    <mergeCell ref="F6:F7"/>
  </mergeCells>
  <hyperlinks>
    <hyperlink ref="G2" location="'Indice Total'!A6" display="Volver"/>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K40"/>
  <sheetViews>
    <sheetView showGridLines="0" zoomScale="90" zoomScaleNormal="90" workbookViewId="0"/>
  </sheetViews>
  <sheetFormatPr baseColWidth="10" defaultColWidth="11.42578125" defaultRowHeight="12.75" x14ac:dyDescent="0.2"/>
  <cols>
    <col min="1" max="1" width="23.7109375" style="241" customWidth="1"/>
    <col min="2" max="2" width="55.85546875" style="241" customWidth="1"/>
    <col min="3" max="6" width="11.7109375" style="241" customWidth="1"/>
    <col min="7" max="16384" width="11.42578125" style="241"/>
  </cols>
  <sheetData>
    <row r="1" spans="2:11" ht="42.95" customHeight="1" x14ac:dyDescent="0.2"/>
    <row r="2" spans="2:11" ht="29.25" customHeight="1" x14ac:dyDescent="0.2">
      <c r="B2" s="1769" t="s">
        <v>1730</v>
      </c>
      <c r="C2" s="1769"/>
      <c r="D2" s="1769"/>
      <c r="E2" s="1769"/>
      <c r="F2" s="1769"/>
      <c r="G2" s="3" t="s">
        <v>1</v>
      </c>
    </row>
    <row r="3" spans="2:11" ht="49.5" customHeight="1" x14ac:dyDescent="0.2">
      <c r="B3" s="1820" t="s">
        <v>1731</v>
      </c>
      <c r="C3" s="1821"/>
      <c r="D3" s="1821"/>
      <c r="E3" s="1821"/>
      <c r="F3" s="1821"/>
    </row>
    <row r="4" spans="2:11" ht="19.149999999999999" customHeight="1" thickBot="1" x14ac:dyDescent="0.25">
      <c r="B4" s="1804">
        <v>2019</v>
      </c>
      <c r="C4" s="1804"/>
      <c r="D4" s="1804"/>
      <c r="E4" s="1804"/>
      <c r="F4" s="1804"/>
    </row>
    <row r="5" spans="2:11" ht="15.75" x14ac:dyDescent="0.25">
      <c r="B5" s="1104"/>
      <c r="C5" s="1105"/>
      <c r="D5" s="1105"/>
      <c r="E5" s="1105"/>
      <c r="F5" s="1105"/>
    </row>
    <row r="6" spans="2:11" ht="15.75" x14ac:dyDescent="0.2">
      <c r="B6" s="1786" t="s">
        <v>1589</v>
      </c>
      <c r="C6" s="1860" t="s">
        <v>1544</v>
      </c>
      <c r="D6" s="1860"/>
      <c r="E6" s="1860"/>
      <c r="F6" s="1828" t="s">
        <v>117</v>
      </c>
    </row>
    <row r="7" spans="2:11" ht="15.75" x14ac:dyDescent="0.2">
      <c r="B7" s="1847"/>
      <c r="C7" s="587" t="s">
        <v>832</v>
      </c>
      <c r="D7" s="587" t="s">
        <v>1545</v>
      </c>
      <c r="E7" s="587" t="s">
        <v>836</v>
      </c>
      <c r="F7" s="1828"/>
    </row>
    <row r="8" spans="2:11" ht="18" customHeight="1" x14ac:dyDescent="0.2">
      <c r="B8" s="1058" t="s">
        <v>1707</v>
      </c>
      <c r="C8" s="1074"/>
      <c r="D8" s="1074"/>
      <c r="E8" s="1074"/>
      <c r="F8" s="1074"/>
    </row>
    <row r="9" spans="2:11" ht="18" customHeight="1" x14ac:dyDescent="0.2">
      <c r="B9" s="915" t="s">
        <v>1728</v>
      </c>
      <c r="C9" s="1112">
        <v>333535</v>
      </c>
      <c r="D9" s="1112">
        <v>233886</v>
      </c>
      <c r="E9" s="1112">
        <v>36648</v>
      </c>
      <c r="F9" s="1113">
        <v>604069</v>
      </c>
    </row>
    <row r="10" spans="2:11" ht="18" customHeight="1" x14ac:dyDescent="0.2">
      <c r="B10" s="915" t="s">
        <v>1729</v>
      </c>
      <c r="C10" s="1072">
        <v>132156</v>
      </c>
      <c r="D10" s="1072">
        <v>220505</v>
      </c>
      <c r="E10" s="1072">
        <v>50368</v>
      </c>
      <c r="F10" s="1113">
        <v>403029</v>
      </c>
    </row>
    <row r="11" spans="2:11" ht="18" customHeight="1" x14ac:dyDescent="0.2">
      <c r="B11" s="915" t="s">
        <v>1594</v>
      </c>
      <c r="C11" s="1072">
        <v>215564</v>
      </c>
      <c r="D11" s="1072">
        <v>292041</v>
      </c>
      <c r="E11" s="1072">
        <v>84039</v>
      </c>
      <c r="F11" s="1113">
        <v>591644</v>
      </c>
    </row>
    <row r="12" spans="2:11" ht="18" customHeight="1" x14ac:dyDescent="0.2">
      <c r="B12" s="915" t="s">
        <v>1595</v>
      </c>
      <c r="C12" s="1072">
        <v>260791</v>
      </c>
      <c r="D12" s="1072">
        <v>301163</v>
      </c>
      <c r="E12" s="1072">
        <v>68621</v>
      </c>
      <c r="F12" s="1113">
        <v>630575</v>
      </c>
    </row>
    <row r="13" spans="2:11" ht="18" customHeight="1" x14ac:dyDescent="0.2">
      <c r="B13" s="915" t="s">
        <v>1596</v>
      </c>
      <c r="C13" s="1072">
        <v>100586</v>
      </c>
      <c r="D13" s="1072">
        <v>107997</v>
      </c>
      <c r="E13" s="1072">
        <v>33423</v>
      </c>
      <c r="F13" s="1113">
        <v>242006</v>
      </c>
    </row>
    <row r="14" spans="2:11" ht="18" customHeight="1" x14ac:dyDescent="0.2">
      <c r="B14" s="915" t="s">
        <v>1597</v>
      </c>
      <c r="C14" s="1072">
        <v>232887</v>
      </c>
      <c r="D14" s="1072">
        <v>304101</v>
      </c>
      <c r="E14" s="1072">
        <v>120412</v>
      </c>
      <c r="F14" s="1113">
        <v>657400</v>
      </c>
    </row>
    <row r="15" spans="2:11" ht="18" customHeight="1" x14ac:dyDescent="0.2">
      <c r="B15" s="1056" t="s">
        <v>1657</v>
      </c>
      <c r="C15" s="1074">
        <v>1275519</v>
      </c>
      <c r="D15" s="1074">
        <v>1459693</v>
      </c>
      <c r="E15" s="1074">
        <v>393511</v>
      </c>
      <c r="F15" s="917">
        <v>3128723</v>
      </c>
      <c r="H15" s="808"/>
      <c r="I15" s="808"/>
      <c r="J15" s="808"/>
      <c r="K15" s="808"/>
    </row>
    <row r="16" spans="2:11" ht="18" customHeight="1" x14ac:dyDescent="0.2">
      <c r="B16" s="1058" t="s">
        <v>1732</v>
      </c>
      <c r="C16" s="1057"/>
      <c r="D16" s="1057"/>
      <c r="E16" s="1057"/>
      <c r="F16" s="1108"/>
    </row>
    <row r="17" spans="2:11" ht="18" customHeight="1" x14ac:dyDescent="0.2">
      <c r="B17" s="915" t="s">
        <v>1728</v>
      </c>
      <c r="C17" s="1112">
        <v>118184</v>
      </c>
      <c r="D17" s="1112">
        <v>85976</v>
      </c>
      <c r="E17" s="1112">
        <v>8358</v>
      </c>
      <c r="F17" s="1113">
        <v>212518</v>
      </c>
    </row>
    <row r="18" spans="2:11" ht="18" customHeight="1" x14ac:dyDescent="0.2">
      <c r="B18" s="915" t="s">
        <v>1729</v>
      </c>
      <c r="C18" s="1072">
        <v>41652</v>
      </c>
      <c r="D18" s="1072">
        <v>65155</v>
      </c>
      <c r="E18" s="1072">
        <v>13653</v>
      </c>
      <c r="F18" s="1113">
        <v>120460</v>
      </c>
    </row>
    <row r="19" spans="2:11" ht="18" customHeight="1" x14ac:dyDescent="0.2">
      <c r="B19" s="915" t="s">
        <v>1594</v>
      </c>
      <c r="C19" s="1072">
        <v>84891</v>
      </c>
      <c r="D19" s="1072">
        <v>99735</v>
      </c>
      <c r="E19" s="1072">
        <v>25711</v>
      </c>
      <c r="F19" s="1113">
        <v>210337</v>
      </c>
    </row>
    <row r="20" spans="2:11" ht="18" customHeight="1" x14ac:dyDescent="0.2">
      <c r="B20" s="915" t="s">
        <v>1595</v>
      </c>
      <c r="C20" s="1072">
        <v>131264</v>
      </c>
      <c r="D20" s="1072">
        <v>147482</v>
      </c>
      <c r="E20" s="1072">
        <v>24823</v>
      </c>
      <c r="F20" s="1113">
        <v>303569</v>
      </c>
    </row>
    <row r="21" spans="2:11" ht="18" customHeight="1" x14ac:dyDescent="0.2">
      <c r="B21" s="915" t="s">
        <v>1596</v>
      </c>
      <c r="C21" s="1072">
        <v>64889</v>
      </c>
      <c r="D21" s="1072">
        <v>63648</v>
      </c>
      <c r="E21" s="1072">
        <v>14102</v>
      </c>
      <c r="F21" s="1113">
        <v>142639</v>
      </c>
    </row>
    <row r="22" spans="2:11" ht="18" customHeight="1" x14ac:dyDescent="0.2">
      <c r="B22" s="915" t="s">
        <v>1597</v>
      </c>
      <c r="C22" s="1072">
        <v>167382</v>
      </c>
      <c r="D22" s="1072">
        <v>207108</v>
      </c>
      <c r="E22" s="1072">
        <v>64055</v>
      </c>
      <c r="F22" s="1113">
        <v>438545</v>
      </c>
    </row>
    <row r="23" spans="2:11" ht="18" customHeight="1" x14ac:dyDescent="0.2">
      <c r="B23" s="1056" t="s">
        <v>1659</v>
      </c>
      <c r="C23" s="1074">
        <v>608262</v>
      </c>
      <c r="D23" s="1074">
        <v>669104</v>
      </c>
      <c r="E23" s="1074">
        <v>150702</v>
      </c>
      <c r="F23" s="917">
        <v>1428068</v>
      </c>
      <c r="H23" s="808"/>
      <c r="I23" s="808"/>
      <c r="J23" s="808"/>
      <c r="K23" s="808"/>
    </row>
    <row r="24" spans="2:11" ht="18" customHeight="1" x14ac:dyDescent="0.2">
      <c r="B24" s="1058" t="s">
        <v>1660</v>
      </c>
      <c r="C24" s="1057"/>
      <c r="D24" s="1057"/>
      <c r="E24" s="1057"/>
      <c r="F24" s="1108"/>
    </row>
    <row r="25" spans="2:11" ht="18" customHeight="1" x14ac:dyDescent="0.2">
      <c r="B25" s="915" t="s">
        <v>1728</v>
      </c>
      <c r="C25" s="1075">
        <v>451719</v>
      </c>
      <c r="D25" s="1075">
        <v>319862</v>
      </c>
      <c r="E25" s="1075">
        <v>45006</v>
      </c>
      <c r="F25" s="1113">
        <v>816587</v>
      </c>
    </row>
    <row r="26" spans="2:11" ht="18" customHeight="1" x14ac:dyDescent="0.2">
      <c r="B26" s="915" t="s">
        <v>1729</v>
      </c>
      <c r="C26" s="1075">
        <v>173808</v>
      </c>
      <c r="D26" s="1075">
        <v>285660</v>
      </c>
      <c r="E26" s="1075">
        <v>64021</v>
      </c>
      <c r="F26" s="1113">
        <v>523489</v>
      </c>
    </row>
    <row r="27" spans="2:11" ht="18" customHeight="1" x14ac:dyDescent="0.2">
      <c r="B27" s="915" t="s">
        <v>1594</v>
      </c>
      <c r="C27" s="1075">
        <v>300455</v>
      </c>
      <c r="D27" s="1075">
        <v>391776</v>
      </c>
      <c r="E27" s="1075">
        <v>109750</v>
      </c>
      <c r="F27" s="1113">
        <v>801981</v>
      </c>
    </row>
    <row r="28" spans="2:11" ht="18" customHeight="1" x14ac:dyDescent="0.2">
      <c r="B28" s="915" t="s">
        <v>1595</v>
      </c>
      <c r="C28" s="1075">
        <v>392055</v>
      </c>
      <c r="D28" s="1075">
        <v>448645</v>
      </c>
      <c r="E28" s="1075">
        <v>93444</v>
      </c>
      <c r="F28" s="1113">
        <v>934144</v>
      </c>
    </row>
    <row r="29" spans="2:11" ht="18" customHeight="1" x14ac:dyDescent="0.2">
      <c r="B29" s="915" t="s">
        <v>1596</v>
      </c>
      <c r="C29" s="1075">
        <v>165475</v>
      </c>
      <c r="D29" s="1075">
        <v>171645</v>
      </c>
      <c r="E29" s="1075">
        <v>47525</v>
      </c>
      <c r="F29" s="1113">
        <v>384645</v>
      </c>
    </row>
    <row r="30" spans="2:11" ht="18" customHeight="1" x14ac:dyDescent="0.2">
      <c r="B30" s="915" t="s">
        <v>1597</v>
      </c>
      <c r="C30" s="1075">
        <v>400269</v>
      </c>
      <c r="D30" s="1075">
        <v>511209</v>
      </c>
      <c r="E30" s="1075">
        <v>184467</v>
      </c>
      <c r="F30" s="1113">
        <v>1095945</v>
      </c>
    </row>
    <row r="31" spans="2:11" ht="18" customHeight="1" x14ac:dyDescent="0.2">
      <c r="B31" s="1056" t="s">
        <v>1733</v>
      </c>
      <c r="C31" s="1074">
        <v>1883781</v>
      </c>
      <c r="D31" s="1074">
        <v>2128797</v>
      </c>
      <c r="E31" s="1074">
        <v>544213</v>
      </c>
      <c r="F31" s="917">
        <v>4556791</v>
      </c>
      <c r="H31" s="808"/>
      <c r="I31" s="808"/>
      <c r="J31" s="808"/>
      <c r="K31" s="808"/>
    </row>
    <row r="32" spans="2:11" ht="18" customHeight="1" x14ac:dyDescent="0.2">
      <c r="B32" s="1058" t="s">
        <v>1714</v>
      </c>
      <c r="C32" s="1057"/>
      <c r="D32" s="1057"/>
      <c r="E32" s="1057"/>
      <c r="F32" s="1108"/>
    </row>
    <row r="33" spans="2:11" ht="18" customHeight="1" x14ac:dyDescent="0.2">
      <c r="B33" s="915" t="s">
        <v>1728</v>
      </c>
      <c r="C33" s="1112">
        <v>16800</v>
      </c>
      <c r="D33" s="1112">
        <v>12947</v>
      </c>
      <c r="E33" s="1112">
        <v>459</v>
      </c>
      <c r="F33" s="1113">
        <v>30206</v>
      </c>
    </row>
    <row r="34" spans="2:11" ht="18" customHeight="1" x14ac:dyDescent="0.2">
      <c r="B34" s="915" t="s">
        <v>1729</v>
      </c>
      <c r="C34" s="1072">
        <v>5144</v>
      </c>
      <c r="D34" s="1072">
        <v>9308</v>
      </c>
      <c r="E34" s="1072">
        <v>622</v>
      </c>
      <c r="F34" s="1113">
        <v>15074</v>
      </c>
    </row>
    <row r="35" spans="2:11" ht="18" customHeight="1" x14ac:dyDescent="0.2">
      <c r="B35" s="915" t="s">
        <v>1594</v>
      </c>
      <c r="C35" s="1072">
        <v>12072</v>
      </c>
      <c r="D35" s="1072">
        <v>21701</v>
      </c>
      <c r="E35" s="1072">
        <v>2400</v>
      </c>
      <c r="F35" s="1113">
        <v>36173</v>
      </c>
    </row>
    <row r="36" spans="2:11" ht="18" customHeight="1" x14ac:dyDescent="0.2">
      <c r="B36" s="915" t="s">
        <v>1595</v>
      </c>
      <c r="C36" s="1072">
        <v>19464</v>
      </c>
      <c r="D36" s="1072">
        <v>30821</v>
      </c>
      <c r="E36" s="1072">
        <v>3502</v>
      </c>
      <c r="F36" s="1113">
        <v>53787</v>
      </c>
    </row>
    <row r="37" spans="2:11" ht="18" customHeight="1" x14ac:dyDescent="0.2">
      <c r="B37" s="915" t="s">
        <v>1596</v>
      </c>
      <c r="C37" s="1072">
        <v>13791</v>
      </c>
      <c r="D37" s="1072">
        <v>11435</v>
      </c>
      <c r="E37" s="1072">
        <v>1911</v>
      </c>
      <c r="F37" s="1113">
        <v>27137</v>
      </c>
    </row>
    <row r="38" spans="2:11" ht="18" customHeight="1" x14ac:dyDescent="0.2">
      <c r="B38" s="915" t="s">
        <v>1597</v>
      </c>
      <c r="C38" s="1072">
        <v>45588</v>
      </c>
      <c r="D38" s="1072">
        <v>38907</v>
      </c>
      <c r="E38" s="1072">
        <v>9716</v>
      </c>
      <c r="F38" s="1113">
        <v>94211</v>
      </c>
    </row>
    <row r="39" spans="2:11" ht="18" customHeight="1" x14ac:dyDescent="0.2">
      <c r="B39" s="1056" t="s">
        <v>1665</v>
      </c>
      <c r="C39" s="1074">
        <v>112859</v>
      </c>
      <c r="D39" s="1074">
        <v>125119</v>
      </c>
      <c r="E39" s="1074">
        <v>18610</v>
      </c>
      <c r="F39" s="917">
        <v>256588</v>
      </c>
      <c r="H39" s="808"/>
      <c r="I39" s="808"/>
      <c r="J39" s="808"/>
      <c r="K39" s="808"/>
    </row>
    <row r="40" spans="2:11" ht="36.75" customHeight="1" x14ac:dyDescent="0.2">
      <c r="B40" s="1875" t="s">
        <v>1734</v>
      </c>
      <c r="C40" s="1875"/>
      <c r="D40" s="1875"/>
      <c r="E40" s="1875"/>
      <c r="F40" s="1875"/>
    </row>
  </sheetData>
  <mergeCells count="7">
    <mergeCell ref="B40:F40"/>
    <mergeCell ref="B2:F2"/>
    <mergeCell ref="B3:F3"/>
    <mergeCell ref="B4:F4"/>
    <mergeCell ref="B6:B7"/>
    <mergeCell ref="C6:E6"/>
    <mergeCell ref="F6:F7"/>
  </mergeCells>
  <hyperlinks>
    <hyperlink ref="G2" location="'Indice Total'!A6" display="Volver"/>
  </hyperlink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W66"/>
  <sheetViews>
    <sheetView showGridLines="0" zoomScale="90" zoomScaleNormal="90" workbookViewId="0"/>
  </sheetViews>
  <sheetFormatPr baseColWidth="10" defaultColWidth="11.42578125" defaultRowHeight="12.75" x14ac:dyDescent="0.2"/>
  <cols>
    <col min="1" max="1" width="23.7109375" style="241" customWidth="1"/>
    <col min="2" max="2" width="65.140625" style="241" customWidth="1"/>
    <col min="3" max="9" width="11.42578125" style="241"/>
    <col min="10" max="10" width="10.140625" style="831" customWidth="1"/>
    <col min="11" max="11" width="7.140625" style="831" customWidth="1"/>
    <col min="12" max="12" width="8.42578125" style="831" customWidth="1"/>
    <col min="13" max="15" width="7.140625" style="831" customWidth="1"/>
    <col min="16" max="20" width="7" style="831" customWidth="1"/>
    <col min="21" max="23" width="11.42578125" style="842"/>
    <col min="24" max="16384" width="11.42578125" style="241"/>
  </cols>
  <sheetData>
    <row r="1" spans="2:23" ht="42.95" customHeight="1" x14ac:dyDescent="0.2"/>
    <row r="2" spans="2:23" ht="18" x14ac:dyDescent="0.2">
      <c r="B2" s="1769" t="s">
        <v>1735</v>
      </c>
      <c r="C2" s="1769"/>
      <c r="D2" s="1769"/>
      <c r="E2" s="1769"/>
      <c r="F2" s="1769"/>
      <c r="G2" s="1769"/>
      <c r="H2" s="3" t="s">
        <v>1</v>
      </c>
    </row>
    <row r="3" spans="2:23" ht="36" customHeight="1" x14ac:dyDescent="0.2">
      <c r="B3" s="1761" t="s">
        <v>1736</v>
      </c>
      <c r="C3" s="1761"/>
      <c r="D3" s="1761"/>
      <c r="E3" s="1761"/>
      <c r="F3" s="1761"/>
      <c r="G3" s="1761"/>
      <c r="H3" s="1114"/>
    </row>
    <row r="4" spans="2:23" ht="19.149999999999999" customHeight="1" thickBot="1" x14ac:dyDescent="0.25">
      <c r="B4" s="1793" t="s">
        <v>1654</v>
      </c>
      <c r="C4" s="1793"/>
      <c r="D4" s="1793"/>
      <c r="E4" s="1793"/>
      <c r="F4" s="1793"/>
      <c r="G4" s="1793"/>
    </row>
    <row r="5" spans="2:23" ht="14.25" x14ac:dyDescent="0.2">
      <c r="B5" s="1115"/>
      <c r="C5" s="951"/>
      <c r="D5" s="951"/>
      <c r="E5" s="951"/>
      <c r="F5" s="951"/>
      <c r="G5" s="912"/>
    </row>
    <row r="6" spans="2:23" ht="25.5" customHeight="1" x14ac:dyDescent="0.2">
      <c r="B6" s="913" t="s">
        <v>1523</v>
      </c>
      <c r="C6" s="914">
        <v>2015</v>
      </c>
      <c r="D6" s="914">
        <v>2016</v>
      </c>
      <c r="E6" s="914">
        <v>2017</v>
      </c>
      <c r="F6" s="914">
        <v>2018</v>
      </c>
      <c r="G6" s="914">
        <v>2019</v>
      </c>
      <c r="H6" s="1116"/>
      <c r="J6" s="1117"/>
    </row>
    <row r="7" spans="2:23" ht="18" customHeight="1" x14ac:dyDescent="0.2">
      <c r="B7" s="1060" t="s">
        <v>1737</v>
      </c>
      <c r="C7" s="1118"/>
      <c r="D7" s="1118"/>
      <c r="E7" s="1118"/>
      <c r="F7" s="1118"/>
      <c r="G7" s="1118"/>
      <c r="P7" s="842"/>
      <c r="Q7" s="842"/>
      <c r="R7" s="842"/>
      <c r="S7" s="241"/>
      <c r="T7" s="241"/>
      <c r="U7" s="241"/>
      <c r="V7" s="241"/>
      <c r="W7" s="241"/>
    </row>
    <row r="8" spans="2:23" ht="18" customHeight="1" x14ac:dyDescent="0.2">
      <c r="B8" s="932" t="s">
        <v>954</v>
      </c>
      <c r="C8" s="916">
        <v>74</v>
      </c>
      <c r="D8" s="916">
        <v>94</v>
      </c>
      <c r="E8" s="916">
        <v>71</v>
      </c>
      <c r="F8" s="916">
        <v>66</v>
      </c>
      <c r="G8" s="916">
        <v>58</v>
      </c>
      <c r="H8" s="1087"/>
      <c r="I8" s="1087"/>
      <c r="J8" s="1087"/>
      <c r="K8" s="1087"/>
      <c r="L8" s="1087"/>
      <c r="P8" s="842"/>
      <c r="Q8" s="842"/>
      <c r="R8" s="842"/>
      <c r="S8" s="241"/>
      <c r="T8" s="241"/>
      <c r="U8" s="241"/>
      <c r="V8" s="241"/>
      <c r="W8" s="241"/>
    </row>
    <row r="9" spans="2:23" ht="18" customHeight="1" x14ac:dyDescent="0.2">
      <c r="B9" s="932" t="s">
        <v>1526</v>
      </c>
      <c r="C9" s="916">
        <v>104</v>
      </c>
      <c r="D9" s="916">
        <v>83</v>
      </c>
      <c r="E9" s="916">
        <v>84</v>
      </c>
      <c r="F9" s="916">
        <v>77</v>
      </c>
      <c r="G9" s="916">
        <v>80</v>
      </c>
      <c r="H9" s="1087"/>
      <c r="I9" s="1087"/>
      <c r="J9" s="1087"/>
      <c r="K9" s="1087"/>
      <c r="L9" s="1087"/>
      <c r="M9" s="903"/>
      <c r="N9" s="903"/>
      <c r="O9" s="903"/>
      <c r="P9" s="842"/>
      <c r="Q9" s="842"/>
      <c r="R9" s="842"/>
      <c r="S9" s="241"/>
      <c r="T9" s="241"/>
      <c r="U9" s="241"/>
      <c r="V9" s="241"/>
      <c r="W9" s="241"/>
    </row>
    <row r="10" spans="2:23" ht="18" customHeight="1" x14ac:dyDescent="0.2">
      <c r="B10" s="932" t="s">
        <v>956</v>
      </c>
      <c r="C10" s="916">
        <v>20</v>
      </c>
      <c r="D10" s="916">
        <v>22</v>
      </c>
      <c r="E10" s="916">
        <v>17</v>
      </c>
      <c r="F10" s="916">
        <v>17</v>
      </c>
      <c r="G10" s="916">
        <v>20</v>
      </c>
      <c r="H10" s="1087"/>
      <c r="I10" s="1087"/>
      <c r="J10" s="1087"/>
      <c r="K10" s="1087"/>
      <c r="L10" s="1087"/>
      <c r="M10" s="903"/>
      <c r="N10" s="903"/>
      <c r="O10" s="903"/>
      <c r="P10" s="842"/>
      <c r="Q10" s="842"/>
      <c r="R10" s="842"/>
      <c r="S10" s="241"/>
      <c r="T10" s="241"/>
      <c r="U10" s="241"/>
      <c r="V10" s="241"/>
      <c r="W10" s="241"/>
    </row>
    <row r="11" spans="2:23" ht="18" customHeight="1" x14ac:dyDescent="0.2">
      <c r="B11" s="932" t="s">
        <v>370</v>
      </c>
      <c r="C11" s="916">
        <v>57</v>
      </c>
      <c r="D11" s="916">
        <v>46</v>
      </c>
      <c r="E11" s="916">
        <v>49</v>
      </c>
      <c r="F11" s="916">
        <v>48</v>
      </c>
      <c r="G11" s="916">
        <v>39</v>
      </c>
      <c r="H11" s="1087"/>
      <c r="I11" s="1087"/>
      <c r="J11" s="1087"/>
      <c r="K11" s="1087"/>
      <c r="L11" s="1087"/>
      <c r="M11" s="903"/>
      <c r="N11" s="903"/>
      <c r="O11" s="903"/>
      <c r="P11" s="842"/>
      <c r="Q11" s="842"/>
      <c r="R11" s="842"/>
      <c r="S11" s="241"/>
      <c r="T11" s="241"/>
      <c r="U11" s="241"/>
      <c r="V11" s="241"/>
      <c r="W11" s="241"/>
    </row>
    <row r="12" spans="2:23" ht="18" customHeight="1" x14ac:dyDescent="0.2">
      <c r="B12" s="1119" t="s">
        <v>1738</v>
      </c>
      <c r="C12" s="1099">
        <v>255</v>
      </c>
      <c r="D12" s="1099">
        <v>245</v>
      </c>
      <c r="E12" s="1099">
        <v>221</v>
      </c>
      <c r="F12" s="1099">
        <v>208</v>
      </c>
      <c r="G12" s="1099">
        <v>197</v>
      </c>
      <c r="H12" s="1087"/>
      <c r="I12" s="1087"/>
      <c r="J12" s="1087"/>
      <c r="K12" s="1087"/>
      <c r="L12" s="1087"/>
      <c r="M12" s="903"/>
      <c r="N12" s="903"/>
      <c r="O12" s="903"/>
      <c r="P12" s="842"/>
      <c r="Q12" s="842"/>
      <c r="R12" s="842"/>
      <c r="S12" s="241"/>
      <c r="T12" s="241"/>
      <c r="U12" s="241"/>
      <c r="V12" s="241"/>
      <c r="W12" s="241"/>
    </row>
    <row r="13" spans="2:23" s="1120" customFormat="1" ht="18" customHeight="1" x14ac:dyDescent="0.2">
      <c r="B13" s="1060" t="s">
        <v>1739</v>
      </c>
      <c r="C13" s="1099"/>
      <c r="D13" s="1099"/>
      <c r="E13" s="1099"/>
      <c r="F13" s="1099"/>
      <c r="G13" s="1099"/>
      <c r="I13" s="241"/>
      <c r="J13" s="1069"/>
      <c r="K13" s="1069"/>
      <c r="L13" s="1069"/>
      <c r="M13" s="1069"/>
      <c r="N13" s="1069"/>
      <c r="O13" s="1069"/>
      <c r="P13" s="1121"/>
      <c r="Q13" s="1121"/>
      <c r="R13" s="1121"/>
    </row>
    <row r="14" spans="2:23" ht="18" customHeight="1" x14ac:dyDescent="0.2">
      <c r="B14" s="932" t="s">
        <v>954</v>
      </c>
      <c r="C14" s="916">
        <v>71</v>
      </c>
      <c r="D14" s="916">
        <v>74</v>
      </c>
      <c r="E14" s="916">
        <v>67</v>
      </c>
      <c r="F14" s="916">
        <v>65</v>
      </c>
      <c r="G14" s="916">
        <v>70</v>
      </c>
      <c r="H14" s="1087"/>
      <c r="I14" s="1087"/>
      <c r="J14" s="1087"/>
      <c r="K14" s="1087"/>
      <c r="L14" s="1087"/>
      <c r="M14" s="903"/>
      <c r="N14" s="903"/>
      <c r="P14" s="842"/>
      <c r="Q14" s="842"/>
      <c r="R14" s="842"/>
      <c r="S14" s="241"/>
      <c r="T14" s="241"/>
      <c r="U14" s="241"/>
      <c r="V14" s="241"/>
      <c r="W14" s="241"/>
    </row>
    <row r="15" spans="2:23" ht="18" customHeight="1" x14ac:dyDescent="0.2">
      <c r="B15" s="932" t="s">
        <v>1526</v>
      </c>
      <c r="C15" s="916">
        <v>60</v>
      </c>
      <c r="D15" s="916">
        <v>63</v>
      </c>
      <c r="E15" s="916">
        <v>41</v>
      </c>
      <c r="F15" s="916">
        <v>61</v>
      </c>
      <c r="G15" s="916">
        <v>72</v>
      </c>
      <c r="H15" s="1087"/>
      <c r="I15" s="1087"/>
      <c r="J15" s="1087"/>
      <c r="K15" s="1087"/>
      <c r="L15" s="1087"/>
      <c r="M15" s="903"/>
      <c r="N15" s="903"/>
      <c r="O15" s="903"/>
      <c r="P15" s="842"/>
      <c r="Q15" s="842"/>
      <c r="R15" s="842"/>
      <c r="S15" s="241"/>
      <c r="T15" s="241"/>
      <c r="U15" s="241"/>
      <c r="V15" s="241"/>
      <c r="W15" s="241"/>
    </row>
    <row r="16" spans="2:23" ht="18" customHeight="1" x14ac:dyDescent="0.2">
      <c r="B16" s="932" t="s">
        <v>956</v>
      </c>
      <c r="C16" s="916">
        <v>15</v>
      </c>
      <c r="D16" s="916">
        <v>20</v>
      </c>
      <c r="E16" s="916">
        <v>12</v>
      </c>
      <c r="F16" s="916">
        <v>16</v>
      </c>
      <c r="G16" s="916">
        <v>20</v>
      </c>
      <c r="H16" s="1087"/>
      <c r="I16" s="1087"/>
      <c r="J16" s="1087"/>
      <c r="K16" s="1087"/>
      <c r="L16" s="1087"/>
      <c r="O16" s="903"/>
      <c r="P16" s="842"/>
      <c r="Q16" s="842"/>
      <c r="R16" s="842"/>
      <c r="S16" s="241"/>
      <c r="T16" s="241"/>
      <c r="U16" s="241"/>
      <c r="V16" s="241"/>
      <c r="W16" s="241"/>
    </row>
    <row r="17" spans="2:23" ht="18" customHeight="1" x14ac:dyDescent="0.2">
      <c r="B17" s="932" t="s">
        <v>370</v>
      </c>
      <c r="C17" s="916">
        <v>18</v>
      </c>
      <c r="D17" s="916">
        <v>19</v>
      </c>
      <c r="E17" s="916">
        <v>6</v>
      </c>
      <c r="F17" s="916">
        <v>5</v>
      </c>
      <c r="G17" s="916">
        <v>1</v>
      </c>
      <c r="H17" s="1087"/>
      <c r="I17" s="1087"/>
      <c r="J17" s="1087"/>
      <c r="K17" s="1087"/>
      <c r="L17" s="1087"/>
      <c r="O17" s="903"/>
      <c r="P17" s="842"/>
      <c r="Q17" s="842"/>
      <c r="R17" s="842"/>
      <c r="S17" s="241"/>
      <c r="T17" s="241"/>
      <c r="U17" s="241"/>
      <c r="V17" s="241"/>
      <c r="W17" s="241"/>
    </row>
    <row r="18" spans="2:23" ht="18" customHeight="1" x14ac:dyDescent="0.2">
      <c r="B18" s="1119" t="s">
        <v>1740</v>
      </c>
      <c r="C18" s="1099">
        <v>164</v>
      </c>
      <c r="D18" s="1099">
        <v>176</v>
      </c>
      <c r="E18" s="1099">
        <v>126</v>
      </c>
      <c r="F18" s="1099">
        <v>147</v>
      </c>
      <c r="G18" s="1099">
        <v>163</v>
      </c>
      <c r="H18" s="1087"/>
      <c r="I18" s="1087"/>
      <c r="J18" s="1087"/>
      <c r="K18" s="1087"/>
      <c r="L18" s="1087"/>
      <c r="O18" s="903"/>
      <c r="P18" s="842"/>
      <c r="Q18" s="842"/>
      <c r="R18" s="842"/>
      <c r="S18" s="241"/>
      <c r="T18" s="241"/>
      <c r="U18" s="241"/>
      <c r="V18" s="241"/>
      <c r="W18" s="241"/>
    </row>
    <row r="19" spans="2:23" ht="18" customHeight="1" x14ac:dyDescent="0.2">
      <c r="B19" s="1060" t="s">
        <v>1741</v>
      </c>
      <c r="C19" s="1099"/>
      <c r="D19" s="1099"/>
      <c r="E19" s="1099"/>
      <c r="F19" s="1099"/>
      <c r="G19" s="1099"/>
      <c r="J19" s="903"/>
      <c r="K19" s="903"/>
      <c r="L19" s="903"/>
      <c r="M19" s="903"/>
      <c r="N19" s="903"/>
      <c r="O19" s="903"/>
      <c r="P19" s="842"/>
      <c r="Q19" s="842"/>
      <c r="R19" s="842"/>
      <c r="S19" s="241"/>
      <c r="T19" s="241"/>
      <c r="U19" s="241"/>
      <c r="V19" s="241"/>
      <c r="W19" s="241"/>
    </row>
    <row r="20" spans="2:23" ht="18" customHeight="1" x14ac:dyDescent="0.2">
      <c r="B20" s="932" t="s">
        <v>954</v>
      </c>
      <c r="C20" s="970">
        <v>145</v>
      </c>
      <c r="D20" s="970">
        <v>168</v>
      </c>
      <c r="E20" s="970">
        <v>138</v>
      </c>
      <c r="F20" s="970">
        <v>131</v>
      </c>
      <c r="G20" s="970">
        <v>128</v>
      </c>
      <c r="H20" s="1087"/>
      <c r="I20" s="1087"/>
      <c r="J20" s="1087"/>
      <c r="K20" s="1087"/>
      <c r="L20" s="1087"/>
      <c r="M20" s="903"/>
      <c r="N20" s="903"/>
      <c r="P20" s="842"/>
      <c r="Q20" s="842"/>
      <c r="R20" s="842"/>
      <c r="S20" s="241"/>
      <c r="T20" s="241"/>
      <c r="U20" s="241"/>
      <c r="V20" s="241"/>
      <c r="W20" s="241"/>
    </row>
    <row r="21" spans="2:23" ht="18" customHeight="1" x14ac:dyDescent="0.2">
      <c r="B21" s="932" t="s">
        <v>1526</v>
      </c>
      <c r="C21" s="970">
        <v>164</v>
      </c>
      <c r="D21" s="970">
        <v>146</v>
      </c>
      <c r="E21" s="970">
        <v>125</v>
      </c>
      <c r="F21" s="970">
        <v>138</v>
      </c>
      <c r="G21" s="970">
        <v>152</v>
      </c>
      <c r="H21" s="1087"/>
      <c r="I21" s="1087"/>
      <c r="J21" s="1087"/>
      <c r="K21" s="1087"/>
      <c r="L21" s="1087"/>
      <c r="M21" s="903"/>
      <c r="N21" s="903"/>
      <c r="P21" s="842"/>
      <c r="Q21" s="842"/>
      <c r="R21" s="842"/>
      <c r="S21" s="241"/>
      <c r="T21" s="241"/>
      <c r="U21" s="241"/>
      <c r="V21" s="241"/>
      <c r="W21" s="241"/>
    </row>
    <row r="22" spans="2:23" ht="18" customHeight="1" x14ac:dyDescent="0.2">
      <c r="B22" s="932" t="s">
        <v>956</v>
      </c>
      <c r="C22" s="970">
        <v>35</v>
      </c>
      <c r="D22" s="970">
        <v>42</v>
      </c>
      <c r="E22" s="970">
        <v>29</v>
      </c>
      <c r="F22" s="970">
        <v>33</v>
      </c>
      <c r="G22" s="970">
        <v>40</v>
      </c>
      <c r="H22" s="1087"/>
      <c r="I22" s="1087"/>
      <c r="J22" s="1087"/>
      <c r="K22" s="1087"/>
      <c r="L22" s="1087"/>
      <c r="P22" s="903"/>
      <c r="Q22" s="903"/>
      <c r="R22" s="903"/>
      <c r="S22" s="903"/>
      <c r="T22" s="903"/>
    </row>
    <row r="23" spans="2:23" ht="18" customHeight="1" x14ac:dyDescent="0.2">
      <c r="B23" s="932" t="s">
        <v>370</v>
      </c>
      <c r="C23" s="970">
        <v>75</v>
      </c>
      <c r="D23" s="970">
        <v>65</v>
      </c>
      <c r="E23" s="970">
        <v>55</v>
      </c>
      <c r="F23" s="970">
        <v>53</v>
      </c>
      <c r="G23" s="970">
        <v>40</v>
      </c>
      <c r="H23" s="1087"/>
      <c r="I23" s="1087"/>
      <c r="J23" s="1087"/>
      <c r="K23" s="1087"/>
      <c r="L23" s="1087"/>
      <c r="M23" s="903"/>
      <c r="N23" s="903"/>
      <c r="P23" s="903"/>
      <c r="Q23" s="903"/>
      <c r="R23" s="903"/>
      <c r="S23" s="903"/>
      <c r="T23" s="903"/>
    </row>
    <row r="24" spans="2:23" ht="18" customHeight="1" x14ac:dyDescent="0.2">
      <c r="B24" s="1119" t="s">
        <v>1742</v>
      </c>
      <c r="C24" s="1099">
        <v>419</v>
      </c>
      <c r="D24" s="1099">
        <v>421</v>
      </c>
      <c r="E24" s="1099">
        <v>347</v>
      </c>
      <c r="F24" s="1099">
        <v>355</v>
      </c>
      <c r="G24" s="1099">
        <v>360</v>
      </c>
      <c r="H24" s="1087"/>
      <c r="I24" s="1087"/>
      <c r="J24" s="1087"/>
      <c r="K24" s="1087"/>
      <c r="L24" s="1087"/>
      <c r="P24" s="903"/>
      <c r="Q24" s="903"/>
      <c r="R24" s="903"/>
      <c r="S24" s="903"/>
      <c r="T24" s="903"/>
    </row>
    <row r="25" spans="2:23" ht="15.75" customHeight="1" x14ac:dyDescent="0.2">
      <c r="B25" s="1876" t="s">
        <v>1743</v>
      </c>
      <c r="C25" s="1876"/>
      <c r="D25" s="1876"/>
      <c r="E25" s="1876"/>
      <c r="F25" s="1876"/>
      <c r="G25" s="1876"/>
      <c r="P25" s="903"/>
      <c r="Q25" s="903"/>
      <c r="R25" s="903"/>
      <c r="S25" s="903"/>
      <c r="T25" s="903"/>
    </row>
    <row r="26" spans="2:23" ht="22.5" customHeight="1" x14ac:dyDescent="0.2">
      <c r="B26" s="1122"/>
      <c r="C26" s="1123"/>
      <c r="D26" s="1123"/>
      <c r="E26" s="1123"/>
      <c r="F26" s="1123"/>
      <c r="G26" s="1123"/>
      <c r="P26" s="903"/>
      <c r="Q26" s="903"/>
      <c r="R26" s="903"/>
      <c r="S26" s="903"/>
      <c r="T26" s="903"/>
    </row>
    <row r="27" spans="2:23" ht="22.5" customHeight="1" x14ac:dyDescent="0.2">
      <c r="B27" s="1122"/>
      <c r="C27" s="1123"/>
      <c r="D27" s="1123"/>
      <c r="E27" s="1123"/>
      <c r="F27" s="1123"/>
      <c r="G27" s="1123"/>
    </row>
    <row r="28" spans="2:23" ht="22.5" customHeight="1" x14ac:dyDescent="0.2">
      <c r="B28" s="1122"/>
      <c r="C28" s="1123"/>
      <c r="D28" s="1123"/>
      <c r="E28" s="1123"/>
      <c r="F28" s="1123"/>
      <c r="G28" s="1123"/>
    </row>
    <row r="29" spans="2:23" ht="22.5" customHeight="1" x14ac:dyDescent="0.2">
      <c r="B29" s="1122"/>
      <c r="C29" s="1123"/>
      <c r="D29" s="1123"/>
      <c r="E29" s="1123"/>
      <c r="F29" s="1123"/>
      <c r="G29" s="1123"/>
    </row>
    <row r="30" spans="2:23" ht="15.75" customHeight="1" x14ac:dyDescent="0.2"/>
    <row r="32" spans="2:23" x14ac:dyDescent="0.2">
      <c r="B32" s="751"/>
      <c r="C32" s="242"/>
      <c r="D32" s="242"/>
      <c r="E32" s="242"/>
      <c r="F32" s="242"/>
    </row>
    <row r="49" spans="2:6" x14ac:dyDescent="0.2">
      <c r="C49" s="808"/>
      <c r="D49" s="808"/>
      <c r="E49" s="808"/>
      <c r="F49" s="808"/>
    </row>
    <row r="50" spans="2:6" x14ac:dyDescent="0.2">
      <c r="C50" s="808"/>
      <c r="D50" s="808"/>
      <c r="E50" s="808"/>
      <c r="F50" s="808"/>
    </row>
    <row r="51" spans="2:6" x14ac:dyDescent="0.2">
      <c r="C51" s="808"/>
      <c r="D51" s="808"/>
      <c r="E51" s="808"/>
      <c r="F51" s="808"/>
    </row>
    <row r="52" spans="2:6" x14ac:dyDescent="0.2">
      <c r="C52" s="808"/>
      <c r="D52" s="808"/>
      <c r="E52" s="808"/>
      <c r="F52" s="808"/>
    </row>
    <row r="53" spans="2:6" x14ac:dyDescent="0.2">
      <c r="B53" s="242"/>
      <c r="C53" s="896"/>
      <c r="D53" s="896"/>
      <c r="E53" s="896"/>
      <c r="F53" s="896"/>
    </row>
    <row r="54" spans="2:6" x14ac:dyDescent="0.2">
      <c r="C54" s="808"/>
      <c r="D54" s="808"/>
      <c r="E54" s="808"/>
      <c r="F54" s="808"/>
    </row>
    <row r="55" spans="2:6" x14ac:dyDescent="0.2">
      <c r="C55" s="808"/>
      <c r="D55" s="808"/>
      <c r="E55" s="808"/>
      <c r="F55" s="808"/>
    </row>
    <row r="56" spans="2:6" x14ac:dyDescent="0.2">
      <c r="C56" s="808"/>
      <c r="D56" s="808"/>
      <c r="E56" s="808"/>
      <c r="F56" s="808"/>
    </row>
    <row r="57" spans="2:6" x14ac:dyDescent="0.2">
      <c r="C57" s="808"/>
      <c r="D57" s="808"/>
      <c r="E57" s="808"/>
      <c r="F57" s="808"/>
    </row>
    <row r="58" spans="2:6" x14ac:dyDescent="0.2">
      <c r="C58" s="808"/>
      <c r="D58" s="808"/>
      <c r="E58" s="808"/>
      <c r="F58" s="808"/>
    </row>
    <row r="59" spans="2:6" x14ac:dyDescent="0.2">
      <c r="B59" s="242"/>
      <c r="C59" s="896"/>
      <c r="D59" s="896"/>
      <c r="E59" s="896"/>
      <c r="F59" s="896"/>
    </row>
    <row r="60" spans="2:6" x14ac:dyDescent="0.2">
      <c r="C60" s="808"/>
      <c r="D60" s="808"/>
      <c r="E60" s="808"/>
      <c r="F60" s="808"/>
    </row>
    <row r="61" spans="2:6" x14ac:dyDescent="0.2">
      <c r="C61" s="808"/>
      <c r="D61" s="808"/>
      <c r="E61" s="808"/>
      <c r="F61" s="808"/>
    </row>
    <row r="62" spans="2:6" x14ac:dyDescent="0.2">
      <c r="C62" s="808"/>
      <c r="D62" s="808"/>
      <c r="E62" s="808"/>
      <c r="F62" s="808"/>
    </row>
    <row r="63" spans="2:6" x14ac:dyDescent="0.2">
      <c r="C63" s="808"/>
      <c r="D63" s="808"/>
      <c r="E63" s="808"/>
      <c r="F63" s="808"/>
    </row>
    <row r="64" spans="2:6" x14ac:dyDescent="0.2">
      <c r="C64" s="808"/>
      <c r="D64" s="808"/>
      <c r="E64" s="808"/>
      <c r="F64" s="808"/>
    </row>
    <row r="65" spans="2:6" x14ac:dyDescent="0.2">
      <c r="B65" s="242"/>
      <c r="C65" s="896"/>
      <c r="D65" s="896"/>
      <c r="E65" s="896"/>
      <c r="F65" s="896"/>
    </row>
    <row r="66" spans="2:6" x14ac:dyDescent="0.2">
      <c r="C66" s="808"/>
      <c r="D66" s="808"/>
      <c r="E66" s="808"/>
      <c r="F66" s="808"/>
    </row>
  </sheetData>
  <mergeCells count="4">
    <mergeCell ref="B2:G2"/>
    <mergeCell ref="B3:G3"/>
    <mergeCell ref="B4:G4"/>
    <mergeCell ref="B25:G25"/>
  </mergeCells>
  <conditionalFormatting sqref="P25:T26 R22:T24">
    <cfRule type="cellIs" dxfId="0" priority="1" operator="greaterThan">
      <formula>0</formula>
    </cfRule>
  </conditionalFormatting>
  <hyperlinks>
    <hyperlink ref="H2" location="'Indice Total'!A6" display="Volver"/>
  </hyperlinks>
  <pageMargins left="0.70866141732283472" right="0.70866141732283472" top="0.74803149606299213" bottom="0.74803149606299213" header="0.31496062992125984" footer="0.31496062992125984"/>
  <pageSetup scale="48" orientation="portrait" horizontalDpi="4294967295" verticalDpi="4294967295"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P86"/>
  <sheetViews>
    <sheetView showGridLines="0" zoomScale="90" zoomScaleNormal="90" workbookViewId="0"/>
  </sheetViews>
  <sheetFormatPr baseColWidth="10" defaultColWidth="11.42578125" defaultRowHeight="12.75" x14ac:dyDescent="0.2"/>
  <cols>
    <col min="1" max="1" width="23.7109375" style="241" customWidth="1"/>
    <col min="2" max="2" width="54.7109375" style="241" customWidth="1"/>
    <col min="3" max="3" width="10.7109375" style="241" customWidth="1"/>
    <col min="4" max="7" width="12.7109375" style="241" customWidth="1"/>
    <col min="8" max="14" width="11.42578125" style="241"/>
    <col min="15" max="15" width="12.28515625" style="241" bestFit="1" customWidth="1"/>
    <col min="16" max="16384" width="11.42578125" style="241"/>
  </cols>
  <sheetData>
    <row r="1" spans="2:8" ht="42.95" customHeight="1" x14ac:dyDescent="0.2">
      <c r="B1" s="1124"/>
      <c r="C1" s="1125"/>
      <c r="D1" s="842"/>
      <c r="E1" s="842"/>
      <c r="F1" s="842"/>
      <c r="G1" s="842"/>
    </row>
    <row r="2" spans="2:8" ht="21.75" customHeight="1" x14ac:dyDescent="0.2">
      <c r="B2" s="1769" t="s">
        <v>1744</v>
      </c>
      <c r="C2" s="1769"/>
      <c r="D2" s="1769"/>
      <c r="E2" s="1769"/>
      <c r="F2" s="1769"/>
      <c r="G2" s="1769"/>
      <c r="H2" s="3" t="s">
        <v>1</v>
      </c>
    </row>
    <row r="3" spans="2:8" ht="36" customHeight="1" x14ac:dyDescent="0.2">
      <c r="B3" s="1761" t="s">
        <v>1745</v>
      </c>
      <c r="C3" s="1761"/>
      <c r="D3" s="1761"/>
      <c r="E3" s="1761"/>
      <c r="F3" s="1761"/>
      <c r="G3" s="1761"/>
    </row>
    <row r="4" spans="2:8" ht="19.149999999999999" customHeight="1" thickBot="1" x14ac:dyDescent="0.25">
      <c r="B4" s="1793">
        <v>2019</v>
      </c>
      <c r="C4" s="1793"/>
      <c r="D4" s="1793"/>
      <c r="E4" s="1793"/>
      <c r="F4" s="1793"/>
      <c r="G4" s="1793"/>
    </row>
    <row r="5" spans="2:8" ht="24.75" customHeight="1" x14ac:dyDescent="0.25">
      <c r="B5" s="1877"/>
      <c r="C5" s="1877"/>
      <c r="D5" s="1877"/>
      <c r="E5" s="1877"/>
      <c r="F5" s="1877"/>
      <c r="G5" s="1877"/>
    </row>
    <row r="6" spans="2:8" ht="25.5" customHeight="1" x14ac:dyDescent="0.2">
      <c r="B6" s="946" t="s">
        <v>84</v>
      </c>
      <c r="C6" s="587" t="s">
        <v>832</v>
      </c>
      <c r="D6" s="587" t="s">
        <v>1545</v>
      </c>
      <c r="E6" s="587" t="s">
        <v>836</v>
      </c>
      <c r="F6" s="587" t="s">
        <v>835</v>
      </c>
      <c r="G6" s="1126" t="s">
        <v>117</v>
      </c>
    </row>
    <row r="7" spans="2:8" ht="18" customHeight="1" x14ac:dyDescent="0.25">
      <c r="B7" s="1058" t="s">
        <v>1707</v>
      </c>
      <c r="C7" s="1083"/>
      <c r="D7" s="1083"/>
      <c r="E7" s="1083"/>
      <c r="F7" s="1083"/>
      <c r="G7" s="1084"/>
    </row>
    <row r="8" spans="2:8" ht="18" customHeight="1" x14ac:dyDescent="0.2">
      <c r="B8" s="932" t="s">
        <v>85</v>
      </c>
      <c r="C8" s="916">
        <v>1</v>
      </c>
      <c r="D8" s="916">
        <v>6</v>
      </c>
      <c r="E8" s="916"/>
      <c r="F8" s="916">
        <v>1</v>
      </c>
      <c r="G8" s="921">
        <v>8</v>
      </c>
    </row>
    <row r="9" spans="2:8" ht="18" customHeight="1" x14ac:dyDescent="0.2">
      <c r="B9" s="932" t="s">
        <v>86</v>
      </c>
      <c r="C9" s="916">
        <v>3</v>
      </c>
      <c r="D9" s="916">
        <v>1</v>
      </c>
      <c r="E9" s="916"/>
      <c r="F9" s="916"/>
      <c r="G9" s="921">
        <v>4</v>
      </c>
    </row>
    <row r="10" spans="2:8" ht="18" customHeight="1" x14ac:dyDescent="0.2">
      <c r="B10" s="932" t="s">
        <v>87</v>
      </c>
      <c r="C10" s="916">
        <v>5</v>
      </c>
      <c r="D10" s="916">
        <v>5</v>
      </c>
      <c r="E10" s="916">
        <v>1</v>
      </c>
      <c r="F10" s="916">
        <v>4</v>
      </c>
      <c r="G10" s="921">
        <v>15</v>
      </c>
    </row>
    <row r="11" spans="2:8" ht="18" customHeight="1" x14ac:dyDescent="0.2">
      <c r="B11" s="932" t="s">
        <v>88</v>
      </c>
      <c r="C11" s="916">
        <v>1</v>
      </c>
      <c r="D11" s="916">
        <v>5</v>
      </c>
      <c r="E11" s="916"/>
      <c r="F11" s="916">
        <v>2</v>
      </c>
      <c r="G11" s="921">
        <v>8</v>
      </c>
    </row>
    <row r="12" spans="2:8" ht="18" customHeight="1" x14ac:dyDescent="0.2">
      <c r="B12" s="932" t="s">
        <v>89</v>
      </c>
      <c r="C12" s="916">
        <v>2</v>
      </c>
      <c r="D12" s="916"/>
      <c r="E12" s="916"/>
      <c r="F12" s="916">
        <v>1</v>
      </c>
      <c r="G12" s="921">
        <v>3</v>
      </c>
    </row>
    <row r="13" spans="2:8" ht="18" customHeight="1" x14ac:dyDescent="0.2">
      <c r="B13" s="932" t="s">
        <v>104</v>
      </c>
      <c r="C13" s="916">
        <v>4</v>
      </c>
      <c r="D13" s="916">
        <v>3</v>
      </c>
      <c r="E13" s="916">
        <v>8</v>
      </c>
      <c r="F13" s="916">
        <v>4</v>
      </c>
      <c r="G13" s="921">
        <v>19</v>
      </c>
    </row>
    <row r="14" spans="2:8" ht="18" customHeight="1" x14ac:dyDescent="0.2">
      <c r="B14" s="932" t="s">
        <v>105</v>
      </c>
      <c r="C14" s="916">
        <v>6</v>
      </c>
      <c r="D14" s="916">
        <v>5</v>
      </c>
      <c r="E14" s="916"/>
      <c r="F14" s="916">
        <v>2</v>
      </c>
      <c r="G14" s="921">
        <v>13</v>
      </c>
    </row>
    <row r="15" spans="2:8" ht="18" customHeight="1" x14ac:dyDescent="0.2">
      <c r="B15" s="932" t="s">
        <v>92</v>
      </c>
      <c r="C15" s="916">
        <v>6</v>
      </c>
      <c r="D15" s="916">
        <v>7</v>
      </c>
      <c r="E15" s="916"/>
      <c r="F15" s="916">
        <v>5</v>
      </c>
      <c r="G15" s="921">
        <v>18</v>
      </c>
    </row>
    <row r="16" spans="2:8" ht="18" customHeight="1" x14ac:dyDescent="0.2">
      <c r="B16" s="932" t="s">
        <v>93</v>
      </c>
      <c r="C16" s="916"/>
      <c r="D16" s="916"/>
      <c r="E16" s="916"/>
      <c r="F16" s="916">
        <v>3</v>
      </c>
      <c r="G16" s="921">
        <v>3</v>
      </c>
    </row>
    <row r="17" spans="2:16" ht="18" customHeight="1" x14ac:dyDescent="0.2">
      <c r="B17" s="932" t="s">
        <v>94</v>
      </c>
      <c r="C17" s="916">
        <v>6</v>
      </c>
      <c r="D17" s="916">
        <v>8</v>
      </c>
      <c r="E17" s="916">
        <v>3</v>
      </c>
      <c r="F17" s="916">
        <v>2</v>
      </c>
      <c r="G17" s="921">
        <v>19</v>
      </c>
    </row>
    <row r="18" spans="2:16" ht="18" customHeight="1" x14ac:dyDescent="0.2">
      <c r="B18" s="932" t="s">
        <v>1577</v>
      </c>
      <c r="C18" s="916">
        <v>1</v>
      </c>
      <c r="D18" s="916">
        <v>4</v>
      </c>
      <c r="E18" s="916"/>
      <c r="F18" s="916">
        <v>2</v>
      </c>
      <c r="G18" s="921">
        <v>7</v>
      </c>
    </row>
    <row r="19" spans="2:16" ht="18" customHeight="1" x14ac:dyDescent="0.2">
      <c r="B19" s="932" t="s">
        <v>1578</v>
      </c>
      <c r="C19" s="916">
        <v>5</v>
      </c>
      <c r="D19" s="916">
        <v>2</v>
      </c>
      <c r="E19" s="916"/>
      <c r="F19" s="916"/>
      <c r="G19" s="921">
        <v>7</v>
      </c>
    </row>
    <row r="20" spans="2:16" ht="18" customHeight="1" x14ac:dyDescent="0.2">
      <c r="B20" s="932" t="s">
        <v>1579</v>
      </c>
      <c r="C20" s="916">
        <v>2</v>
      </c>
      <c r="D20" s="916">
        <v>6</v>
      </c>
      <c r="E20" s="916"/>
      <c r="F20" s="916">
        <v>2</v>
      </c>
      <c r="G20" s="921">
        <v>10</v>
      </c>
    </row>
    <row r="21" spans="2:16" ht="18" customHeight="1" x14ac:dyDescent="0.2">
      <c r="B21" s="932" t="s">
        <v>108</v>
      </c>
      <c r="C21" s="916">
        <v>2</v>
      </c>
      <c r="D21" s="916">
        <v>3</v>
      </c>
      <c r="E21" s="916"/>
      <c r="F21" s="916">
        <v>1</v>
      </c>
      <c r="G21" s="921">
        <v>6</v>
      </c>
    </row>
    <row r="22" spans="2:16" ht="18" customHeight="1" x14ac:dyDescent="0.2">
      <c r="B22" s="932" t="s">
        <v>1581</v>
      </c>
      <c r="C22" s="916">
        <v>1</v>
      </c>
      <c r="D22" s="916">
        <v>4</v>
      </c>
      <c r="E22" s="916">
        <v>2</v>
      </c>
      <c r="F22" s="916">
        <v>4</v>
      </c>
      <c r="G22" s="921">
        <v>11</v>
      </c>
    </row>
    <row r="23" spans="2:16" ht="18" customHeight="1" x14ac:dyDescent="0.2">
      <c r="B23" s="932" t="s">
        <v>100</v>
      </c>
      <c r="C23" s="916">
        <v>13</v>
      </c>
      <c r="D23" s="916">
        <v>21</v>
      </c>
      <c r="E23" s="916">
        <v>6</v>
      </c>
      <c r="F23" s="916">
        <v>6</v>
      </c>
      <c r="G23" s="921">
        <v>46</v>
      </c>
    </row>
    <row r="24" spans="2:16" ht="18" customHeight="1" x14ac:dyDescent="0.2">
      <c r="B24" s="1056" t="s">
        <v>1657</v>
      </c>
      <c r="C24" s="1099">
        <v>58</v>
      </c>
      <c r="D24" s="1099">
        <v>80</v>
      </c>
      <c r="E24" s="1099">
        <v>20</v>
      </c>
      <c r="F24" s="1099">
        <v>39</v>
      </c>
      <c r="G24" s="921">
        <v>197</v>
      </c>
      <c r="I24" s="1127"/>
      <c r="P24" s="808"/>
    </row>
    <row r="25" spans="2:16" ht="18" customHeight="1" x14ac:dyDescent="0.25">
      <c r="B25" s="1058" t="s">
        <v>1708</v>
      </c>
      <c r="C25" s="1128"/>
      <c r="D25" s="1128"/>
      <c r="E25" s="1128"/>
      <c r="F25" s="1128"/>
      <c r="G25" s="1129"/>
      <c r="H25" s="1130"/>
      <c r="I25" s="1131"/>
    </row>
    <row r="26" spans="2:16" ht="18" customHeight="1" x14ac:dyDescent="0.25">
      <c r="B26" s="932" t="s">
        <v>85</v>
      </c>
      <c r="C26" s="916"/>
      <c r="D26" s="916"/>
      <c r="E26" s="916"/>
      <c r="F26" s="916"/>
      <c r="G26" s="921">
        <v>0</v>
      </c>
      <c r="H26" s="1132"/>
      <c r="I26" s="1133"/>
      <c r="J26"/>
      <c r="K26" s="440"/>
    </row>
    <row r="27" spans="2:16" ht="18" customHeight="1" x14ac:dyDescent="0.25">
      <c r="B27" s="932" t="s">
        <v>86</v>
      </c>
      <c r="C27" s="916"/>
      <c r="D27" s="916">
        <v>6</v>
      </c>
      <c r="E27" s="916"/>
      <c r="F27" s="916"/>
      <c r="G27" s="921">
        <v>6</v>
      </c>
      <c r="H27" s="1132"/>
      <c r="I27" s="1133"/>
    </row>
    <row r="28" spans="2:16" ht="18" customHeight="1" x14ac:dyDescent="0.25">
      <c r="B28" s="932" t="s">
        <v>87</v>
      </c>
      <c r="C28" s="916">
        <v>3</v>
      </c>
      <c r="D28" s="916">
        <v>5</v>
      </c>
      <c r="E28" s="916"/>
      <c r="F28" s="916"/>
      <c r="G28" s="921">
        <v>8</v>
      </c>
      <c r="H28" s="1132"/>
      <c r="I28" s="1133"/>
      <c r="J28" s="44"/>
      <c r="K28"/>
    </row>
    <row r="29" spans="2:16" ht="18" customHeight="1" x14ac:dyDescent="0.25">
      <c r="B29" s="932" t="s">
        <v>88</v>
      </c>
      <c r="C29" s="916"/>
      <c r="D29" s="916"/>
      <c r="E29" s="916"/>
      <c r="F29" s="916"/>
      <c r="G29" s="921">
        <v>0</v>
      </c>
      <c r="H29" s="1132"/>
      <c r="I29" s="1133"/>
      <c r="J29" s="44"/>
      <c r="K29"/>
    </row>
    <row r="30" spans="2:16" ht="18" customHeight="1" x14ac:dyDescent="0.25">
      <c r="B30" s="932" t="s">
        <v>89</v>
      </c>
      <c r="C30" s="916">
        <v>3</v>
      </c>
      <c r="D30" s="916">
        <v>3</v>
      </c>
      <c r="E30" s="916"/>
      <c r="F30" s="916"/>
      <c r="G30" s="921">
        <v>6</v>
      </c>
      <c r="H30" s="1132"/>
      <c r="I30" s="1133"/>
      <c r="J30" s="44"/>
      <c r="K30"/>
    </row>
    <row r="31" spans="2:16" ht="18" customHeight="1" x14ac:dyDescent="0.25">
      <c r="B31" s="932" t="s">
        <v>104</v>
      </c>
      <c r="C31" s="916">
        <v>4</v>
      </c>
      <c r="D31" s="916">
        <v>6</v>
      </c>
      <c r="E31" s="916">
        <v>3</v>
      </c>
      <c r="F31" s="916"/>
      <c r="G31" s="921">
        <v>13</v>
      </c>
      <c r="H31" s="1132"/>
      <c r="I31" s="1133"/>
      <c r="J31" s="44"/>
      <c r="K31"/>
    </row>
    <row r="32" spans="2:16" ht="18" customHeight="1" x14ac:dyDescent="0.25">
      <c r="B32" s="932" t="s">
        <v>105</v>
      </c>
      <c r="C32" s="916">
        <v>4</v>
      </c>
      <c r="D32" s="916">
        <v>2</v>
      </c>
      <c r="E32" s="916">
        <v>5</v>
      </c>
      <c r="F32" s="916"/>
      <c r="G32" s="921">
        <v>11</v>
      </c>
      <c r="H32" s="1132"/>
      <c r="I32" s="1133"/>
      <c r="J32" s="44"/>
      <c r="K32"/>
    </row>
    <row r="33" spans="2:16" ht="18" customHeight="1" x14ac:dyDescent="0.25">
      <c r="B33" s="932" t="s">
        <v>92</v>
      </c>
      <c r="C33" s="916">
        <v>13</v>
      </c>
      <c r="D33" s="916">
        <v>6</v>
      </c>
      <c r="E33" s="916">
        <v>1</v>
      </c>
      <c r="F33" s="916"/>
      <c r="G33" s="921">
        <v>20</v>
      </c>
      <c r="H33" s="1132"/>
      <c r="I33" s="1133"/>
      <c r="J33" s="44"/>
      <c r="K33"/>
    </row>
    <row r="34" spans="2:16" ht="18" customHeight="1" x14ac:dyDescent="0.25">
      <c r="B34" s="932" t="s">
        <v>93</v>
      </c>
      <c r="C34" s="916">
        <v>1</v>
      </c>
      <c r="D34" s="916"/>
      <c r="E34" s="916"/>
      <c r="F34" s="916"/>
      <c r="G34" s="921">
        <v>1</v>
      </c>
      <c r="H34" s="1132"/>
      <c r="I34" s="1133"/>
    </row>
    <row r="35" spans="2:16" ht="18" customHeight="1" x14ac:dyDescent="0.25">
      <c r="B35" s="932" t="s">
        <v>94</v>
      </c>
      <c r="C35" s="916">
        <v>3</v>
      </c>
      <c r="D35" s="916">
        <v>7</v>
      </c>
      <c r="E35" s="916">
        <v>2</v>
      </c>
      <c r="F35" s="916">
        <v>1</v>
      </c>
      <c r="G35" s="921">
        <v>13</v>
      </c>
      <c r="H35" s="1132"/>
      <c r="I35" s="1133"/>
      <c r="J35" s="44"/>
      <c r="K35"/>
    </row>
    <row r="36" spans="2:16" ht="18" customHeight="1" x14ac:dyDescent="0.25">
      <c r="B36" s="932" t="s">
        <v>1577</v>
      </c>
      <c r="C36" s="916">
        <v>2</v>
      </c>
      <c r="D36" s="916">
        <v>5</v>
      </c>
      <c r="E36" s="916">
        <v>1</v>
      </c>
      <c r="F36" s="916"/>
      <c r="G36" s="921">
        <v>8</v>
      </c>
      <c r="H36" s="1132"/>
      <c r="I36" s="1133"/>
      <c r="J36" s="44"/>
      <c r="K36"/>
    </row>
    <row r="37" spans="2:16" ht="18" customHeight="1" x14ac:dyDescent="0.25">
      <c r="B37" s="932" t="s">
        <v>1578</v>
      </c>
      <c r="C37" s="916">
        <v>2</v>
      </c>
      <c r="D37" s="916">
        <v>4</v>
      </c>
      <c r="E37" s="916"/>
      <c r="F37" s="916"/>
      <c r="G37" s="921">
        <v>6</v>
      </c>
      <c r="H37" s="1132"/>
      <c r="I37" s="1133"/>
      <c r="J37" s="44"/>
      <c r="K37"/>
    </row>
    <row r="38" spans="2:16" ht="18" customHeight="1" x14ac:dyDescent="0.25">
      <c r="B38" s="932" t="s">
        <v>1579</v>
      </c>
      <c r="C38" s="916">
        <v>6</v>
      </c>
      <c r="D38" s="916">
        <v>2</v>
      </c>
      <c r="E38" s="916">
        <v>2</v>
      </c>
      <c r="F38" s="916"/>
      <c r="G38" s="921">
        <v>10</v>
      </c>
      <c r="H38" s="1132"/>
      <c r="I38" s="1133"/>
      <c r="J38" s="44"/>
      <c r="K38"/>
    </row>
    <row r="39" spans="2:16" ht="18" customHeight="1" x14ac:dyDescent="0.25">
      <c r="B39" s="932" t="s">
        <v>108</v>
      </c>
      <c r="C39" s="916">
        <v>1</v>
      </c>
      <c r="D39" s="916"/>
      <c r="E39" s="916"/>
      <c r="F39" s="916"/>
      <c r="G39" s="921">
        <v>1</v>
      </c>
      <c r="H39" s="1132"/>
      <c r="I39" s="1133"/>
    </row>
    <row r="40" spans="2:16" ht="18" customHeight="1" x14ac:dyDescent="0.25">
      <c r="B40" s="932" t="s">
        <v>1581</v>
      </c>
      <c r="C40" s="916"/>
      <c r="D40" s="916"/>
      <c r="E40" s="916"/>
      <c r="F40" s="916"/>
      <c r="G40" s="921">
        <v>0</v>
      </c>
      <c r="H40" s="1132"/>
      <c r="I40" s="1133"/>
      <c r="J40" s="44"/>
      <c r="K40"/>
    </row>
    <row r="41" spans="2:16" ht="18" customHeight="1" x14ac:dyDescent="0.25">
      <c r="B41" s="932" t="s">
        <v>100</v>
      </c>
      <c r="C41" s="916">
        <v>28</v>
      </c>
      <c r="D41" s="916">
        <v>26</v>
      </c>
      <c r="E41" s="916">
        <v>6</v>
      </c>
      <c r="F41" s="916"/>
      <c r="G41" s="921">
        <v>60</v>
      </c>
      <c r="H41" s="1132"/>
      <c r="I41" s="1133"/>
      <c r="J41" s="44"/>
      <c r="K41"/>
    </row>
    <row r="42" spans="2:16" ht="18" customHeight="1" x14ac:dyDescent="0.2">
      <c r="B42" s="1056" t="s">
        <v>1659</v>
      </c>
      <c r="C42" s="1099">
        <v>70</v>
      </c>
      <c r="D42" s="1099">
        <v>72</v>
      </c>
      <c r="E42" s="1099">
        <v>20</v>
      </c>
      <c r="F42" s="1099">
        <v>1</v>
      </c>
      <c r="G42" s="921">
        <v>163</v>
      </c>
      <c r="I42" s="1127"/>
      <c r="P42" s="808"/>
    </row>
    <row r="43" spans="2:16" ht="18" customHeight="1" x14ac:dyDescent="0.2">
      <c r="B43" s="1058" t="s">
        <v>1660</v>
      </c>
      <c r="C43" s="1128"/>
      <c r="D43" s="1128"/>
      <c r="E43" s="1128"/>
      <c r="F43" s="1128"/>
      <c r="G43" s="1129"/>
      <c r="I43" s="1134"/>
    </row>
    <row r="44" spans="2:16" ht="18" customHeight="1" x14ac:dyDescent="0.2">
      <c r="B44" s="932" t="s">
        <v>85</v>
      </c>
      <c r="C44" s="970">
        <v>1</v>
      </c>
      <c r="D44" s="970">
        <v>6</v>
      </c>
      <c r="E44" s="970">
        <v>0</v>
      </c>
      <c r="F44" s="970">
        <v>1</v>
      </c>
      <c r="G44" s="921">
        <v>8</v>
      </c>
      <c r="I44" s="1134"/>
    </row>
    <row r="45" spans="2:16" ht="18" customHeight="1" x14ac:dyDescent="0.2">
      <c r="B45" s="932" t="s">
        <v>86</v>
      </c>
      <c r="C45" s="970">
        <v>3</v>
      </c>
      <c r="D45" s="970">
        <v>7</v>
      </c>
      <c r="E45" s="970">
        <v>0</v>
      </c>
      <c r="F45" s="970">
        <v>0</v>
      </c>
      <c r="G45" s="921">
        <v>10</v>
      </c>
      <c r="I45" s="1134"/>
    </row>
    <row r="46" spans="2:16" ht="18" customHeight="1" x14ac:dyDescent="0.2">
      <c r="B46" s="932" t="s">
        <v>87</v>
      </c>
      <c r="C46" s="970">
        <v>8</v>
      </c>
      <c r="D46" s="970">
        <v>10</v>
      </c>
      <c r="E46" s="970">
        <v>1</v>
      </c>
      <c r="F46" s="970">
        <v>4</v>
      </c>
      <c r="G46" s="921">
        <v>23</v>
      </c>
      <c r="I46" s="1134"/>
    </row>
    <row r="47" spans="2:16" ht="18" customHeight="1" x14ac:dyDescent="0.2">
      <c r="B47" s="932" t="s">
        <v>88</v>
      </c>
      <c r="C47" s="970">
        <v>1</v>
      </c>
      <c r="D47" s="970">
        <v>5</v>
      </c>
      <c r="E47" s="970">
        <v>0</v>
      </c>
      <c r="F47" s="970">
        <v>2</v>
      </c>
      <c r="G47" s="921">
        <v>8</v>
      </c>
      <c r="I47" s="1134"/>
    </row>
    <row r="48" spans="2:16" ht="18" customHeight="1" x14ac:dyDescent="0.2">
      <c r="B48" s="932" t="s">
        <v>89</v>
      </c>
      <c r="C48" s="970">
        <v>5</v>
      </c>
      <c r="D48" s="970">
        <v>3</v>
      </c>
      <c r="E48" s="970">
        <v>0</v>
      </c>
      <c r="F48" s="970">
        <v>1</v>
      </c>
      <c r="G48" s="921">
        <v>9</v>
      </c>
      <c r="I48" s="1134"/>
    </row>
    <row r="49" spans="2:16" ht="18" customHeight="1" x14ac:dyDescent="0.2">
      <c r="B49" s="932" t="s">
        <v>104</v>
      </c>
      <c r="C49" s="970">
        <v>8</v>
      </c>
      <c r="D49" s="970">
        <v>9</v>
      </c>
      <c r="E49" s="970">
        <v>11</v>
      </c>
      <c r="F49" s="970">
        <v>4</v>
      </c>
      <c r="G49" s="921">
        <v>32</v>
      </c>
      <c r="I49" s="1134"/>
    </row>
    <row r="50" spans="2:16" ht="18" customHeight="1" x14ac:dyDescent="0.2">
      <c r="B50" s="932" t="s">
        <v>105</v>
      </c>
      <c r="C50" s="970">
        <v>10</v>
      </c>
      <c r="D50" s="970">
        <v>7</v>
      </c>
      <c r="E50" s="970">
        <v>5</v>
      </c>
      <c r="F50" s="970">
        <v>2</v>
      </c>
      <c r="G50" s="921">
        <v>24</v>
      </c>
      <c r="I50" s="1134"/>
    </row>
    <row r="51" spans="2:16" ht="18" customHeight="1" x14ac:dyDescent="0.2">
      <c r="B51" s="932" t="s">
        <v>92</v>
      </c>
      <c r="C51" s="970">
        <v>19</v>
      </c>
      <c r="D51" s="970">
        <v>13</v>
      </c>
      <c r="E51" s="970">
        <v>1</v>
      </c>
      <c r="F51" s="970">
        <v>5</v>
      </c>
      <c r="G51" s="921">
        <v>38</v>
      </c>
      <c r="I51" s="1134"/>
    </row>
    <row r="52" spans="2:16" ht="18" customHeight="1" x14ac:dyDescent="0.2">
      <c r="B52" s="932" t="s">
        <v>93</v>
      </c>
      <c r="C52" s="970">
        <v>1</v>
      </c>
      <c r="D52" s="970">
        <v>0</v>
      </c>
      <c r="E52" s="970">
        <v>0</v>
      </c>
      <c r="F52" s="970">
        <v>3</v>
      </c>
      <c r="G52" s="921">
        <v>4</v>
      </c>
      <c r="I52" s="1134"/>
    </row>
    <row r="53" spans="2:16" ht="18" customHeight="1" x14ac:dyDescent="0.2">
      <c r="B53" s="932" t="s">
        <v>94</v>
      </c>
      <c r="C53" s="970">
        <v>9</v>
      </c>
      <c r="D53" s="970">
        <v>15</v>
      </c>
      <c r="E53" s="970">
        <v>5</v>
      </c>
      <c r="F53" s="970">
        <v>3</v>
      </c>
      <c r="G53" s="921">
        <v>32</v>
      </c>
      <c r="I53" s="1134"/>
    </row>
    <row r="54" spans="2:16" ht="18" customHeight="1" x14ac:dyDescent="0.2">
      <c r="B54" s="932" t="s">
        <v>1577</v>
      </c>
      <c r="C54" s="970">
        <v>3</v>
      </c>
      <c r="D54" s="970">
        <v>9</v>
      </c>
      <c r="E54" s="970">
        <v>1</v>
      </c>
      <c r="F54" s="970">
        <v>2</v>
      </c>
      <c r="G54" s="921">
        <v>15</v>
      </c>
      <c r="I54" s="1134"/>
    </row>
    <row r="55" spans="2:16" ht="18" customHeight="1" x14ac:dyDescent="0.2">
      <c r="B55" s="932" t="s">
        <v>1578</v>
      </c>
      <c r="C55" s="970">
        <v>7</v>
      </c>
      <c r="D55" s="970">
        <v>6</v>
      </c>
      <c r="E55" s="970">
        <v>0</v>
      </c>
      <c r="F55" s="970">
        <v>0</v>
      </c>
      <c r="G55" s="921">
        <v>13</v>
      </c>
      <c r="I55" s="1134"/>
    </row>
    <row r="56" spans="2:16" ht="18" customHeight="1" x14ac:dyDescent="0.2">
      <c r="B56" s="932" t="s">
        <v>1579</v>
      </c>
      <c r="C56" s="970">
        <v>8</v>
      </c>
      <c r="D56" s="970">
        <v>8</v>
      </c>
      <c r="E56" s="970">
        <v>2</v>
      </c>
      <c r="F56" s="970">
        <v>2</v>
      </c>
      <c r="G56" s="921">
        <v>20</v>
      </c>
      <c r="I56" s="1134"/>
    </row>
    <row r="57" spans="2:16" ht="18" customHeight="1" x14ac:dyDescent="0.2">
      <c r="B57" s="932" t="s">
        <v>108</v>
      </c>
      <c r="C57" s="970">
        <v>3</v>
      </c>
      <c r="D57" s="970">
        <v>3</v>
      </c>
      <c r="E57" s="970">
        <v>0</v>
      </c>
      <c r="F57" s="970">
        <v>1</v>
      </c>
      <c r="G57" s="921">
        <v>7</v>
      </c>
      <c r="I57" s="1134"/>
    </row>
    <row r="58" spans="2:16" ht="18" customHeight="1" x14ac:dyDescent="0.2">
      <c r="B58" s="932" t="s">
        <v>1581</v>
      </c>
      <c r="C58" s="970">
        <v>1</v>
      </c>
      <c r="D58" s="970">
        <v>4</v>
      </c>
      <c r="E58" s="970">
        <v>2</v>
      </c>
      <c r="F58" s="970">
        <v>4</v>
      </c>
      <c r="G58" s="921">
        <v>11</v>
      </c>
      <c r="I58" s="1134"/>
    </row>
    <row r="59" spans="2:16" ht="18" customHeight="1" x14ac:dyDescent="0.2">
      <c r="B59" s="932" t="s">
        <v>100</v>
      </c>
      <c r="C59" s="970">
        <v>41</v>
      </c>
      <c r="D59" s="970">
        <v>47</v>
      </c>
      <c r="E59" s="970">
        <v>12</v>
      </c>
      <c r="F59" s="970">
        <v>6</v>
      </c>
      <c r="G59" s="921">
        <v>106</v>
      </c>
      <c r="I59" s="1134"/>
    </row>
    <row r="60" spans="2:16" ht="18" customHeight="1" x14ac:dyDescent="0.25">
      <c r="B60" s="1135" t="s">
        <v>1674</v>
      </c>
      <c r="C60" s="1099">
        <v>128</v>
      </c>
      <c r="D60" s="1099">
        <v>152</v>
      </c>
      <c r="E60" s="1099">
        <v>40</v>
      </c>
      <c r="F60" s="1099">
        <v>40</v>
      </c>
      <c r="G60" s="921">
        <v>360</v>
      </c>
      <c r="I60" s="1127"/>
      <c r="J60" s="44"/>
      <c r="P60" s="808"/>
    </row>
    <row r="61" spans="2:16" x14ac:dyDescent="0.2">
      <c r="B61" s="1876" t="s">
        <v>1743</v>
      </c>
      <c r="C61" s="1876"/>
      <c r="D61" s="1876"/>
      <c r="E61" s="1876"/>
      <c r="F61" s="1876"/>
      <c r="G61" s="1876"/>
    </row>
    <row r="62" spans="2:16" x14ac:dyDescent="0.2">
      <c r="B62" s="1064"/>
      <c r="C62" s="1064"/>
      <c r="D62" s="1064"/>
      <c r="E62" s="1064"/>
      <c r="F62" s="1064"/>
      <c r="G62" s="1064"/>
    </row>
    <row r="63" spans="2:16" ht="15.75" customHeight="1" x14ac:dyDescent="0.2">
      <c r="B63" s="1064"/>
      <c r="C63" s="1136"/>
      <c r="D63" s="1136"/>
      <c r="E63" s="1136"/>
      <c r="F63" s="1136"/>
      <c r="G63" s="1064"/>
    </row>
    <row r="64" spans="2:16" ht="19.5" customHeight="1" x14ac:dyDescent="0.2">
      <c r="B64" s="1064"/>
      <c r="C64" s="1136"/>
      <c r="D64" s="1136"/>
      <c r="E64" s="1136"/>
      <c r="F64" s="1136"/>
      <c r="G64" s="1064"/>
    </row>
    <row r="65" spans="3:6" ht="19.5" customHeight="1" x14ac:dyDescent="0.2">
      <c r="C65" s="1136"/>
      <c r="D65" s="1136"/>
      <c r="E65" s="1136"/>
      <c r="F65" s="1136"/>
    </row>
    <row r="66" spans="3:6" ht="16.149999999999999" customHeight="1" x14ac:dyDescent="0.2"/>
    <row r="70" spans="3:6" x14ac:dyDescent="0.2">
      <c r="E70" s="808"/>
      <c r="F70" s="808"/>
    </row>
    <row r="71" spans="3:6" x14ac:dyDescent="0.2">
      <c r="E71" s="808"/>
      <c r="F71" s="808"/>
    </row>
    <row r="72" spans="3:6" x14ac:dyDescent="0.2">
      <c r="E72" s="808"/>
      <c r="F72" s="808"/>
    </row>
    <row r="73" spans="3:6" x14ac:dyDescent="0.2">
      <c r="E73" s="808"/>
      <c r="F73" s="808"/>
    </row>
    <row r="74" spans="3:6" x14ac:dyDescent="0.2">
      <c r="E74" s="808"/>
      <c r="F74" s="808"/>
    </row>
    <row r="75" spans="3:6" x14ac:dyDescent="0.2">
      <c r="E75" s="808"/>
      <c r="F75" s="808"/>
    </row>
    <row r="76" spans="3:6" x14ac:dyDescent="0.2">
      <c r="E76" s="808"/>
      <c r="F76" s="808"/>
    </row>
    <row r="77" spans="3:6" x14ac:dyDescent="0.2">
      <c r="E77" s="808"/>
      <c r="F77" s="808"/>
    </row>
    <row r="78" spans="3:6" x14ac:dyDescent="0.2">
      <c r="E78" s="808"/>
      <c r="F78" s="808"/>
    </row>
    <row r="79" spans="3:6" x14ac:dyDescent="0.2">
      <c r="E79" s="808"/>
      <c r="F79" s="808"/>
    </row>
    <row r="80" spans="3:6" x14ac:dyDescent="0.2">
      <c r="E80" s="808"/>
      <c r="F80" s="808"/>
    </row>
    <row r="81" spans="5:6" x14ac:dyDescent="0.2">
      <c r="E81" s="808"/>
      <c r="F81" s="808"/>
    </row>
    <row r="82" spans="5:6" x14ac:dyDescent="0.2">
      <c r="E82" s="808"/>
      <c r="F82" s="808"/>
    </row>
    <row r="83" spans="5:6" x14ac:dyDescent="0.2">
      <c r="E83" s="808"/>
      <c r="F83" s="808"/>
    </row>
    <row r="84" spans="5:6" x14ac:dyDescent="0.2">
      <c r="E84" s="808"/>
      <c r="F84" s="808"/>
    </row>
    <row r="85" spans="5:6" x14ac:dyDescent="0.2">
      <c r="E85" s="808"/>
      <c r="F85" s="808"/>
    </row>
    <row r="86" spans="5:6" x14ac:dyDescent="0.2">
      <c r="E86" s="808"/>
      <c r="F86" s="808"/>
    </row>
  </sheetData>
  <mergeCells count="5">
    <mergeCell ref="B2:G2"/>
    <mergeCell ref="B3:G3"/>
    <mergeCell ref="B4:G4"/>
    <mergeCell ref="B5:G5"/>
    <mergeCell ref="B61:G61"/>
  </mergeCells>
  <hyperlinks>
    <hyperlink ref="H2" location="'Indice Total'!A6" display="Volver"/>
  </hyperlinks>
  <pageMargins left="0.7" right="0.7" top="0.75" bottom="0.75" header="0.3" footer="0.3"/>
  <pageSetup paperSize="14" orientation="portrait" verticalDpi="599"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AB67"/>
  <sheetViews>
    <sheetView showGridLines="0" zoomScale="90" zoomScaleNormal="90" workbookViewId="0"/>
  </sheetViews>
  <sheetFormatPr baseColWidth="10" defaultColWidth="11.42578125" defaultRowHeight="12.75" x14ac:dyDescent="0.2"/>
  <cols>
    <col min="1" max="1" width="23.7109375" style="241" customWidth="1"/>
    <col min="2" max="2" width="53.85546875" style="241" customWidth="1"/>
    <col min="3" max="4" width="11.7109375" style="241" customWidth="1"/>
    <col min="5" max="5" width="11.7109375" style="1033" customWidth="1"/>
    <col min="6" max="6" width="11.42578125" style="831"/>
    <col min="7" max="7" width="7.7109375" style="831" customWidth="1"/>
    <col min="8" max="9" width="7.7109375" style="1138" customWidth="1"/>
    <col min="10" max="10" width="7.7109375" style="831" customWidth="1"/>
    <col min="11" max="13" width="11.42578125" style="842"/>
    <col min="14" max="19" width="7" style="842" customWidth="1"/>
    <col min="20" max="25" width="6.42578125" style="842" customWidth="1"/>
    <col min="26" max="28" width="11.42578125" style="842"/>
    <col min="29" max="16384" width="11.42578125" style="241"/>
  </cols>
  <sheetData>
    <row r="1" spans="2:20" ht="42.95" customHeight="1" x14ac:dyDescent="0.2">
      <c r="B1" s="1124"/>
      <c r="C1" s="1125"/>
      <c r="D1" s="842"/>
      <c r="E1" s="1137"/>
    </row>
    <row r="2" spans="2:20" ht="21.75" customHeight="1" x14ac:dyDescent="0.2">
      <c r="B2" s="1769" t="s">
        <v>1746</v>
      </c>
      <c r="C2" s="1769"/>
      <c r="D2" s="1769"/>
      <c r="E2" s="1769"/>
      <c r="F2" s="3" t="s">
        <v>1</v>
      </c>
      <c r="O2" s="850"/>
      <c r="P2" s="850"/>
      <c r="Q2" s="850"/>
      <c r="R2" s="850"/>
      <c r="S2" s="850"/>
      <c r="T2" s="850"/>
    </row>
    <row r="3" spans="2:20" ht="36" customHeight="1" x14ac:dyDescent="0.2">
      <c r="B3" s="1761" t="s">
        <v>1747</v>
      </c>
      <c r="C3" s="1761"/>
      <c r="D3" s="1761"/>
      <c r="E3" s="1761"/>
      <c r="L3" s="850"/>
      <c r="M3" s="850"/>
      <c r="N3" s="850"/>
      <c r="O3" s="850"/>
      <c r="P3" s="850"/>
      <c r="Q3" s="850"/>
      <c r="R3" s="850"/>
      <c r="S3" s="850"/>
      <c r="T3" s="850"/>
    </row>
    <row r="4" spans="2:20" ht="19.149999999999999" customHeight="1" thickBot="1" x14ac:dyDescent="0.25">
      <c r="B4" s="1793">
        <v>2019</v>
      </c>
      <c r="C4" s="1793"/>
      <c r="D4" s="1793"/>
      <c r="E4" s="1793"/>
      <c r="L4" s="850"/>
      <c r="M4" s="850"/>
      <c r="N4" s="850"/>
      <c r="O4" s="850"/>
      <c r="P4" s="850"/>
      <c r="Q4" s="850"/>
      <c r="R4" s="850"/>
      <c r="S4" s="850"/>
      <c r="T4" s="850"/>
    </row>
    <row r="5" spans="2:20" ht="24.75" customHeight="1" x14ac:dyDescent="0.25">
      <c r="B5" s="1877"/>
      <c r="C5" s="1877"/>
      <c r="D5" s="1877"/>
      <c r="E5" s="1877"/>
      <c r="L5" s="850"/>
      <c r="M5" s="850"/>
      <c r="N5" s="850"/>
      <c r="O5" s="850"/>
      <c r="P5" s="850"/>
      <c r="Q5" s="850"/>
      <c r="R5" s="850"/>
      <c r="S5" s="850"/>
      <c r="T5" s="850"/>
    </row>
    <row r="6" spans="2:20" ht="25.5" customHeight="1" x14ac:dyDescent="0.2">
      <c r="B6" s="946" t="s">
        <v>84</v>
      </c>
      <c r="C6" s="587" t="s">
        <v>115</v>
      </c>
      <c r="D6" s="587" t="s">
        <v>116</v>
      </c>
      <c r="E6" s="587" t="s">
        <v>117</v>
      </c>
      <c r="G6" s="1071"/>
      <c r="J6" s="1138"/>
      <c r="L6" s="850"/>
      <c r="M6" s="850"/>
      <c r="N6" s="850"/>
      <c r="O6" s="850"/>
      <c r="P6" s="850"/>
      <c r="Q6" s="850"/>
      <c r="R6" s="850"/>
      <c r="S6" s="850"/>
      <c r="T6" s="850"/>
    </row>
    <row r="7" spans="2:20" ht="18" customHeight="1" x14ac:dyDescent="0.25">
      <c r="B7" s="1058" t="s">
        <v>1707</v>
      </c>
      <c r="C7" s="1083"/>
      <c r="D7" s="1083"/>
      <c r="E7" s="1129"/>
      <c r="G7" s="1139"/>
      <c r="J7" s="1138"/>
      <c r="L7" s="850"/>
      <c r="M7" s="850"/>
      <c r="N7" s="850"/>
      <c r="O7" s="850"/>
      <c r="P7" s="850"/>
      <c r="Q7" s="850"/>
      <c r="R7" s="850"/>
      <c r="S7" s="850"/>
      <c r="T7" s="850"/>
    </row>
    <row r="8" spans="2:20" ht="18" customHeight="1" x14ac:dyDescent="0.2">
      <c r="B8" s="932" t="s">
        <v>85</v>
      </c>
      <c r="C8" s="916">
        <v>8</v>
      </c>
      <c r="D8" s="916"/>
      <c r="E8" s="921">
        <v>8</v>
      </c>
      <c r="F8" s="832"/>
      <c r="G8" s="1013"/>
      <c r="J8" s="1138"/>
      <c r="L8" s="850"/>
      <c r="M8" s="850"/>
      <c r="N8" s="850"/>
      <c r="O8" s="850"/>
      <c r="P8" s="850"/>
      <c r="Q8" s="850"/>
      <c r="R8" s="850"/>
      <c r="S8" s="850"/>
      <c r="T8" s="850"/>
    </row>
    <row r="9" spans="2:20" ht="18" customHeight="1" x14ac:dyDescent="0.2">
      <c r="B9" s="932" t="s">
        <v>86</v>
      </c>
      <c r="C9" s="916">
        <v>4</v>
      </c>
      <c r="D9" s="916"/>
      <c r="E9" s="921">
        <v>4</v>
      </c>
      <c r="F9" s="832"/>
      <c r="G9" s="1013"/>
      <c r="J9" s="1138"/>
      <c r="L9" s="850"/>
      <c r="M9" s="850"/>
      <c r="N9" s="850"/>
      <c r="O9" s="850"/>
      <c r="P9" s="850"/>
      <c r="Q9" s="850"/>
      <c r="R9" s="850"/>
      <c r="S9" s="850"/>
      <c r="T9" s="850"/>
    </row>
    <row r="10" spans="2:20" ht="18" customHeight="1" x14ac:dyDescent="0.2">
      <c r="B10" s="932" t="s">
        <v>87</v>
      </c>
      <c r="C10" s="916">
        <v>15</v>
      </c>
      <c r="D10" s="916"/>
      <c r="E10" s="921">
        <v>15</v>
      </c>
      <c r="F10" s="832"/>
      <c r="G10" s="1013"/>
      <c r="J10" s="1138"/>
      <c r="L10" s="850"/>
      <c r="M10" s="850"/>
      <c r="N10" s="850"/>
      <c r="O10" s="850"/>
      <c r="P10" s="850"/>
      <c r="Q10" s="850"/>
      <c r="R10" s="850"/>
      <c r="S10" s="850"/>
      <c r="T10" s="850"/>
    </row>
    <row r="11" spans="2:20" ht="18" customHeight="1" x14ac:dyDescent="0.2">
      <c r="B11" s="932" t="s">
        <v>88</v>
      </c>
      <c r="C11" s="916">
        <v>8</v>
      </c>
      <c r="D11" s="916"/>
      <c r="E11" s="921">
        <v>8</v>
      </c>
      <c r="F11" s="832"/>
      <c r="G11" s="1013"/>
      <c r="J11" s="1138"/>
      <c r="L11" s="850"/>
      <c r="M11" s="850"/>
      <c r="N11" s="850"/>
      <c r="O11" s="850"/>
      <c r="P11" s="850"/>
      <c r="Q11" s="850"/>
      <c r="R11" s="850"/>
      <c r="S11" s="850"/>
      <c r="T11" s="850"/>
    </row>
    <row r="12" spans="2:20" ht="18" customHeight="1" x14ac:dyDescent="0.2">
      <c r="B12" s="932" t="s">
        <v>89</v>
      </c>
      <c r="C12" s="916">
        <v>3</v>
      </c>
      <c r="D12" s="916"/>
      <c r="E12" s="921">
        <v>3</v>
      </c>
      <c r="F12" s="832"/>
      <c r="G12" s="1013"/>
      <c r="J12" s="1138"/>
      <c r="L12" s="850"/>
      <c r="M12" s="850"/>
      <c r="N12" s="850"/>
      <c r="O12" s="850"/>
      <c r="P12" s="850"/>
      <c r="Q12" s="850"/>
      <c r="R12" s="850"/>
      <c r="S12" s="850"/>
      <c r="T12" s="850"/>
    </row>
    <row r="13" spans="2:20" ht="18" customHeight="1" x14ac:dyDescent="0.2">
      <c r="B13" s="932" t="s">
        <v>104</v>
      </c>
      <c r="C13" s="916">
        <v>19</v>
      </c>
      <c r="D13" s="916"/>
      <c r="E13" s="921">
        <v>19</v>
      </c>
      <c r="F13" s="832"/>
      <c r="G13" s="1013"/>
      <c r="J13" s="1138"/>
      <c r="L13" s="850"/>
      <c r="M13" s="850"/>
      <c r="N13" s="850"/>
      <c r="O13" s="850"/>
      <c r="P13" s="850"/>
      <c r="Q13" s="850"/>
      <c r="R13" s="850"/>
      <c r="S13" s="850"/>
      <c r="T13" s="850"/>
    </row>
    <row r="14" spans="2:20" ht="18" customHeight="1" x14ac:dyDescent="0.2">
      <c r="B14" s="932" t="s">
        <v>105</v>
      </c>
      <c r="C14" s="916">
        <v>13</v>
      </c>
      <c r="D14" s="916"/>
      <c r="E14" s="921">
        <v>13</v>
      </c>
      <c r="F14" s="832"/>
      <c r="G14" s="1013"/>
      <c r="J14" s="1138"/>
      <c r="L14" s="850"/>
      <c r="M14" s="850"/>
      <c r="N14" s="850"/>
      <c r="O14" s="850"/>
      <c r="P14" s="850"/>
      <c r="Q14" s="850"/>
      <c r="R14" s="850"/>
      <c r="S14" s="850"/>
      <c r="T14" s="850"/>
    </row>
    <row r="15" spans="2:20" ht="18" customHeight="1" x14ac:dyDescent="0.2">
      <c r="B15" s="932" t="s">
        <v>92</v>
      </c>
      <c r="C15" s="916">
        <v>16</v>
      </c>
      <c r="D15" s="916">
        <v>2</v>
      </c>
      <c r="E15" s="921">
        <v>18</v>
      </c>
      <c r="F15" s="832"/>
      <c r="G15" s="1140"/>
      <c r="J15" s="1138"/>
      <c r="L15" s="850"/>
      <c r="M15" s="850"/>
      <c r="N15" s="850"/>
      <c r="O15" s="850"/>
      <c r="P15" s="850"/>
      <c r="Q15" s="850"/>
      <c r="R15" s="850"/>
      <c r="S15" s="850"/>
      <c r="T15" s="850"/>
    </row>
    <row r="16" spans="2:20" ht="18" customHeight="1" x14ac:dyDescent="0.2">
      <c r="B16" s="932" t="s">
        <v>93</v>
      </c>
      <c r="C16" s="916">
        <v>3</v>
      </c>
      <c r="D16" s="916"/>
      <c r="E16" s="921">
        <v>3</v>
      </c>
      <c r="F16" s="832"/>
      <c r="G16" s="1140"/>
      <c r="J16" s="1138"/>
      <c r="L16" s="850"/>
      <c r="M16" s="850"/>
      <c r="N16" s="850"/>
      <c r="O16" s="850"/>
      <c r="P16" s="850"/>
      <c r="Q16" s="850"/>
      <c r="R16" s="850"/>
      <c r="S16" s="850"/>
      <c r="T16" s="850"/>
    </row>
    <row r="17" spans="2:20" ht="18" customHeight="1" x14ac:dyDescent="0.2">
      <c r="B17" s="932" t="s">
        <v>94</v>
      </c>
      <c r="C17" s="916">
        <v>19</v>
      </c>
      <c r="D17" s="916"/>
      <c r="E17" s="921">
        <v>19</v>
      </c>
      <c r="F17" s="832"/>
      <c r="G17" s="1140"/>
      <c r="J17" s="1138"/>
      <c r="L17" s="850"/>
      <c r="M17" s="850"/>
      <c r="N17" s="850"/>
      <c r="O17" s="850"/>
      <c r="P17" s="850"/>
      <c r="Q17" s="850"/>
      <c r="R17" s="850"/>
      <c r="S17" s="850"/>
      <c r="T17" s="850"/>
    </row>
    <row r="18" spans="2:20" ht="18" customHeight="1" x14ac:dyDescent="0.2">
      <c r="B18" s="932" t="s">
        <v>1577</v>
      </c>
      <c r="C18" s="916">
        <v>7</v>
      </c>
      <c r="D18" s="916"/>
      <c r="E18" s="921">
        <v>7</v>
      </c>
      <c r="F18" s="832"/>
      <c r="G18" s="1140"/>
      <c r="J18" s="1138"/>
      <c r="L18" s="850"/>
      <c r="M18" s="850"/>
      <c r="T18" s="850"/>
    </row>
    <row r="19" spans="2:20" ht="18" customHeight="1" x14ac:dyDescent="0.2">
      <c r="B19" s="932" t="s">
        <v>1578</v>
      </c>
      <c r="C19" s="916">
        <v>5</v>
      </c>
      <c r="D19" s="916">
        <v>2</v>
      </c>
      <c r="E19" s="921">
        <v>7</v>
      </c>
      <c r="F19" s="832"/>
      <c r="G19" s="1140"/>
      <c r="J19" s="1138"/>
      <c r="L19" s="850"/>
      <c r="S19" s="850"/>
      <c r="T19" s="850"/>
    </row>
    <row r="20" spans="2:20" ht="18" customHeight="1" x14ac:dyDescent="0.2">
      <c r="B20" s="932" t="s">
        <v>1579</v>
      </c>
      <c r="C20" s="916">
        <v>10</v>
      </c>
      <c r="D20" s="916"/>
      <c r="E20" s="921">
        <v>10</v>
      </c>
      <c r="F20" s="832"/>
      <c r="G20" s="1013"/>
      <c r="J20" s="1138"/>
      <c r="L20" s="850"/>
    </row>
    <row r="21" spans="2:20" ht="18" customHeight="1" x14ac:dyDescent="0.2">
      <c r="B21" s="932" t="s">
        <v>108</v>
      </c>
      <c r="C21" s="916">
        <v>6</v>
      </c>
      <c r="D21" s="916"/>
      <c r="E21" s="921">
        <v>6</v>
      </c>
      <c r="F21" s="832"/>
      <c r="G21" s="1013"/>
      <c r="J21" s="1138"/>
      <c r="L21" s="850"/>
    </row>
    <row r="22" spans="2:20" ht="18" customHeight="1" x14ac:dyDescent="0.2">
      <c r="B22" s="932" t="s">
        <v>1581</v>
      </c>
      <c r="C22" s="916">
        <v>11</v>
      </c>
      <c r="D22" s="916"/>
      <c r="E22" s="921">
        <v>11</v>
      </c>
      <c r="F22" s="832"/>
      <c r="G22" s="1013"/>
      <c r="J22" s="1138"/>
      <c r="L22" s="850"/>
    </row>
    <row r="23" spans="2:20" ht="18" customHeight="1" x14ac:dyDescent="0.2">
      <c r="B23" s="932" t="s">
        <v>100</v>
      </c>
      <c r="C23" s="916">
        <v>46</v>
      </c>
      <c r="D23" s="916"/>
      <c r="E23" s="921">
        <v>46</v>
      </c>
      <c r="F23" s="832"/>
      <c r="G23" s="1013"/>
      <c r="J23" s="1138"/>
      <c r="L23" s="850"/>
    </row>
    <row r="24" spans="2:20" ht="18" customHeight="1" x14ac:dyDescent="0.2">
      <c r="B24" s="1056" t="s">
        <v>1657</v>
      </c>
      <c r="C24" s="1099">
        <v>193</v>
      </c>
      <c r="D24" s="1099">
        <v>4</v>
      </c>
      <c r="E24" s="921">
        <v>197</v>
      </c>
      <c r="F24" s="832"/>
      <c r="G24" s="1013"/>
      <c r="H24" s="1013"/>
      <c r="I24" s="1013"/>
      <c r="J24" s="1138"/>
    </row>
    <row r="25" spans="2:20" ht="18" customHeight="1" x14ac:dyDescent="0.2">
      <c r="B25" s="1058" t="s">
        <v>1708</v>
      </c>
      <c r="C25" s="1141"/>
      <c r="D25" s="1141"/>
      <c r="E25" s="1129"/>
      <c r="F25" s="832"/>
      <c r="G25" s="1013"/>
      <c r="J25" s="1138"/>
    </row>
    <row r="26" spans="2:20" ht="18" customHeight="1" x14ac:dyDescent="0.2">
      <c r="B26" s="932" t="s">
        <v>85</v>
      </c>
      <c r="C26" s="916"/>
      <c r="D26" s="916"/>
      <c r="E26" s="921">
        <v>0</v>
      </c>
      <c r="F26" s="832"/>
      <c r="G26" s="1013"/>
      <c r="J26" s="1138"/>
    </row>
    <row r="27" spans="2:20" ht="18" customHeight="1" x14ac:dyDescent="0.2">
      <c r="B27" s="932" t="s">
        <v>86</v>
      </c>
      <c r="C27" s="916">
        <v>6</v>
      </c>
      <c r="D27" s="916"/>
      <c r="E27" s="921">
        <v>6</v>
      </c>
      <c r="F27" s="832"/>
      <c r="G27" s="1013"/>
      <c r="J27" s="1138"/>
    </row>
    <row r="28" spans="2:20" ht="18" customHeight="1" x14ac:dyDescent="0.2">
      <c r="B28" s="932" t="s">
        <v>87</v>
      </c>
      <c r="C28" s="916">
        <v>7</v>
      </c>
      <c r="D28" s="916">
        <v>1</v>
      </c>
      <c r="E28" s="921">
        <v>8</v>
      </c>
      <c r="F28" s="832"/>
      <c r="G28" s="1138"/>
      <c r="J28" s="1138"/>
      <c r="L28" s="850"/>
    </row>
    <row r="29" spans="2:20" ht="18" customHeight="1" x14ac:dyDescent="0.2">
      <c r="B29" s="932" t="s">
        <v>88</v>
      </c>
      <c r="C29" s="916"/>
      <c r="D29" s="916"/>
      <c r="E29" s="921">
        <v>0</v>
      </c>
      <c r="F29" s="832"/>
      <c r="G29" s="1138"/>
      <c r="J29" s="1138"/>
      <c r="O29" s="850"/>
      <c r="P29" s="850"/>
      <c r="Q29" s="850"/>
      <c r="R29" s="850"/>
      <c r="S29" s="850"/>
    </row>
    <row r="30" spans="2:20" ht="18" customHeight="1" x14ac:dyDescent="0.2">
      <c r="B30" s="932" t="s">
        <v>89</v>
      </c>
      <c r="C30" s="916">
        <v>4</v>
      </c>
      <c r="D30" s="916">
        <v>2</v>
      </c>
      <c r="E30" s="921">
        <v>6</v>
      </c>
      <c r="F30" s="832"/>
      <c r="G30" s="1138"/>
      <c r="J30" s="1138"/>
      <c r="O30" s="850"/>
      <c r="P30" s="850"/>
      <c r="Q30" s="850"/>
      <c r="R30" s="850"/>
      <c r="S30" s="850"/>
    </row>
    <row r="31" spans="2:20" ht="18" customHeight="1" x14ac:dyDescent="0.2">
      <c r="B31" s="932" t="s">
        <v>104</v>
      </c>
      <c r="C31" s="916">
        <v>9</v>
      </c>
      <c r="D31" s="916">
        <v>4</v>
      </c>
      <c r="E31" s="921">
        <v>13</v>
      </c>
      <c r="F31" s="832"/>
      <c r="G31" s="1138"/>
      <c r="J31" s="1138"/>
      <c r="L31" s="850"/>
      <c r="M31" s="850"/>
      <c r="N31" s="850"/>
      <c r="O31" s="850"/>
      <c r="P31" s="850"/>
      <c r="Q31" s="850"/>
      <c r="R31" s="850"/>
      <c r="S31" s="850"/>
    </row>
    <row r="32" spans="2:20" ht="18" customHeight="1" x14ac:dyDescent="0.2">
      <c r="B32" s="932" t="s">
        <v>105</v>
      </c>
      <c r="C32" s="916">
        <v>11</v>
      </c>
      <c r="D32" s="916"/>
      <c r="E32" s="921">
        <v>11</v>
      </c>
      <c r="F32" s="832"/>
      <c r="G32" s="1138"/>
      <c r="J32" s="1138"/>
      <c r="L32" s="850"/>
      <c r="M32" s="850"/>
      <c r="N32" s="850"/>
      <c r="O32" s="850"/>
      <c r="P32" s="850"/>
      <c r="Q32" s="850"/>
      <c r="R32" s="850"/>
      <c r="S32" s="850"/>
    </row>
    <row r="33" spans="2:19" ht="18" customHeight="1" x14ac:dyDescent="0.2">
      <c r="B33" s="932" t="s">
        <v>92</v>
      </c>
      <c r="C33" s="916">
        <v>17</v>
      </c>
      <c r="D33" s="916">
        <v>3</v>
      </c>
      <c r="E33" s="921">
        <v>20</v>
      </c>
      <c r="F33" s="832"/>
      <c r="G33" s="1138"/>
      <c r="J33" s="1138"/>
      <c r="L33" s="850"/>
      <c r="M33" s="850"/>
      <c r="N33" s="850"/>
      <c r="O33" s="850"/>
      <c r="P33" s="850"/>
      <c r="Q33" s="850"/>
      <c r="R33" s="850"/>
      <c r="S33" s="850"/>
    </row>
    <row r="34" spans="2:19" ht="18" customHeight="1" x14ac:dyDescent="0.2">
      <c r="B34" s="932" t="s">
        <v>93</v>
      </c>
      <c r="C34" s="916">
        <v>1</v>
      </c>
      <c r="D34" s="916"/>
      <c r="E34" s="921">
        <v>1</v>
      </c>
      <c r="F34" s="832"/>
      <c r="G34" s="1138"/>
      <c r="J34" s="1138"/>
      <c r="L34" s="850"/>
      <c r="M34" s="850"/>
      <c r="N34" s="850"/>
      <c r="O34" s="850"/>
      <c r="P34" s="850"/>
      <c r="Q34" s="850"/>
      <c r="R34" s="850"/>
      <c r="S34" s="850"/>
    </row>
    <row r="35" spans="2:19" ht="18" customHeight="1" x14ac:dyDescent="0.2">
      <c r="B35" s="932" t="s">
        <v>94</v>
      </c>
      <c r="C35" s="916">
        <v>10</v>
      </c>
      <c r="D35" s="916">
        <v>3</v>
      </c>
      <c r="E35" s="921">
        <v>13</v>
      </c>
      <c r="F35" s="832"/>
      <c r="G35" s="1138"/>
      <c r="J35" s="1138"/>
      <c r="L35" s="850"/>
      <c r="M35" s="850"/>
      <c r="N35" s="850"/>
      <c r="O35" s="850"/>
      <c r="P35" s="850"/>
      <c r="Q35" s="850"/>
      <c r="R35" s="850"/>
      <c r="S35" s="850"/>
    </row>
    <row r="36" spans="2:19" ht="18" customHeight="1" x14ac:dyDescent="0.2">
      <c r="B36" s="932" t="s">
        <v>1577</v>
      </c>
      <c r="C36" s="916">
        <v>6</v>
      </c>
      <c r="D36" s="916">
        <v>2</v>
      </c>
      <c r="E36" s="921">
        <v>8</v>
      </c>
      <c r="F36" s="832"/>
      <c r="G36" s="1138"/>
      <c r="J36" s="1138"/>
      <c r="L36" s="850"/>
      <c r="M36" s="850"/>
      <c r="N36" s="850"/>
      <c r="O36" s="850"/>
      <c r="P36" s="850"/>
      <c r="Q36" s="850"/>
      <c r="R36" s="850"/>
      <c r="S36" s="850"/>
    </row>
    <row r="37" spans="2:19" ht="18" customHeight="1" x14ac:dyDescent="0.2">
      <c r="B37" s="932" t="s">
        <v>1578</v>
      </c>
      <c r="C37" s="916">
        <v>3</v>
      </c>
      <c r="D37" s="916">
        <v>3</v>
      </c>
      <c r="E37" s="921">
        <v>6</v>
      </c>
      <c r="F37" s="832"/>
      <c r="G37" s="1138"/>
      <c r="J37" s="1138"/>
      <c r="L37" s="850"/>
      <c r="M37" s="850"/>
      <c r="N37" s="850"/>
      <c r="O37" s="850"/>
      <c r="P37" s="850"/>
      <c r="Q37" s="850"/>
      <c r="R37" s="850"/>
      <c r="S37" s="850"/>
    </row>
    <row r="38" spans="2:19" ht="18" customHeight="1" x14ac:dyDescent="0.2">
      <c r="B38" s="932" t="s">
        <v>1579</v>
      </c>
      <c r="C38" s="916">
        <v>10</v>
      </c>
      <c r="D38" s="916"/>
      <c r="E38" s="921">
        <v>10</v>
      </c>
      <c r="F38" s="832"/>
      <c r="G38" s="1138"/>
      <c r="J38" s="1138"/>
      <c r="L38" s="850"/>
      <c r="M38" s="850"/>
      <c r="N38" s="850"/>
      <c r="O38" s="850"/>
      <c r="P38" s="850"/>
      <c r="Q38" s="850"/>
      <c r="R38" s="850"/>
      <c r="S38" s="850"/>
    </row>
    <row r="39" spans="2:19" ht="18" customHeight="1" x14ac:dyDescent="0.2">
      <c r="B39" s="932" t="s">
        <v>108</v>
      </c>
      <c r="C39" s="916">
        <v>1</v>
      </c>
      <c r="D39" s="916"/>
      <c r="E39" s="921">
        <v>1</v>
      </c>
      <c r="F39" s="832"/>
      <c r="G39" s="1138"/>
      <c r="J39" s="1138"/>
      <c r="L39" s="850"/>
      <c r="M39" s="850"/>
      <c r="N39" s="850"/>
      <c r="O39" s="850"/>
      <c r="P39" s="850"/>
      <c r="Q39" s="850"/>
      <c r="R39" s="850"/>
      <c r="S39" s="850"/>
    </row>
    <row r="40" spans="2:19" ht="18" customHeight="1" x14ac:dyDescent="0.2">
      <c r="B40" s="932" t="s">
        <v>1581</v>
      </c>
      <c r="C40" s="916"/>
      <c r="D40" s="916"/>
      <c r="E40" s="921">
        <v>0</v>
      </c>
      <c r="F40" s="832"/>
      <c r="G40" s="1138"/>
      <c r="J40" s="1138"/>
      <c r="L40" s="850"/>
      <c r="M40" s="850"/>
      <c r="N40" s="850"/>
      <c r="O40" s="850"/>
      <c r="P40" s="850"/>
      <c r="Q40" s="850"/>
      <c r="R40" s="850"/>
      <c r="S40" s="850"/>
    </row>
    <row r="41" spans="2:19" ht="18" customHeight="1" x14ac:dyDescent="0.2">
      <c r="B41" s="932" t="s">
        <v>100</v>
      </c>
      <c r="C41" s="916">
        <v>52</v>
      </c>
      <c r="D41" s="916">
        <v>8</v>
      </c>
      <c r="E41" s="921">
        <v>60</v>
      </c>
      <c r="F41" s="832"/>
      <c r="G41" s="1138"/>
      <c r="J41" s="1138"/>
      <c r="L41" s="850"/>
      <c r="M41" s="850"/>
      <c r="N41" s="850"/>
      <c r="O41" s="850"/>
      <c r="P41" s="850"/>
      <c r="Q41" s="850"/>
      <c r="R41" s="850"/>
      <c r="S41" s="850"/>
    </row>
    <row r="42" spans="2:19" ht="18" customHeight="1" x14ac:dyDescent="0.2">
      <c r="B42" s="1056" t="s">
        <v>1659</v>
      </c>
      <c r="C42" s="1099">
        <v>137</v>
      </c>
      <c r="D42" s="1099">
        <v>26</v>
      </c>
      <c r="E42" s="921">
        <v>163</v>
      </c>
      <c r="F42" s="832"/>
      <c r="G42" s="1138"/>
      <c r="J42" s="1138"/>
      <c r="L42" s="850"/>
      <c r="M42" s="850"/>
      <c r="N42" s="850"/>
      <c r="O42" s="850"/>
      <c r="P42" s="850"/>
      <c r="Q42" s="850"/>
      <c r="R42" s="850"/>
      <c r="S42" s="850"/>
    </row>
    <row r="43" spans="2:19" ht="18" customHeight="1" x14ac:dyDescent="0.2">
      <c r="B43" s="1058" t="s">
        <v>1660</v>
      </c>
      <c r="C43" s="1128"/>
      <c r="D43" s="1128"/>
      <c r="E43" s="1129"/>
      <c r="F43" s="832"/>
      <c r="G43" s="1100"/>
      <c r="L43" s="850"/>
      <c r="M43" s="850"/>
      <c r="N43" s="850"/>
      <c r="O43" s="850"/>
      <c r="P43" s="850"/>
      <c r="Q43" s="850"/>
      <c r="R43" s="850"/>
      <c r="S43" s="850"/>
    </row>
    <row r="44" spans="2:19" ht="18" customHeight="1" x14ac:dyDescent="0.2">
      <c r="B44" s="932" t="s">
        <v>85</v>
      </c>
      <c r="C44" s="970">
        <v>8</v>
      </c>
      <c r="D44" s="970">
        <v>0</v>
      </c>
      <c r="E44" s="921">
        <v>8</v>
      </c>
      <c r="F44" s="832"/>
      <c r="G44" s="1100"/>
      <c r="L44" s="850"/>
      <c r="M44" s="850"/>
      <c r="N44" s="850"/>
      <c r="O44" s="850"/>
      <c r="P44" s="850"/>
      <c r="Q44" s="850"/>
      <c r="R44" s="850"/>
      <c r="S44" s="850"/>
    </row>
    <row r="45" spans="2:19" ht="18" customHeight="1" x14ac:dyDescent="0.2">
      <c r="B45" s="932" t="s">
        <v>86</v>
      </c>
      <c r="C45" s="970">
        <v>10</v>
      </c>
      <c r="D45" s="970">
        <v>0</v>
      </c>
      <c r="E45" s="921">
        <v>10</v>
      </c>
      <c r="F45" s="832"/>
      <c r="G45" s="1100"/>
      <c r="L45" s="850"/>
      <c r="M45" s="850"/>
      <c r="N45" s="850"/>
      <c r="S45" s="850"/>
    </row>
    <row r="46" spans="2:19" ht="18" customHeight="1" x14ac:dyDescent="0.2">
      <c r="B46" s="932" t="s">
        <v>87</v>
      </c>
      <c r="C46" s="970">
        <v>22</v>
      </c>
      <c r="D46" s="970">
        <v>1</v>
      </c>
      <c r="E46" s="921">
        <v>23</v>
      </c>
      <c r="F46" s="832"/>
      <c r="G46" s="1100"/>
      <c r="L46" s="850"/>
      <c r="M46" s="850"/>
      <c r="N46" s="850"/>
    </row>
    <row r="47" spans="2:19" ht="18" customHeight="1" x14ac:dyDescent="0.2">
      <c r="B47" s="932" t="s">
        <v>88</v>
      </c>
      <c r="C47" s="970">
        <v>8</v>
      </c>
      <c r="D47" s="970">
        <v>0</v>
      </c>
      <c r="E47" s="921">
        <v>8</v>
      </c>
      <c r="F47" s="832"/>
      <c r="L47" s="850"/>
      <c r="M47" s="850"/>
      <c r="N47" s="850"/>
    </row>
    <row r="48" spans="2:19" ht="18" customHeight="1" x14ac:dyDescent="0.2">
      <c r="B48" s="932" t="s">
        <v>89</v>
      </c>
      <c r="C48" s="970">
        <v>7</v>
      </c>
      <c r="D48" s="970">
        <v>2</v>
      </c>
      <c r="E48" s="921">
        <v>9</v>
      </c>
      <c r="F48" s="832"/>
      <c r="L48" s="850"/>
      <c r="M48" s="850"/>
    </row>
    <row r="49" spans="2:12" ht="18" customHeight="1" x14ac:dyDescent="0.2">
      <c r="B49" s="932" t="s">
        <v>104</v>
      </c>
      <c r="C49" s="970">
        <v>28</v>
      </c>
      <c r="D49" s="970">
        <v>4</v>
      </c>
      <c r="E49" s="921">
        <v>32</v>
      </c>
      <c r="F49" s="832"/>
    </row>
    <row r="50" spans="2:12" ht="18" customHeight="1" x14ac:dyDescent="0.2">
      <c r="B50" s="932" t="s">
        <v>105</v>
      </c>
      <c r="C50" s="970">
        <v>24</v>
      </c>
      <c r="D50" s="970">
        <v>0</v>
      </c>
      <c r="E50" s="921">
        <v>24</v>
      </c>
      <c r="F50" s="832"/>
    </row>
    <row r="51" spans="2:12" ht="18" customHeight="1" x14ac:dyDescent="0.2">
      <c r="B51" s="932" t="s">
        <v>92</v>
      </c>
      <c r="C51" s="970">
        <v>33</v>
      </c>
      <c r="D51" s="970">
        <v>5</v>
      </c>
      <c r="E51" s="921">
        <v>38</v>
      </c>
      <c r="F51" s="832"/>
    </row>
    <row r="52" spans="2:12" ht="18" customHeight="1" x14ac:dyDescent="0.2">
      <c r="B52" s="932" t="s">
        <v>93</v>
      </c>
      <c r="C52" s="970">
        <v>4</v>
      </c>
      <c r="D52" s="970">
        <v>0</v>
      </c>
      <c r="E52" s="921">
        <v>4</v>
      </c>
      <c r="F52" s="832"/>
    </row>
    <row r="53" spans="2:12" ht="18" customHeight="1" x14ac:dyDescent="0.2">
      <c r="B53" s="932" t="s">
        <v>94</v>
      </c>
      <c r="C53" s="970">
        <v>29</v>
      </c>
      <c r="D53" s="970">
        <v>3</v>
      </c>
      <c r="E53" s="921">
        <v>32</v>
      </c>
      <c r="F53" s="832"/>
      <c r="L53" s="850"/>
    </row>
    <row r="54" spans="2:12" ht="18" customHeight="1" x14ac:dyDescent="0.2">
      <c r="B54" s="932" t="s">
        <v>1577</v>
      </c>
      <c r="C54" s="970">
        <v>13</v>
      </c>
      <c r="D54" s="970">
        <v>2</v>
      </c>
      <c r="E54" s="921">
        <v>15</v>
      </c>
      <c r="F54" s="832"/>
      <c r="L54" s="850"/>
    </row>
    <row r="55" spans="2:12" ht="18" customHeight="1" x14ac:dyDescent="0.2">
      <c r="B55" s="932" t="s">
        <v>1578</v>
      </c>
      <c r="C55" s="970">
        <v>8</v>
      </c>
      <c r="D55" s="970">
        <v>5</v>
      </c>
      <c r="E55" s="921">
        <v>13</v>
      </c>
      <c r="F55" s="832"/>
      <c r="L55" s="850"/>
    </row>
    <row r="56" spans="2:12" ht="18" customHeight="1" x14ac:dyDescent="0.2">
      <c r="B56" s="932" t="s">
        <v>1579</v>
      </c>
      <c r="C56" s="970">
        <v>20</v>
      </c>
      <c r="D56" s="970">
        <v>0</v>
      </c>
      <c r="E56" s="921">
        <v>20</v>
      </c>
      <c r="F56" s="832"/>
      <c r="L56" s="850"/>
    </row>
    <row r="57" spans="2:12" ht="18" customHeight="1" x14ac:dyDescent="0.2">
      <c r="B57" s="932" t="s">
        <v>108</v>
      </c>
      <c r="C57" s="970">
        <v>7</v>
      </c>
      <c r="D57" s="970">
        <v>0</v>
      </c>
      <c r="E57" s="921">
        <v>7</v>
      </c>
      <c r="F57" s="832"/>
      <c r="L57" s="850"/>
    </row>
    <row r="58" spans="2:12" ht="18" customHeight="1" x14ac:dyDescent="0.2">
      <c r="B58" s="932" t="s">
        <v>1581</v>
      </c>
      <c r="C58" s="970">
        <v>11</v>
      </c>
      <c r="D58" s="970">
        <v>0</v>
      </c>
      <c r="E58" s="921">
        <v>11</v>
      </c>
      <c r="F58" s="832"/>
      <c r="L58" s="850"/>
    </row>
    <row r="59" spans="2:12" ht="18" customHeight="1" x14ac:dyDescent="0.2">
      <c r="B59" s="932" t="s">
        <v>100</v>
      </c>
      <c r="C59" s="970">
        <v>98</v>
      </c>
      <c r="D59" s="970">
        <v>8</v>
      </c>
      <c r="E59" s="921">
        <v>106</v>
      </c>
      <c r="F59" s="832"/>
      <c r="L59" s="850"/>
    </row>
    <row r="60" spans="2:12" ht="18" customHeight="1" x14ac:dyDescent="0.2">
      <c r="B60" s="1135" t="s">
        <v>1674</v>
      </c>
      <c r="C60" s="1099">
        <v>330</v>
      </c>
      <c r="D60" s="1099">
        <v>30</v>
      </c>
      <c r="E60" s="921">
        <v>360</v>
      </c>
      <c r="F60" s="832"/>
      <c r="L60" s="850"/>
    </row>
    <row r="61" spans="2:12" x14ac:dyDescent="0.2">
      <c r="B61" s="1878" t="s">
        <v>1743</v>
      </c>
      <c r="C61" s="1878"/>
      <c r="D61" s="1878"/>
      <c r="E61" s="1878"/>
      <c r="F61" s="1142"/>
      <c r="L61" s="850"/>
    </row>
    <row r="62" spans="2:12" x14ac:dyDescent="0.2">
      <c r="B62" s="1874"/>
      <c r="C62" s="1874"/>
      <c r="D62" s="1874"/>
      <c r="E62" s="1874"/>
      <c r="G62" s="1100"/>
      <c r="L62" s="850"/>
    </row>
    <row r="63" spans="2:12" x14ac:dyDescent="0.2">
      <c r="B63" s="1874"/>
      <c r="C63" s="1874"/>
      <c r="D63" s="1874"/>
      <c r="E63" s="1874"/>
      <c r="G63" s="1100"/>
      <c r="L63" s="850"/>
    </row>
    <row r="64" spans="2:12" ht="15.75" customHeight="1" x14ac:dyDescent="0.2">
      <c r="B64" s="1874"/>
      <c r="C64" s="1874"/>
      <c r="D64" s="1874"/>
      <c r="E64" s="1874"/>
      <c r="G64" s="1142"/>
      <c r="L64" s="850"/>
    </row>
    <row r="65" spans="7:12" ht="19.5" customHeight="1" x14ac:dyDescent="0.2">
      <c r="G65" s="1100"/>
      <c r="L65" s="850"/>
    </row>
    <row r="66" spans="7:12" ht="19.5" customHeight="1" x14ac:dyDescent="0.2">
      <c r="L66" s="850"/>
    </row>
    <row r="67" spans="7:12" ht="27.75" customHeight="1" x14ac:dyDescent="0.2">
      <c r="L67" s="850"/>
    </row>
  </sheetData>
  <mergeCells count="8">
    <mergeCell ref="B63:E63"/>
    <mergeCell ref="B64:E64"/>
    <mergeCell ref="B2:E2"/>
    <mergeCell ref="B3:E3"/>
    <mergeCell ref="B4:E4"/>
    <mergeCell ref="B5:E5"/>
    <mergeCell ref="B61:E61"/>
    <mergeCell ref="B62:E62"/>
  </mergeCells>
  <hyperlinks>
    <hyperlink ref="F2" location="'Indice Total'!A6" display="Volver"/>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U210"/>
  <sheetViews>
    <sheetView showGridLines="0" zoomScale="90" zoomScaleNormal="90" workbookViewId="0"/>
  </sheetViews>
  <sheetFormatPr baseColWidth="10" defaultRowHeight="15" x14ac:dyDescent="0.25"/>
  <cols>
    <col min="1" max="1" width="18.28515625" customWidth="1"/>
    <col min="2" max="2" width="10.85546875" customWidth="1"/>
    <col min="3" max="3" width="165.5703125" customWidth="1"/>
  </cols>
  <sheetData>
    <row r="1" spans="2:4" ht="42.95" customHeight="1" x14ac:dyDescent="0.35">
      <c r="C1" s="1533" t="s">
        <v>243</v>
      </c>
    </row>
    <row r="2" spans="2:4" ht="30" customHeight="1" x14ac:dyDescent="0.25">
      <c r="C2" s="37" t="s">
        <v>1</v>
      </c>
    </row>
    <row r="3" spans="2:4" ht="23.25" customHeight="1" x14ac:dyDescent="0.25">
      <c r="C3" s="1534" t="s">
        <v>1517</v>
      </c>
    </row>
    <row r="4" spans="2:4" ht="24" customHeight="1" x14ac:dyDescent="0.25">
      <c r="B4" s="201" t="s">
        <v>3</v>
      </c>
    </row>
    <row r="5" spans="2:4" ht="25.5" customHeight="1" x14ac:dyDescent="0.25">
      <c r="B5" s="4">
        <v>1</v>
      </c>
      <c r="C5" t="str">
        <f>CONCATENATE('1 2'!B3, "  ",'1 2'!B4)</f>
        <v>NÚMERO PROMEDIO MENSUAL DE TRABAJADORES PROTEGIDOS POR EL SEGURO DE LA LEY N° 16.744  2015  -  2019</v>
      </c>
    </row>
    <row r="6" spans="2:4" x14ac:dyDescent="0.25">
      <c r="B6" s="4">
        <v>2</v>
      </c>
      <c r="C6" t="str">
        <f>CONCATENATE('1 2'!B21,"  ",'1 2'!B22)</f>
        <v>NÚMERO PROMEDIO MENSUAL DE ENTIDADES EMPLEADORAS ADHERIDAS A ORGANISMOS ADMINISTRADORES DE LA LEY N° 16.744  2015  -  2019</v>
      </c>
    </row>
    <row r="7" spans="2:4" x14ac:dyDescent="0.25">
      <c r="B7" s="4">
        <v>3</v>
      </c>
      <c r="C7" t="str">
        <f>CONCATENATE('3 4'!B3,"  ",'3 4'!B4)</f>
        <v>NÚMERO PROMEDIO MENSUAL DE TRABAJADORES PROTEGIDOS POR EL SEGURO DE LA LEY N° 16.744 SEGÚN ACTIVIDAD ECONÓMICA Y MUTUALIDAD  2019</v>
      </c>
      <c r="D7" s="705"/>
    </row>
    <row r="8" spans="2:4" x14ac:dyDescent="0.25">
      <c r="B8" s="4">
        <v>4</v>
      </c>
      <c r="C8" t="str">
        <f>CONCATENATE('3 4'!B30,"  ",'3 4'!B31)</f>
        <v>NÚMERO PROMEDIO MENSUAL DE ENTIDADES EMPLEADORAS ADHERIDAS A MUTUALIDADES SEGÚN ACTIVIDAD ECONÓMICA  2019</v>
      </c>
    </row>
    <row r="9" spans="2:4" x14ac:dyDescent="0.25">
      <c r="B9" s="4">
        <v>5</v>
      </c>
      <c r="C9" t="str">
        <f>CONCATENATE('5'!B3,"  ",'5'!B4)</f>
        <v>NÚMERO PROMEDIO MENSUAL DE TRABAJADORES PROTEGIDOS POR EL SEGURO DE LA LEY N° 16.744 SEGÚN SEXO Y ORGANISMO ADMINISTRADOR  2019</v>
      </c>
    </row>
    <row r="10" spans="2:4" x14ac:dyDescent="0.25">
      <c r="B10" s="4">
        <v>6</v>
      </c>
      <c r="C10" t="str">
        <f>CONCATENATE('6'!B3,"  ",'6'!B4)</f>
        <v>NÚMERO PROMEDIO MENSUAL DE TRABAJADORES PROTEGIDOS POR EL SEGURO DE LA LEY Nº 16.744 SEGÚN ORGANISMO ADMINISTRADOR,  ACTIVIDAD ECONÓMICA Y SEXO  2019</v>
      </c>
    </row>
    <row r="11" spans="2:4" x14ac:dyDescent="0.25">
      <c r="B11" s="4">
        <v>7</v>
      </c>
      <c r="C11" t="str">
        <f>CONCATENATE('7 8'!B3,"  ",'7 8'!B4)</f>
        <v>NÚMERO PROMEDIO MENSUAL DE TRABAJADORES PROTEGIDOS POR EL SEGURO DE LA LEY N° 16.744 SEGÚN REGIÓN Y MUTUALIDAD  2019</v>
      </c>
    </row>
    <row r="12" spans="2:4" x14ac:dyDescent="0.25">
      <c r="B12" s="4">
        <v>8</v>
      </c>
      <c r="C12" t="str">
        <f>CONCATENATE('7 8'!B30,"  ",'7 8'!B31)</f>
        <v>NÚMERO PROMEDIO MENSUAL DE ENTIDADES EMPLEADORAS ADHERIDAS A MUTUALIDADES SEGÚN REGIÓN Y MUTUALIDAD  2019</v>
      </c>
    </row>
    <row r="13" spans="2:4" x14ac:dyDescent="0.25">
      <c r="B13" s="4">
        <v>9</v>
      </c>
      <c r="C13" t="str">
        <f>CONCATENATE('9 10'!B3,"  ",'9 10'!B4)</f>
        <v>NÚMERO PROMEDIO MENSUAL DE TRABAJADORES PROTEGIDOS POR EL SEGURO DE LA LEY N° 16.744 SEGÚN TAMAÑO DE LA ENTIDAD EMPLEADORA Y ORGANISMO ADMINISTRADOR  2019</v>
      </c>
    </row>
    <row r="14" spans="2:4" x14ac:dyDescent="0.25">
      <c r="B14" s="4">
        <v>10</v>
      </c>
      <c r="C14" t="str">
        <f>CONCATENATE('9 10'!B22,"  ",'9 10'!B23)</f>
        <v>NÚMERO PROMEDIO MENSUAL DE ENTIDADES EMPLEADORAS ADHERIDAS A MUTUALIDADES E ISL SEGÚN TAMAÑO  Y  ORGANISMO ADMINISTRADOR  2019</v>
      </c>
    </row>
    <row r="15" spans="2:4" x14ac:dyDescent="0.25">
      <c r="B15" s="4">
        <v>11</v>
      </c>
      <c r="C15" t="str">
        <f>CONCATENATE('11'!B3,"  ",'11'!B4)</f>
        <v>NÚMERO PROMEDIO MENSUAL DE ENTIDADES EMPLEADORAS COTIZANTES DE LA LEY N° 16.744 SEGÚN ORGANISMO ADMINISTRADOR  2015  -  2019</v>
      </c>
    </row>
    <row r="16" spans="2:4" x14ac:dyDescent="0.25">
      <c r="B16" s="4">
        <v>12</v>
      </c>
      <c r="C16" t="str">
        <f>CONCATENATE('12'!B3,"  ",'12'!B4)</f>
        <v>NÚMERO PROMEDIO MENSUAL DE ENTIDADES EMPLEADORAS COTIZANTES DE LA LEY Nº 16.744, POR ACTIVIDAD ECONÓMICA Y ORGANISMO ADMINISTRADOR  2019</v>
      </c>
    </row>
    <row r="17" spans="2:3" x14ac:dyDescent="0.25">
      <c r="B17" s="4">
        <v>13</v>
      </c>
      <c r="C17" t="str">
        <f>CONCATENATE('13'!B3,"  ",'13'!B4)</f>
        <v>NÚMERO PROMEDIO MENSUAL DE ENTIDADES EMPLEADORAS COTIZANTES DE LA LEY Nº 16.744, POR REGIÓN Y ORGANISMO ADMINISTRADOR  2019</v>
      </c>
    </row>
    <row r="18" spans="2:3" x14ac:dyDescent="0.25">
      <c r="B18" s="4">
        <v>14</v>
      </c>
      <c r="C18" t="str">
        <f>CONCATENATE('14'!B3,"  ",'14'!B4)</f>
        <v>NÚMERO PROMEDIO MENSUAL DE TRABAJADORES POR LOS QUE SE COTIZÓ PARA EL SEGURO DE LA LEY N° 16.744 SEGÚN ORGANISMO ADMINISTRADOR  2015  -  2019</v>
      </c>
    </row>
    <row r="19" spans="2:3" x14ac:dyDescent="0.25">
      <c r="B19" s="4">
        <v>15</v>
      </c>
      <c r="C19" t="str">
        <f>CONCATENATE('15'!B3,"  ",'15'!B4)</f>
        <v>NÚMERO PROMEDIO MENSUAL DE TRABAJADORES POR LOS QUE SE COTIZÓ PARA EL SEGURO DE LA LEY Nº 16.744, POR ACTIVIDAD ECONÓMICA Y ORGANISMO ADMINISTRADOR  2019</v>
      </c>
    </row>
    <row r="20" spans="2:3" x14ac:dyDescent="0.25">
      <c r="B20" s="4">
        <v>16</v>
      </c>
      <c r="C20" t="str">
        <f>CONCATENATE('16'!B3,"  ",'16'!B4)</f>
        <v>NÚMERO PROMEDIO MENSUAL DE TRABAJADORES POR LOS QUE SE COTIZÓ PARA EL SEGURO DE LA LEY Nº 16.744, POR REGIÓN Y ORGANISMO ADMINISTRADOR  2019</v>
      </c>
    </row>
    <row r="21" spans="2:3" x14ac:dyDescent="0.25">
      <c r="B21" s="4">
        <v>17</v>
      </c>
      <c r="C21" t="str">
        <f>CONCATENATE('17'!B3,"  ",'17'!B4)</f>
        <v>NÚMERO PROMEDIO MENSUAL DE TRABAJADORES POR LOS QUE SE COTIZÓ EN EL INSTITUTO DE SEGURIDAD LABORAL(1) PARA EL SEGURO DE LA LEY Nº 16.744, POR REGIÓN Y ACTIVIDAD ECONÓMICA   2019</v>
      </c>
    </row>
    <row r="22" spans="2:3" x14ac:dyDescent="0.25">
      <c r="B22" s="4">
        <v>18</v>
      </c>
      <c r="C22" t="str">
        <f>CONCATENATE('18'!B3,"  ",'18'!B4)</f>
        <v>NÚMERO PROMEDIO MENSUAL DE TRABAJADORES POR LOS QUE SE COTIZÓ EN LAS MUTUALIDADES DE EMPLEADORES PARA EL SEGURO DE LA LEY N° 16.744, POR REGIÓN Y ACTIVIDAD ECONÓMICA  2019</v>
      </c>
    </row>
    <row r="23" spans="2:3" x14ac:dyDescent="0.25">
      <c r="B23" s="4">
        <v>19</v>
      </c>
      <c r="C23" t="str">
        <f>CONCATENATE('19'!B3,"  ",'19'!B4,"  ",'19'!B5)</f>
        <v>REMUNERACIÓN IMPONIBLE PROMEDIO MENSUAL DE LOS TRABAJADORES POR LOS QUE SE COTIZÓ PARA EL SEGURO DE LA LEY N° 16.744, POR ACTIVIDAD ECONÓMICA Y ORGANISMO ADMINISTRADOR  (Monto en $)  2019</v>
      </c>
    </row>
    <row r="24" spans="2:3" x14ac:dyDescent="0.25">
      <c r="B24" s="4">
        <v>20</v>
      </c>
      <c r="C24" t="str">
        <f>CONCATENATE('20'!B3,"  ",'20'!B4,"  ",'20'!B5)</f>
        <v>REMUNERACIÓN IMPONIBLE DE LOS TRABAJADORES POR LOS QUE SE COTIZÓ PARA EL SEGURO DE LA LEY N° 16.744, POR ACTIVIDAD ECONÓMICA Y ORGANISMO ADMINISTRADOR  (Monto en millones de $)  2019</v>
      </c>
    </row>
    <row r="25" spans="2:3" x14ac:dyDescent="0.25">
      <c r="B25" s="4">
        <v>21</v>
      </c>
      <c r="C25" t="str">
        <f>CONCATENATE('21'!B3,"  ",'21'!B4,"  ",'21'!B5)</f>
        <v>REMUNERACIÓN IMPONIBLE PROMEDIO MENSUAL DE LOS TRABAJADORES POR LOS QUE SE COTIZÓ PARA EL SEGURO DE LA LEY N° 16.744, POR REGIÓN Y ORGANISMO ADMINISTRADOR  (Monto en $)  2019</v>
      </c>
    </row>
    <row r="26" spans="2:3" x14ac:dyDescent="0.25">
      <c r="B26" s="4">
        <v>22</v>
      </c>
      <c r="C26" t="str">
        <f>CONCATENATE('22'!B3,"  ",'22'!B4,"  ",'22'!B5)</f>
        <v>REMUNERACIÓN IMPONIBLE DE LOS TRABAJADORES POR LOS QUE SE COTIZÓ PARA EL SEGURO DE LA LEY N° 16.744, POR REGIÓN Y ORGANISMO ADMINISTRADOR  (Monto en millones de $)  2019</v>
      </c>
    </row>
    <row r="27" spans="2:3" x14ac:dyDescent="0.25">
      <c r="B27" s="4">
        <v>23</v>
      </c>
      <c r="C27" t="str">
        <f>CONCATENATE('23'!B3,"  ",'23'!B4)</f>
        <v>NÚMERO DE ACCIDENTES DEL TRABAJO, DE TRAYECTO Y DE ENFERMEDADES PROFESIONALES SEGÚN MUTUALIDAD   2015  -  2019</v>
      </c>
    </row>
    <row r="28" spans="2:3" x14ac:dyDescent="0.25">
      <c r="B28" s="4">
        <v>24</v>
      </c>
      <c r="C28" t="str">
        <f>CONCATENATE('24'!B3,"  ",'24'!B4)</f>
        <v>NÚMERO DE ACCIDENTES DEL TRABAJO, DE TRAYECTO Y DE ENFERMEDADES PROFESIONALES SEGÚN MUTUALIDADES Y SEXO  2019</v>
      </c>
    </row>
    <row r="29" spans="2:3" x14ac:dyDescent="0.25">
      <c r="B29" s="4">
        <v>25</v>
      </c>
      <c r="C29" t="str">
        <f>CONCATENATE('25'!B3,"  ",'25'!B4)</f>
        <v>NÚMERO DE ACCIDENTES DEL TRABAJO, DE TRAYECTO Y DE ENFERMEDADES PROFESIONALES SEGÚN REGIÓN Y MUTUALIDADES  2019</v>
      </c>
    </row>
    <row r="30" spans="2:3" x14ac:dyDescent="0.25">
      <c r="B30" s="704">
        <v>26</v>
      </c>
      <c r="C30" t="str">
        <f>CONCATENATE('26'!B3,"  ",'26'!B4)</f>
        <v>NÚMERO DE ACCIDENTES DEL TRABAJO, DE TRAYECTO Y DE ENFERMEDADES PROFESIONALES SEGÚN ACTIVIDAD ECONÓMICA Y MUTUALIDADES  2019</v>
      </c>
    </row>
    <row r="31" spans="2:3" x14ac:dyDescent="0.25">
      <c r="B31" s="704">
        <v>27</v>
      </c>
      <c r="C31" t="str">
        <f>CONCATENATE('27'!B3,"  ",'27'!B4)</f>
        <v>NÚMERO DE ACCIDENTES DEL TRABAJO, DE TRAYECTO Y DE ENFERMEDADES PROFESIONALES SEGÚN ACTIVIDAD ECONÓMICA Y SEXO  2019</v>
      </c>
    </row>
    <row r="32" spans="2:3" x14ac:dyDescent="0.25">
      <c r="B32" s="704">
        <v>28</v>
      </c>
      <c r="C32" t="str">
        <f>CONCATENATE('28'!B3,"  ",'28'!B4)</f>
        <v>NÚMERO DE ACCIDENTES DEL TRABAJO, DE TRAYECTO Y DE ENFERMEDADES PROFESIONALES SEGÚN TAMAÑO DE LA ENTIDAD EMPLEADORA Y MUTUALIDADES  2019</v>
      </c>
    </row>
    <row r="33" spans="2:3" x14ac:dyDescent="0.25">
      <c r="B33" s="704">
        <v>29</v>
      </c>
      <c r="C33" t="str">
        <f>CONCATENATE('29'!B3,"  ",'29'!B4)</f>
        <v>TASAS DE ACCIDENTABILIDAD POR ACCIDENTES DEL TRABAJO Y DE TRAYECTO SEGÚN MUTUALIDADES   2015  -  2019</v>
      </c>
    </row>
    <row r="34" spans="2:3" x14ac:dyDescent="0.25">
      <c r="B34" s="704">
        <v>30</v>
      </c>
      <c r="C34" t="str">
        <f>CONCATENATE('30'!B3,"  ",'30'!B4)</f>
        <v>TASAS DE ACCIDENTABILIDAD POR ACCIDENTES DEL TRABAJO Y DE TRAYECTO SEGÚN ACTIVIDAD ECONÓMICA Y MUTUALIDADES  2018  -  2019</v>
      </c>
    </row>
    <row r="35" spans="2:3" x14ac:dyDescent="0.25">
      <c r="B35" s="704">
        <v>31</v>
      </c>
      <c r="C35" t="str">
        <f>CONCATENATE('31'!B3,"  ",'31'!B4)</f>
        <v>NÚMERO PROMEDIO DE DÍAS PERDIDOS POR CADA ACCIDENTES DEL TRABAJO Y DE TRAYECTO SEGÚN  MUTUALIDADES   2015  -  2019</v>
      </c>
    </row>
    <row r="36" spans="2:3" x14ac:dyDescent="0.25">
      <c r="B36" s="704">
        <v>32</v>
      </c>
      <c r="C36" t="str">
        <f>CONCATENATE('32'!B3,"  ",'32'!B4)</f>
        <v>NÚMERO DE DÍAS PERDIDOS POR ACCIDENTES DEL TRABAJO, DE TRAYECTO Y ENFERMEDADES PROFESIONALES SEGÚN  MUTUALIDADES   2015  -  2019</v>
      </c>
    </row>
    <row r="37" spans="2:3" x14ac:dyDescent="0.25">
      <c r="B37" s="704">
        <v>33</v>
      </c>
      <c r="C37" t="str">
        <f>CONCATENATE('33'!B3,"  ",'33'!B4)</f>
        <v>NÚMERO PROMEDIO DE DÍAS PERDIDOS POR CADA ACCIDENTES DEL TRABAJO Y DE TRAYECTO SEGÚN ACTIVIDAD ECONÓMICA Y MUTUALIDADES   2018  -  2019</v>
      </c>
    </row>
    <row r="38" spans="2:3" x14ac:dyDescent="0.25">
      <c r="B38" s="704">
        <v>34</v>
      </c>
      <c r="C38" t="str">
        <f>CONCATENATE('34'!B3,"  ",'34'!B4)</f>
        <v>NÚMERO DE DÍAS PERDIDOS POR ACCIDENTES DEL TRABAJO, DE TRAYECTO Y ENFERMEDADES PROFESIONALES SEGÚN ACTIVIDAD ECONÓMICA Y MUTUALIDADES   2018  -  2019</v>
      </c>
    </row>
    <row r="39" spans="2:3" x14ac:dyDescent="0.25">
      <c r="B39" s="704">
        <v>35</v>
      </c>
      <c r="C39" t="str">
        <f>CONCATENATE('35'!B3,"  ",'35'!B4)</f>
        <v>NÚMERO PROMEDIO DE DÍAS PERDIDOS POR ACCIDENTES DEL TRABAJO Y DE TRAYECTO SEGÚN TAMAÑO DE LA ENTIDAD EMPLEADORA Y MUTUALIDADES  2019</v>
      </c>
    </row>
    <row r="40" spans="2:3" x14ac:dyDescent="0.25">
      <c r="B40" s="704">
        <v>36</v>
      </c>
      <c r="C40" t="str">
        <f>CONCATENATE('36'!B3,"  ",'36'!B4)</f>
        <v>NÚMERO DE DÍAS PERDIDOS POR ACCIDENTES DEL TRABAJO, DE TRAYECTO Y POR ENFERMEDADES PROFESIONALES SEGÚN TAMAÑO DE LA ENTIDAD EMPLEADORA Y MUTUALIDADES  2019</v>
      </c>
    </row>
    <row r="41" spans="2:3" x14ac:dyDescent="0.25">
      <c r="B41" s="704">
        <v>37</v>
      </c>
      <c r="C41" t="str">
        <f>CONCATENATE('37'!B3,"  ",'37'!B4)</f>
        <v>NÚMERO DE FALLECIDOS POR ACCIDENTES DEL TRABAJO SEGÚN TIPO DE ACCIDENTE Y ORGANISMO ADMINISTRADOR   2015  -  2019</v>
      </c>
    </row>
    <row r="42" spans="2:3" x14ac:dyDescent="0.25">
      <c r="B42" s="704">
        <v>38</v>
      </c>
      <c r="C42" t="str">
        <f>CONCATENATE('38'!B3,"  ",'38'!B4)</f>
        <v>NÚMERO DE FALLECIDOS POR ACCIDENTES DEL TRABAJO SEGÚN TIPO DE ACCIDENTE,  REGIÓN Y ORGANISMO ADMINISTRADOR  2019</v>
      </c>
    </row>
    <row r="43" spans="2:3" x14ac:dyDescent="0.25">
      <c r="B43" s="704">
        <v>39</v>
      </c>
      <c r="C43" t="str">
        <f>CONCATENATE('39'!B3,"  ",'39'!B4)</f>
        <v>NÚMERO DE FALLECIDOS POR ACCIDENTES DEL TRABAJO EN MUTUALIDADES E ISL SEGÚN TIPO DE ACCIDENTE, REGIÓN Y SEXO  2019</v>
      </c>
    </row>
    <row r="44" spans="2:3" x14ac:dyDescent="0.25">
      <c r="B44" s="704">
        <v>40</v>
      </c>
      <c r="C44" t="str">
        <f>CONCATENATE('40'!B3,"  ",'40'!B4)</f>
        <v>NÚMERO DE FALLECIDOS POR ACCIDENTES DEL TRABAJO SEGÚN TIPO DE ACCIDENTE,  ACTIVIDAD ECONÓMICA Y ORGANISMO ADMINISTRADOR  2019</v>
      </c>
    </row>
    <row r="45" spans="2:3" x14ac:dyDescent="0.25">
      <c r="B45" s="704">
        <v>41</v>
      </c>
      <c r="C45" t="str">
        <f>CONCATENATE('41'!B3,"  ",'41'!B4)</f>
        <v>NÚMERO DE FALLECIDOS POR ACCIDENTES DEL TRABAJO EN MUTUALIDADES E ISL SEGÚN TIPO DE ACCIDENTE, ACTIVIDAD ECONÓMICA Y SEXO  2019</v>
      </c>
    </row>
    <row r="46" spans="2:3" x14ac:dyDescent="0.25">
      <c r="B46" s="704">
        <v>42</v>
      </c>
      <c r="C46" t="str">
        <f>CONCATENATE('42'!B3,"  ",'42'!B5)</f>
        <v>TASA  DE MORTALIDAD SEGÚN TIPO DE ACCIDENTE Y ORGANISMO ADMINISTRADOR   2015  -  2019</v>
      </c>
    </row>
    <row r="47" spans="2:3" x14ac:dyDescent="0.25">
      <c r="B47" s="704">
        <v>43</v>
      </c>
      <c r="C47" t="str">
        <f>CONCATENATE('43'!B3,"  ",'43'!B4,"  ",'43'!B5)</f>
        <v>TASA  DE MORTALIDAD POR ACCIDENTES DEL TRABAJO EN MUTUALIDADES E ISL SEGÚN ACTIVIDAD ECONÓMICA  (Por cada 100.000 trabajadores)  2016  -  2019</v>
      </c>
    </row>
    <row r="48" spans="2:3" x14ac:dyDescent="0.25">
      <c r="B48" s="704">
        <v>44</v>
      </c>
      <c r="C48" t="str">
        <f>CONCATENATE('44 45 46'!B3,"  ",'44 45 46'!B4," ",'44 45 46'!B5)</f>
        <v xml:space="preserve">NÚMERO DE SUBSIDIOS INICIADOS POR ACCIDENTES DEL TRABAJO Y ENFERMEDADES PROFESIONALES SEGÚN ORGANISMO ADMINISTRADOR   2015  -  2019 </v>
      </c>
    </row>
    <row r="49" spans="2:21" x14ac:dyDescent="0.25">
      <c r="B49" s="704">
        <v>45</v>
      </c>
      <c r="C49" t="str">
        <f>CONCATENATE('44 45 46'!B20,"  ",'44 45 46'!B21)</f>
        <v>NÚMERO DE DÍAS DE SUBSIDIO PAGADOS POR ACCIDENTES DEL TRABAJO Y ENFERMEDADES PROFESIONALES SEGÚN ORGANISMO ADMINISTRADOR   2015  -  2019</v>
      </c>
    </row>
    <row r="50" spans="2:21" x14ac:dyDescent="0.25">
      <c r="B50" s="704">
        <v>46</v>
      </c>
      <c r="C50" t="str">
        <f>CONCATENATE('44 45 46'!B37,"  ",'44 45 46'!B38," ",'44 45 46'!B39)</f>
        <v>MONTO TOTAL PAGADO EN SUBSIDIOS POR ACCIDENTES DEL TRABAJO Y ENFERMEDADES PROFESIONALES SEGÚN ORGANISMO ADMINISTRADOR  (Monto en miles de $ de cada año)  2015  -  2019</v>
      </c>
    </row>
    <row r="51" spans="2:21" x14ac:dyDescent="0.25">
      <c r="B51" s="704">
        <v>47</v>
      </c>
      <c r="C51" t="str">
        <f>CONCATENATE('47 48 49'!B3,"  ",'47 48 49'!B4," ",'47 48 49'!B5)</f>
        <v xml:space="preserve">NÚMERO DE SUBSIDIOS INICIADOS POR ACCIDENTES DEL TRABAJO, DE TRAYECTO Y ENFERMEDADES PROFESIONALES SEGÚN MUTUALIDADES Y SEXO  2019 </v>
      </c>
    </row>
    <row r="52" spans="2:21" x14ac:dyDescent="0.25">
      <c r="B52" s="704">
        <v>48</v>
      </c>
      <c r="C52" t="str">
        <f>CONCATENATE('47 48 49'!B16,"  ",'47 48 49'!B17)</f>
        <v>NÚMERO DE DÍAS DE SUBSIDIO PAGADOS POR ACCIDENTES DEL TRABAJO, DE TRAYECTO Y ENFERMEDADES PROFESIONALES SEGÚN MUTUALIDADES Y SEXO  2019</v>
      </c>
    </row>
    <row r="53" spans="2:21" x14ac:dyDescent="0.25">
      <c r="B53" s="704">
        <v>49</v>
      </c>
      <c r="C53" t="str">
        <f>CONCATENATE('47 48 49'!B29,"  ",'47 48 49'!B30," ",'47 48 49'!B31)</f>
        <v>MONTO TOTAL PAGADO EN SUBSIDIOS POR ACCIDENTES DEL TRABAJO, DE TRAYECTO Y ENFERMEDADES PROFESIONALES SEGÚN MUTUALIDADES  (Monto en miles de pesos) 2019</v>
      </c>
    </row>
    <row r="54" spans="2:21" x14ac:dyDescent="0.25">
      <c r="B54" s="704">
        <v>50</v>
      </c>
      <c r="C54" t="str">
        <f>CONCATENATE('50'!B3,"  ",'50'!B4," ",'50'!B5)</f>
        <v>NÚMERO Y MONTO DE INDEMNIZACIONES POR ACCIDENTES DEL TRABAJO Y ENFERMEDADES PROFESIONALES PAGADAS SEGÚN ORGANISMO ADMINISTRADOR  (Monto en miles de $ de cada año) 2015  -  2019</v>
      </c>
    </row>
    <row r="55" spans="2:21" x14ac:dyDescent="0.25">
      <c r="B55" s="704">
        <v>51</v>
      </c>
      <c r="C55" t="str">
        <f>CONCATENATE('51'!B3,"  ",'51'!B4," ",'51'!B5)</f>
        <v>NÚMERO PROMEDIO MENSUAL Y MONTOS TOTALES DE LAS PENSIONES  DE LA LEY N° 16.744, EMITIDAS A PAGO SEGÚN ORGANISMO ADMINISTRADOR Y TIPO DE PENSIÓN  (Monto en miles de $ de cada año) 2015  -  2019</v>
      </c>
    </row>
    <row r="56" spans="2:21" x14ac:dyDescent="0.25">
      <c r="B56" s="704">
        <v>52</v>
      </c>
      <c r="C56" t="str">
        <f>CONCATENATE('52'!B3,"  ",'52'!B4," ",'52'!B5)</f>
        <v>NÚMERO PROMEDIO MENSUAL Y MONTOS TOTALES DE LAS PENSIONES  DE LA LEY N° 16.744, EMITIDAS A PAGO SEGÚN ORGANISMO ADMINISTRADOR, TIPO DE PENSIÓN Y SEXO  (Monto en miles de $ de cada año) 2019</v>
      </c>
    </row>
    <row r="57" spans="2:21" x14ac:dyDescent="0.25">
      <c r="B57" s="704">
        <v>53</v>
      </c>
      <c r="C57" t="str">
        <f>CONCATENATE('53'!B3,"  ",'53'!B4," ",'53'!B5)</f>
        <v xml:space="preserve">NÚMERO DE PENSIONES DE LA LEY N° 16.744  CONCEDIDAS POR LOS ORGANISMOS ADMINISTRADORES SEGÚN TIPO DE PENSIÓN  2015  -  2019 </v>
      </c>
    </row>
    <row r="58" spans="2:21" x14ac:dyDescent="0.25">
      <c r="B58" s="704">
        <v>54</v>
      </c>
      <c r="C58" t="str">
        <f>CONCATENATE('54'!B3,"  ",'54'!B4," ",'54'!B5)</f>
        <v>MONTO DEL INGRESO MÍNIMO, SEGÚN TIPO Y PERÍODOS  (En $ de c/año) 1988  -  2019</v>
      </c>
    </row>
    <row r="59" spans="2:21" x14ac:dyDescent="0.25">
      <c r="B59" s="704">
        <v>55</v>
      </c>
      <c r="C59" t="str">
        <f>CONCATENATE('55'!B3,"  ",'55'!B4," ",'55'!B5)</f>
        <v>REMUNERACIÓN  MÍNIMA  IMPONIBLE DE TRABAJADORES DE CASA PARTICULAR  (En pesos) 1993  -  2019</v>
      </c>
    </row>
    <row r="60" spans="2:21" x14ac:dyDescent="0.25">
      <c r="B60" s="704">
        <v>56</v>
      </c>
      <c r="C60" t="str">
        <f>CONCATENATE('56'!B3,"  ",'56'!B4," ",'56'!B5)</f>
        <v>TOPE MÁXIMO DE RENTAS IMPONIBLES PARA TRABAJADORES COTIZANTES AL IPS  Monto en $ equivalentes a 60 U.F. 2015  -  2019</v>
      </c>
    </row>
    <row r="61" spans="2:21" x14ac:dyDescent="0.25">
      <c r="B61" s="704">
        <v>57</v>
      </c>
      <c r="C61" t="str">
        <f>CONCATENATE('57'!B3,"  ",'57'!B5)</f>
        <v>MONTO UNITARIO DE LAS PENSIONES MÍNIMAS SEGÚN TIPO  1998  -  2003</v>
      </c>
    </row>
    <row r="62" spans="2:21" x14ac:dyDescent="0.25">
      <c r="B62" s="704">
        <v>58</v>
      </c>
      <c r="C62" t="str" cm="1">
        <f t="array" ref="C62:U62">CONCATENATE('58'!B3:S3," ",'58'!B5:T5)</f>
        <v>MONTO UNITARIO DE LAS PENSIONES MÍNIMAS SEGÚN TIPO 2004 - 2019</v>
      </c>
      <c r="D62" t="str">
        <v xml:space="preserve"> </v>
      </c>
      <c r="E62" t="str">
        <v xml:space="preserve"> </v>
      </c>
      <c r="F62" t="str">
        <v xml:space="preserve"> </v>
      </c>
      <c r="G62" t="str">
        <v xml:space="preserve"> </v>
      </c>
      <c r="H62" t="str">
        <v xml:space="preserve"> </v>
      </c>
      <c r="I62" t="str">
        <v xml:space="preserve"> </v>
      </c>
      <c r="J62" t="str">
        <v xml:space="preserve"> </v>
      </c>
      <c r="K62" t="str">
        <v xml:space="preserve"> </v>
      </c>
      <c r="L62" t="str">
        <v xml:space="preserve"> </v>
      </c>
      <c r="M62" t="str">
        <v xml:space="preserve"> </v>
      </c>
      <c r="N62" t="str">
        <v xml:space="preserve"> </v>
      </c>
      <c r="O62" t="str">
        <v xml:space="preserve"> </v>
      </c>
      <c r="P62" t="str">
        <v xml:space="preserve"> </v>
      </c>
      <c r="Q62" t="str">
        <v xml:space="preserve"> </v>
      </c>
      <c r="R62" t="str">
        <v xml:space="preserve"> </v>
      </c>
      <c r="S62" t="str">
        <v xml:space="preserve"> </v>
      </c>
      <c r="T62" t="str">
        <v xml:space="preserve"> </v>
      </c>
      <c r="U62" t="e">
        <v>#N/A</v>
      </c>
    </row>
    <row r="63" spans="2:21" x14ac:dyDescent="0.25">
      <c r="B63" s="4">
        <v>59</v>
      </c>
      <c r="C63" t="str">
        <f>CONCATENATE('59'!B3,"  ",'59'!B4)</f>
        <v>LÍMITE MAXIMO INICIAL DE PENSIONES   1979  -  2019</v>
      </c>
    </row>
    <row r="64" spans="2:21" x14ac:dyDescent="0.25">
      <c r="B64" s="704">
        <v>60</v>
      </c>
      <c r="C64" t="str">
        <f>CONCATENATE('60'!B3,"  ",'60'!B4," ",'60'!B5)</f>
        <v>MONTO UNITARIO DE LAS BONIFICACIONES LEY 19.403 A LAS PENSIONES MÍNIMAS DE VIUDEZ Y DE LA MADRE DE LOS HIJOS DE FILIACIÓN NO MATRIMONIAL DEL CAUSANTE   ( Monto en pesos de cada año ) 2007  -  2019</v>
      </c>
    </row>
    <row r="65" spans="2:3" x14ac:dyDescent="0.25">
      <c r="B65" s="704">
        <v>61</v>
      </c>
      <c r="C65" t="str">
        <f>CONCATENATE('61'!B3,"  ",'61'!B4," ",'61'!B5)</f>
        <v>MONTO UNITARIO DE LAS BONIFICACIONES LEY 19.539 A LAS PENSIONES MÍNIMAS DE VIUDEZ Y DE LA MADRE DE LOS HIJOS  DE FILIACION NO MATRIMONIAL DEL CAUSANTE   ( Monto en pesos de cada año )  2007 - 2019</v>
      </c>
    </row>
    <row r="66" spans="2:3" x14ac:dyDescent="0.25">
      <c r="B66" s="704">
        <v>62</v>
      </c>
      <c r="C66" t="str">
        <f>CONCATENATE('62'!B3,"  ",'62'!B4," ",'62'!B5)</f>
        <v>MONTO UNITARIO DE LAS BONIFICACIONES LEY N° 19.953 A LAS PENSIONES MÍNIMAS DE VIUDEZ Y DE LA MADRE DE LOS HIJOS DE FILIACIÓN NO MATRIMONIAL DEL CAUSANTE   ( Monto en pesos de cada año ) 2007 - 2019</v>
      </c>
    </row>
    <row r="67" spans="2:3" x14ac:dyDescent="0.25">
      <c r="B67" s="704">
        <v>63</v>
      </c>
      <c r="C67" t="str">
        <f>CONCATENATE('63'!B3,"  ",'63'!B4)</f>
        <v>REAJUSTES E INCREMENTOS APLICABLES A LAS PENSIONES DE LA LEY N°16.744  1974  -  2019</v>
      </c>
    </row>
    <row r="68" spans="2:3" x14ac:dyDescent="0.25">
      <c r="B68" s="704">
        <v>64</v>
      </c>
      <c r="C68" t="str">
        <f>CONCATENATE('64'!B3,"  ",'64'!B4)</f>
        <v>MONTO UNITARIO DE LOS AGUINALDOS OTORGADOS A LOS PENSIONADOS  1985  -  2019</v>
      </c>
    </row>
    <row r="69" spans="2:3" x14ac:dyDescent="0.25">
      <c r="B69" s="704">
        <v>65</v>
      </c>
      <c r="C69" t="str">
        <f>CONCATENATE('65'!B3,"  ",'65'!B4)</f>
        <v>MONTO UNITARIO DE BONOS DE INVIERNO OTORGADOS A LOS PENSIONADOS  1997  -  2019</v>
      </c>
    </row>
    <row r="70" spans="2:3" x14ac:dyDescent="0.25">
      <c r="B70" s="595"/>
    </row>
    <row r="71" spans="2:3" x14ac:dyDescent="0.25">
      <c r="B71" s="595"/>
    </row>
    <row r="72" spans="2:3" x14ac:dyDescent="0.25">
      <c r="B72" s="595"/>
    </row>
    <row r="73" spans="2:3" x14ac:dyDescent="0.25">
      <c r="B73" s="595"/>
    </row>
    <row r="74" spans="2:3" x14ac:dyDescent="0.25">
      <c r="B74" s="595"/>
    </row>
    <row r="75" spans="2:3" x14ac:dyDescent="0.25">
      <c r="B75" s="595"/>
    </row>
    <row r="76" spans="2:3" x14ac:dyDescent="0.25">
      <c r="B76" s="595"/>
    </row>
    <row r="77" spans="2:3" x14ac:dyDescent="0.25">
      <c r="B77" s="595"/>
    </row>
    <row r="78" spans="2:3" x14ac:dyDescent="0.25">
      <c r="B78" s="595"/>
    </row>
    <row r="79" spans="2:3" x14ac:dyDescent="0.25">
      <c r="B79" s="595"/>
    </row>
    <row r="80" spans="2:3" x14ac:dyDescent="0.25">
      <c r="B80" s="595"/>
    </row>
    <row r="81" spans="2:2" x14ac:dyDescent="0.25">
      <c r="B81" s="595"/>
    </row>
    <row r="82" spans="2:2" x14ac:dyDescent="0.25">
      <c r="B82" s="595"/>
    </row>
    <row r="83" spans="2:2" x14ac:dyDescent="0.25">
      <c r="B83" s="595"/>
    </row>
    <row r="84" spans="2:2" x14ac:dyDescent="0.25">
      <c r="B84" s="595"/>
    </row>
    <row r="85" spans="2:2" x14ac:dyDescent="0.25">
      <c r="B85" s="595"/>
    </row>
    <row r="86" spans="2:2" x14ac:dyDescent="0.25">
      <c r="B86" s="595"/>
    </row>
    <row r="87" spans="2:2" x14ac:dyDescent="0.25">
      <c r="B87" s="595"/>
    </row>
    <row r="88" spans="2:2" x14ac:dyDescent="0.25">
      <c r="B88" s="595"/>
    </row>
    <row r="89" spans="2:2" x14ac:dyDescent="0.25">
      <c r="B89" s="595"/>
    </row>
    <row r="90" spans="2:2" x14ac:dyDescent="0.25">
      <c r="B90" s="595"/>
    </row>
    <row r="91" spans="2:2" x14ac:dyDescent="0.25">
      <c r="B91" s="595"/>
    </row>
    <row r="92" spans="2:2" x14ac:dyDescent="0.25">
      <c r="B92" s="595"/>
    </row>
    <row r="93" spans="2:2" x14ac:dyDescent="0.25">
      <c r="B93" s="595"/>
    </row>
    <row r="94" spans="2:2" x14ac:dyDescent="0.25">
      <c r="B94" s="595"/>
    </row>
    <row r="95" spans="2:2" x14ac:dyDescent="0.25">
      <c r="B95" s="595"/>
    </row>
    <row r="96" spans="2:2" x14ac:dyDescent="0.25">
      <c r="B96" s="595"/>
    </row>
    <row r="97" spans="2:2" x14ac:dyDescent="0.25">
      <c r="B97" s="595"/>
    </row>
    <row r="98" spans="2:2" x14ac:dyDescent="0.25">
      <c r="B98" s="595"/>
    </row>
    <row r="99" spans="2:2" x14ac:dyDescent="0.25">
      <c r="B99" s="595"/>
    </row>
    <row r="100" spans="2:2" x14ac:dyDescent="0.25">
      <c r="B100" s="595"/>
    </row>
    <row r="101" spans="2:2" x14ac:dyDescent="0.25">
      <c r="B101" s="595"/>
    </row>
    <row r="102" spans="2:2" x14ac:dyDescent="0.25">
      <c r="B102" s="595"/>
    </row>
    <row r="103" spans="2:2" x14ac:dyDescent="0.25">
      <c r="B103" s="595"/>
    </row>
    <row r="104" spans="2:2" x14ac:dyDescent="0.25">
      <c r="B104" s="595"/>
    </row>
    <row r="105" spans="2:2" x14ac:dyDescent="0.25">
      <c r="B105" s="595"/>
    </row>
    <row r="106" spans="2:2" x14ac:dyDescent="0.25">
      <c r="B106" s="595"/>
    </row>
    <row r="107" spans="2:2" x14ac:dyDescent="0.25">
      <c r="B107" s="595"/>
    </row>
    <row r="108" spans="2:2" x14ac:dyDescent="0.25">
      <c r="B108" s="595"/>
    </row>
    <row r="109" spans="2:2" x14ac:dyDescent="0.25">
      <c r="B109" s="595"/>
    </row>
    <row r="110" spans="2:2" x14ac:dyDescent="0.25">
      <c r="B110" s="595"/>
    </row>
    <row r="111" spans="2:2" x14ac:dyDescent="0.25">
      <c r="B111" s="595"/>
    </row>
    <row r="112" spans="2:2" x14ac:dyDescent="0.25">
      <c r="B112" s="595"/>
    </row>
    <row r="113" spans="2:2" x14ac:dyDescent="0.25">
      <c r="B113" s="595"/>
    </row>
    <row r="114" spans="2:2" x14ac:dyDescent="0.25">
      <c r="B114" s="595"/>
    </row>
    <row r="115" spans="2:2" x14ac:dyDescent="0.25">
      <c r="B115" s="595"/>
    </row>
    <row r="116" spans="2:2" x14ac:dyDescent="0.25">
      <c r="B116" s="595"/>
    </row>
    <row r="117" spans="2:2" x14ac:dyDescent="0.25">
      <c r="B117" s="595"/>
    </row>
    <row r="118" spans="2:2" x14ac:dyDescent="0.25">
      <c r="B118" s="595"/>
    </row>
    <row r="119" spans="2:2" x14ac:dyDescent="0.25">
      <c r="B119" s="595"/>
    </row>
    <row r="120" spans="2:2" x14ac:dyDescent="0.25">
      <c r="B120" s="595"/>
    </row>
    <row r="121" spans="2:2" x14ac:dyDescent="0.25">
      <c r="B121" s="595"/>
    </row>
    <row r="122" spans="2:2" x14ac:dyDescent="0.25">
      <c r="B122" s="595"/>
    </row>
    <row r="123" spans="2:2" x14ac:dyDescent="0.25">
      <c r="B123" s="595"/>
    </row>
    <row r="124" spans="2:2" x14ac:dyDescent="0.25">
      <c r="B124" s="595"/>
    </row>
    <row r="125" spans="2:2" x14ac:dyDescent="0.25">
      <c r="B125" s="595"/>
    </row>
    <row r="126" spans="2:2" x14ac:dyDescent="0.25">
      <c r="B126" s="595"/>
    </row>
    <row r="127" spans="2:2" x14ac:dyDescent="0.25">
      <c r="B127" s="595"/>
    </row>
    <row r="128" spans="2:2" x14ac:dyDescent="0.25">
      <c r="B128" s="595"/>
    </row>
    <row r="129" spans="2:2" x14ac:dyDescent="0.25">
      <c r="B129" s="595"/>
    </row>
    <row r="130" spans="2:2" x14ac:dyDescent="0.25">
      <c r="B130" s="595"/>
    </row>
    <row r="131" spans="2:2" x14ac:dyDescent="0.25">
      <c r="B131" s="595"/>
    </row>
    <row r="132" spans="2:2" x14ac:dyDescent="0.25">
      <c r="B132" s="595"/>
    </row>
    <row r="133" spans="2:2" x14ac:dyDescent="0.25">
      <c r="B133" s="595"/>
    </row>
    <row r="134" spans="2:2" x14ac:dyDescent="0.25">
      <c r="B134" s="595"/>
    </row>
    <row r="135" spans="2:2" x14ac:dyDescent="0.25">
      <c r="B135" s="595"/>
    </row>
    <row r="136" spans="2:2" x14ac:dyDescent="0.25">
      <c r="B136" s="595"/>
    </row>
    <row r="137" spans="2:2" x14ac:dyDescent="0.25">
      <c r="B137" s="595"/>
    </row>
    <row r="138" spans="2:2" x14ac:dyDescent="0.25">
      <c r="B138" s="595"/>
    </row>
    <row r="139" spans="2:2" x14ac:dyDescent="0.25">
      <c r="B139" s="595"/>
    </row>
    <row r="140" spans="2:2" x14ac:dyDescent="0.25">
      <c r="B140" s="595"/>
    </row>
    <row r="141" spans="2:2" x14ac:dyDescent="0.25">
      <c r="B141" s="595"/>
    </row>
    <row r="142" spans="2:2" x14ac:dyDescent="0.25">
      <c r="B142" s="595"/>
    </row>
    <row r="143" spans="2:2" x14ac:dyDescent="0.25">
      <c r="B143" s="595"/>
    </row>
    <row r="144" spans="2:2" x14ac:dyDescent="0.25">
      <c r="B144" s="595"/>
    </row>
    <row r="145" spans="2:2" x14ac:dyDescent="0.25">
      <c r="B145" s="595"/>
    </row>
    <row r="146" spans="2:2" x14ac:dyDescent="0.25">
      <c r="B146" s="595"/>
    </row>
    <row r="147" spans="2:2" x14ac:dyDescent="0.25">
      <c r="B147" s="595"/>
    </row>
    <row r="148" spans="2:2" x14ac:dyDescent="0.25">
      <c r="B148" s="595"/>
    </row>
    <row r="149" spans="2:2" x14ac:dyDescent="0.25">
      <c r="B149" s="595"/>
    </row>
    <row r="150" spans="2:2" x14ac:dyDescent="0.25">
      <c r="B150" s="595"/>
    </row>
    <row r="151" spans="2:2" x14ac:dyDescent="0.25">
      <c r="B151" s="595"/>
    </row>
    <row r="152" spans="2:2" x14ac:dyDescent="0.25">
      <c r="B152" s="595"/>
    </row>
    <row r="153" spans="2:2" x14ac:dyDescent="0.25">
      <c r="B153" s="595"/>
    </row>
    <row r="154" spans="2:2" x14ac:dyDescent="0.25">
      <c r="B154" s="595"/>
    </row>
    <row r="155" spans="2:2" x14ac:dyDescent="0.25">
      <c r="B155" s="595"/>
    </row>
    <row r="156" spans="2:2" x14ac:dyDescent="0.25">
      <c r="B156" s="595"/>
    </row>
    <row r="157" spans="2:2" x14ac:dyDescent="0.25">
      <c r="B157" s="595"/>
    </row>
    <row r="158" spans="2:2" x14ac:dyDescent="0.25">
      <c r="B158" s="595"/>
    </row>
    <row r="159" spans="2:2" x14ac:dyDescent="0.25">
      <c r="B159" s="595"/>
    </row>
    <row r="160" spans="2:2" x14ac:dyDescent="0.25">
      <c r="B160" s="595"/>
    </row>
    <row r="161" spans="2:2" x14ac:dyDescent="0.25">
      <c r="B161" s="595"/>
    </row>
    <row r="162" spans="2:2" x14ac:dyDescent="0.25">
      <c r="B162" s="595"/>
    </row>
    <row r="163" spans="2:2" x14ac:dyDescent="0.25">
      <c r="B163" s="595"/>
    </row>
    <row r="164" spans="2:2" x14ac:dyDescent="0.25">
      <c r="B164" s="595"/>
    </row>
    <row r="165" spans="2:2" x14ac:dyDescent="0.25">
      <c r="B165" s="595"/>
    </row>
    <row r="166" spans="2:2" x14ac:dyDescent="0.25">
      <c r="B166" s="595"/>
    </row>
    <row r="167" spans="2:2" x14ac:dyDescent="0.25">
      <c r="B167" s="595"/>
    </row>
    <row r="168" spans="2:2" x14ac:dyDescent="0.25">
      <c r="B168" s="595"/>
    </row>
    <row r="169" spans="2:2" x14ac:dyDescent="0.25">
      <c r="B169" s="595"/>
    </row>
    <row r="170" spans="2:2" x14ac:dyDescent="0.25">
      <c r="B170" s="595"/>
    </row>
    <row r="171" spans="2:2" x14ac:dyDescent="0.25">
      <c r="B171" s="595"/>
    </row>
    <row r="172" spans="2:2" x14ac:dyDescent="0.25">
      <c r="B172" s="595"/>
    </row>
    <row r="173" spans="2:2" x14ac:dyDescent="0.25">
      <c r="B173" s="595"/>
    </row>
    <row r="174" spans="2:2" x14ac:dyDescent="0.25">
      <c r="B174" s="595"/>
    </row>
    <row r="175" spans="2:2" x14ac:dyDescent="0.25">
      <c r="B175" s="595"/>
    </row>
    <row r="176" spans="2:2" x14ac:dyDescent="0.25">
      <c r="B176" s="595"/>
    </row>
    <row r="177" spans="2:2" x14ac:dyDescent="0.25">
      <c r="B177" s="595"/>
    </row>
    <row r="178" spans="2:2" x14ac:dyDescent="0.25">
      <c r="B178" s="595"/>
    </row>
    <row r="179" spans="2:2" x14ac:dyDescent="0.25">
      <c r="B179" s="595"/>
    </row>
    <row r="180" spans="2:2" x14ac:dyDescent="0.25">
      <c r="B180" s="595"/>
    </row>
    <row r="181" spans="2:2" x14ac:dyDescent="0.25">
      <c r="B181" s="595"/>
    </row>
    <row r="182" spans="2:2" x14ac:dyDescent="0.25">
      <c r="B182" s="595"/>
    </row>
    <row r="183" spans="2:2" x14ac:dyDescent="0.25">
      <c r="B183" s="595"/>
    </row>
    <row r="184" spans="2:2" x14ac:dyDescent="0.25">
      <c r="B184" s="595"/>
    </row>
    <row r="185" spans="2:2" x14ac:dyDescent="0.25">
      <c r="B185" s="595"/>
    </row>
    <row r="186" spans="2:2" x14ac:dyDescent="0.25">
      <c r="B186" s="595"/>
    </row>
    <row r="187" spans="2:2" x14ac:dyDescent="0.25">
      <c r="B187" s="595"/>
    </row>
    <row r="188" spans="2:2" x14ac:dyDescent="0.25">
      <c r="B188" s="595"/>
    </row>
    <row r="189" spans="2:2" x14ac:dyDescent="0.25">
      <c r="B189" s="595"/>
    </row>
    <row r="190" spans="2:2" x14ac:dyDescent="0.25">
      <c r="B190" s="595"/>
    </row>
    <row r="191" spans="2:2" x14ac:dyDescent="0.25">
      <c r="B191" s="595"/>
    </row>
    <row r="192" spans="2:2" x14ac:dyDescent="0.25">
      <c r="B192" s="595"/>
    </row>
    <row r="193" spans="2:2" x14ac:dyDescent="0.25">
      <c r="B193" s="595"/>
    </row>
    <row r="194" spans="2:2" x14ac:dyDescent="0.25">
      <c r="B194" s="595"/>
    </row>
    <row r="195" spans="2:2" x14ac:dyDescent="0.25">
      <c r="B195" s="595"/>
    </row>
    <row r="196" spans="2:2" x14ac:dyDescent="0.25">
      <c r="B196" s="595"/>
    </row>
    <row r="197" spans="2:2" x14ac:dyDescent="0.25">
      <c r="B197" s="595"/>
    </row>
    <row r="198" spans="2:2" x14ac:dyDescent="0.25">
      <c r="B198" s="595"/>
    </row>
    <row r="199" spans="2:2" x14ac:dyDescent="0.25">
      <c r="B199" s="595"/>
    </row>
    <row r="200" spans="2:2" x14ac:dyDescent="0.25">
      <c r="B200" s="595"/>
    </row>
    <row r="201" spans="2:2" x14ac:dyDescent="0.25">
      <c r="B201" s="595"/>
    </row>
    <row r="202" spans="2:2" x14ac:dyDescent="0.25">
      <c r="B202" s="595"/>
    </row>
    <row r="203" spans="2:2" x14ac:dyDescent="0.25">
      <c r="B203" s="595"/>
    </row>
    <row r="204" spans="2:2" x14ac:dyDescent="0.25">
      <c r="B204" s="595"/>
    </row>
    <row r="205" spans="2:2" x14ac:dyDescent="0.25">
      <c r="B205" s="595"/>
    </row>
    <row r="206" spans="2:2" x14ac:dyDescent="0.25">
      <c r="B206" s="595"/>
    </row>
    <row r="207" spans="2:2" x14ac:dyDescent="0.25">
      <c r="B207" s="595"/>
    </row>
    <row r="208" spans="2:2" x14ac:dyDescent="0.25">
      <c r="B208" s="595"/>
    </row>
    <row r="209" spans="2:2" x14ac:dyDescent="0.25">
      <c r="B209" s="595"/>
    </row>
    <row r="210" spans="2:2" x14ac:dyDescent="0.25">
      <c r="B210" s="595"/>
    </row>
  </sheetData>
  <hyperlinks>
    <hyperlink ref="B5" location="'1 2'!A1" display="'1 2'!A1"/>
    <hyperlink ref="B6" location="'1 2'!Área_de_impresión" display="'1 2'!Área_de_impresión"/>
    <hyperlink ref="B7" location="'3 4'!A1" display="'3 4'!A1"/>
    <hyperlink ref="B8" location="'3 4'!A52" display="'3 4'!A52"/>
    <hyperlink ref="B9" location="'5'!A1" display="'5'!A1"/>
    <hyperlink ref="B10" location="'6'!A1" display="'6'!A1"/>
    <hyperlink ref="B11" location="'7 8'!A1" display="'7 8'!A1"/>
    <hyperlink ref="B12" location="'7 8'!A49" display="'7 8'!A49"/>
    <hyperlink ref="B13" location="'9 10'!A1" display="'9 10'!A1"/>
    <hyperlink ref="B14" location="'9 10'!A31" display="'9 10'!A31"/>
    <hyperlink ref="B15" location="'11'!A1" display="'11'!A1"/>
    <hyperlink ref="B16" location="'12'!A1" display="'12'!A1"/>
    <hyperlink ref="B17" location="'13'!A1" display="'13'!A1"/>
    <hyperlink ref="B18" location="'14'!A1" display="'14'!A1"/>
    <hyperlink ref="B19" location="'15'!A1" display="'15'!A1"/>
    <hyperlink ref="B20" location="'16'!A1" display="'16'!A1"/>
    <hyperlink ref="B21" location="'17'!A1" display="'17'!A1"/>
    <hyperlink ref="B22" location="'18'!A1" display="'18'!A1"/>
    <hyperlink ref="B23" location="'19'!A1" display="'19'!A1"/>
    <hyperlink ref="B24" location="'20'!A1" display="'20'!A1"/>
    <hyperlink ref="B25" location="'21'!A1" display="'21'!A1"/>
    <hyperlink ref="B26" location="'22'!A1" display="'22'!A1"/>
    <hyperlink ref="B27" location="'23'!A1" display="'23'!A1"/>
    <hyperlink ref="B28" location="'24'!A1" display="'24'!A1"/>
    <hyperlink ref="B29" location="'25'!A1" display="'25'!A1"/>
    <hyperlink ref="B30" location="'26'!A1" display="'26'!A1"/>
    <hyperlink ref="B31" location="'27'!A1" display="'27'!A1"/>
    <hyperlink ref="B32" location="'28'!A1" display="'28'!A1"/>
    <hyperlink ref="B33" location="'29'!A1" display="'29'!A1"/>
    <hyperlink ref="B34" location="'30'!A1" display="'30'!A1"/>
    <hyperlink ref="B35" location="'31'!A1" display="'31'!A1"/>
    <hyperlink ref="B36" location="'32'!A1" display="'32'!A1"/>
    <hyperlink ref="B37" location="'33'!A1" display="'33'!A1"/>
    <hyperlink ref="B38" location="'34'!A1" display="'34'!A1"/>
    <hyperlink ref="B39" location="'35'!A1" display="'35'!A1"/>
    <hyperlink ref="B40" location="'36'!A1" display="'36'!A1"/>
    <hyperlink ref="B41" location="'37'!A1" display="'37'!A1"/>
    <hyperlink ref="B42" location="'38'!A1" display="'38'!A1"/>
    <hyperlink ref="B43" location="'39'!A1" display="'39'!A1"/>
    <hyperlink ref="B53" location="'47 48 49'!A1" display="'47 48 49'!A1"/>
    <hyperlink ref="B54" location="'50'!A1" display="'50'!A1"/>
    <hyperlink ref="B55" location="'51'!A1" display="'51'!A1"/>
    <hyperlink ref="B56" location="'52'!A1" display="'52'!A1"/>
    <hyperlink ref="B57" location="'53'!A1" display="'53'!A1"/>
    <hyperlink ref="B58" location="'54'!A1" display="'54'!A1"/>
    <hyperlink ref="B59" location="'55'!A1" display="'55'!A1"/>
    <hyperlink ref="B60" location="'56'!A1" display="'56'!A1"/>
    <hyperlink ref="B61" location="'57'!A1" display="'57'!A1"/>
    <hyperlink ref="B64" location="'60'!A1" display="'60'!A1"/>
    <hyperlink ref="B65" location="'61'!A1" display="'61'!A1"/>
    <hyperlink ref="B44" location="'40'!A1" display="'40'!A1"/>
    <hyperlink ref="B45" location="'41'!A1" display="'41'!A1"/>
    <hyperlink ref="B46" location="'42'!A1" display="'42'!A1"/>
    <hyperlink ref="B47" location="'43'!A1" display="'43'!A1"/>
    <hyperlink ref="B48" location="'44 45 46'!A1" display="'44 45 46'!A1"/>
    <hyperlink ref="B49" location="'44 45 46'!A1" display="'44 45 46'!A1"/>
    <hyperlink ref="B50" location="'44 45 46'!A1" display="'44 45 46'!A1"/>
    <hyperlink ref="B51" location="'47 48 49'!A1" display="'47 48 49'!A1"/>
    <hyperlink ref="B52" location="'47 48 49'!A1" display="'47 48 49'!A1"/>
    <hyperlink ref="B66" location="'62'!F1" display="'62'!F1"/>
    <hyperlink ref="B67" location="'63'!H1" display="'63'!H1"/>
    <hyperlink ref="B68" location="'64'!F1" display="'64'!F1"/>
    <hyperlink ref="B63" location="'59'!A1" display="'59'!A1"/>
    <hyperlink ref="B69" location="'65'!A1" display="'65'!A1"/>
    <hyperlink ref="B62" location="'58'!A1" display="'58'!A1"/>
    <hyperlink ref="C2" location="'Indice Total'!A6" display="Volver"/>
  </hyperlinks>
  <pageMargins left="0.7" right="0.7" top="0.75" bottom="0.75" header="0.3" footer="0.3"/>
  <pageSetup paperSize="14"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M73"/>
  <sheetViews>
    <sheetView showGridLines="0" zoomScale="90" zoomScaleNormal="90" workbookViewId="0"/>
  </sheetViews>
  <sheetFormatPr baseColWidth="10" defaultColWidth="11.42578125" defaultRowHeight="12.75" x14ac:dyDescent="0.2"/>
  <cols>
    <col min="1" max="1" width="23.7109375" style="241" customWidth="1"/>
    <col min="2" max="2" width="69.28515625" style="241" customWidth="1"/>
    <col min="3" max="6" width="11.7109375" style="241" customWidth="1"/>
    <col min="7" max="7" width="12.7109375" style="241" customWidth="1"/>
    <col min="8" max="16384" width="11.42578125" style="241"/>
  </cols>
  <sheetData>
    <row r="1" spans="2:8" ht="42.95" customHeight="1" x14ac:dyDescent="0.25">
      <c r="B1" s="1143"/>
      <c r="C1" s="842"/>
      <c r="D1" s="842"/>
      <c r="E1" s="929"/>
      <c r="F1" s="929"/>
      <c r="G1" s="842"/>
    </row>
    <row r="2" spans="2:8" ht="21.75" customHeight="1" x14ac:dyDescent="0.2">
      <c r="B2" s="1769" t="s">
        <v>1748</v>
      </c>
      <c r="C2" s="1769"/>
      <c r="D2" s="1769"/>
      <c r="E2" s="1769"/>
      <c r="F2" s="1769"/>
      <c r="G2" s="1769"/>
      <c r="H2" s="3" t="s">
        <v>1</v>
      </c>
    </row>
    <row r="3" spans="2:8" ht="36" customHeight="1" x14ac:dyDescent="0.2">
      <c r="B3" s="1761" t="s">
        <v>1749</v>
      </c>
      <c r="C3" s="1761"/>
      <c r="D3" s="1761"/>
      <c r="E3" s="1761"/>
      <c r="F3" s="1761"/>
      <c r="G3" s="1761"/>
    </row>
    <row r="4" spans="2:8" ht="19.149999999999999" customHeight="1" thickBot="1" x14ac:dyDescent="0.25">
      <c r="B4" s="1793">
        <v>2019</v>
      </c>
      <c r="C4" s="1793"/>
      <c r="D4" s="1793"/>
      <c r="E4" s="1793"/>
      <c r="F4" s="1793"/>
      <c r="G4" s="1793"/>
    </row>
    <row r="5" spans="2:8" ht="24.75" customHeight="1" x14ac:dyDescent="0.25">
      <c r="B5" s="1877"/>
      <c r="C5" s="1877"/>
      <c r="D5" s="1877"/>
      <c r="E5" s="1877"/>
      <c r="F5" s="1877"/>
      <c r="G5" s="1877"/>
    </row>
    <row r="6" spans="2:8" ht="25.5" customHeight="1" x14ac:dyDescent="0.2">
      <c r="B6" s="946" t="s">
        <v>52</v>
      </c>
      <c r="C6" s="587" t="s">
        <v>832</v>
      </c>
      <c r="D6" s="587" t="s">
        <v>1545</v>
      </c>
      <c r="E6" s="587" t="s">
        <v>836</v>
      </c>
      <c r="F6" s="587" t="s">
        <v>835</v>
      </c>
      <c r="G6" s="587" t="s">
        <v>117</v>
      </c>
    </row>
    <row r="7" spans="2:8" ht="18" customHeight="1" x14ac:dyDescent="0.25">
      <c r="B7" s="1058" t="s">
        <v>1707</v>
      </c>
      <c r="C7" s="1083"/>
      <c r="D7" s="1083"/>
      <c r="E7" s="1083"/>
      <c r="F7" s="1083"/>
      <c r="G7" s="1083"/>
    </row>
    <row r="8" spans="2:8" ht="18" customHeight="1" x14ac:dyDescent="0.2">
      <c r="B8" s="742" t="s">
        <v>1546</v>
      </c>
      <c r="C8" s="916">
        <v>13</v>
      </c>
      <c r="D8" s="916">
        <v>5</v>
      </c>
      <c r="E8" s="916">
        <v>2</v>
      </c>
      <c r="F8" s="916">
        <v>7</v>
      </c>
      <c r="G8" s="921">
        <v>27</v>
      </c>
    </row>
    <row r="9" spans="2:8" ht="18" customHeight="1" x14ac:dyDescent="0.2">
      <c r="B9" s="742" t="s">
        <v>1547</v>
      </c>
      <c r="C9" s="916">
        <v>1</v>
      </c>
      <c r="D9" s="916">
        <v>7</v>
      </c>
      <c r="E9" s="916">
        <v>1</v>
      </c>
      <c r="F9" s="916">
        <v>1</v>
      </c>
      <c r="G9" s="921">
        <v>10</v>
      </c>
    </row>
    <row r="10" spans="2:8" ht="18" customHeight="1" x14ac:dyDescent="0.2">
      <c r="B10" s="742" t="s">
        <v>72</v>
      </c>
      <c r="C10" s="916"/>
      <c r="D10" s="916">
        <v>1</v>
      </c>
      <c r="E10" s="916"/>
      <c r="F10" s="916">
        <v>3</v>
      </c>
      <c r="G10" s="921">
        <v>4</v>
      </c>
    </row>
    <row r="11" spans="2:8" ht="18" customHeight="1" x14ac:dyDescent="0.2">
      <c r="B11" s="742" t="s">
        <v>1548</v>
      </c>
      <c r="C11" s="916">
        <v>3</v>
      </c>
      <c r="D11" s="916">
        <v>10</v>
      </c>
      <c r="E11" s="916">
        <v>1</v>
      </c>
      <c r="F11" s="916">
        <v>2</v>
      </c>
      <c r="G11" s="921">
        <v>16</v>
      </c>
    </row>
    <row r="12" spans="2:8" ht="18" customHeight="1" x14ac:dyDescent="0.2">
      <c r="B12" s="742" t="s">
        <v>1549</v>
      </c>
      <c r="C12" s="916">
        <v>1</v>
      </c>
      <c r="D12" s="916">
        <v>1</v>
      </c>
      <c r="E12" s="916"/>
      <c r="F12" s="916"/>
      <c r="G12" s="921">
        <v>2</v>
      </c>
    </row>
    <row r="13" spans="2:8" ht="18" customHeight="1" x14ac:dyDescent="0.2">
      <c r="B13" s="742" t="s">
        <v>70</v>
      </c>
      <c r="C13" s="916">
        <v>7</v>
      </c>
      <c r="D13" s="916">
        <v>21</v>
      </c>
      <c r="E13" s="916">
        <v>8</v>
      </c>
      <c r="F13" s="916">
        <v>6</v>
      </c>
      <c r="G13" s="921">
        <v>42</v>
      </c>
    </row>
    <row r="14" spans="2:8" ht="18" customHeight="1" x14ac:dyDescent="0.2">
      <c r="B14" s="742" t="s">
        <v>1550</v>
      </c>
      <c r="C14" s="916">
        <v>8</v>
      </c>
      <c r="D14" s="916">
        <v>2</v>
      </c>
      <c r="E14" s="916"/>
      <c r="F14" s="916">
        <v>2</v>
      </c>
      <c r="G14" s="921">
        <v>12</v>
      </c>
    </row>
    <row r="15" spans="2:8" ht="18" customHeight="1" x14ac:dyDescent="0.2">
      <c r="B15" s="742" t="s">
        <v>1551</v>
      </c>
      <c r="C15" s="916"/>
      <c r="D15" s="916"/>
      <c r="E15" s="916"/>
      <c r="F15" s="916">
        <v>2</v>
      </c>
      <c r="G15" s="921">
        <v>2</v>
      </c>
    </row>
    <row r="16" spans="2:8" ht="18" customHeight="1" x14ac:dyDescent="0.2">
      <c r="B16" s="742" t="s">
        <v>1552</v>
      </c>
      <c r="C16" s="916">
        <v>8</v>
      </c>
      <c r="D16" s="916">
        <v>25</v>
      </c>
      <c r="E16" s="916">
        <v>7</v>
      </c>
      <c r="F16" s="916">
        <v>10</v>
      </c>
      <c r="G16" s="921">
        <v>50</v>
      </c>
    </row>
    <row r="17" spans="2:13" ht="18" customHeight="1" x14ac:dyDescent="0.2">
      <c r="B17" s="742" t="s">
        <v>1553</v>
      </c>
      <c r="C17" s="916"/>
      <c r="D17" s="916">
        <v>1</v>
      </c>
      <c r="E17" s="916"/>
      <c r="F17" s="916"/>
      <c r="G17" s="921">
        <v>1</v>
      </c>
    </row>
    <row r="18" spans="2:13" ht="18" customHeight="1" x14ac:dyDescent="0.2">
      <c r="B18" s="742" t="s">
        <v>1554</v>
      </c>
      <c r="C18" s="916">
        <v>10</v>
      </c>
      <c r="D18" s="916">
        <v>4</v>
      </c>
      <c r="E18" s="916"/>
      <c r="F18" s="916">
        <v>1</v>
      </c>
      <c r="G18" s="921">
        <v>15</v>
      </c>
    </row>
    <row r="19" spans="2:13" ht="18" customHeight="1" x14ac:dyDescent="0.2">
      <c r="B19" s="742" t="s">
        <v>1555</v>
      </c>
      <c r="C19" s="916">
        <v>2</v>
      </c>
      <c r="D19" s="916">
        <v>1</v>
      </c>
      <c r="E19" s="916"/>
      <c r="F19" s="916"/>
      <c r="G19" s="921">
        <v>3</v>
      </c>
    </row>
    <row r="20" spans="2:13" ht="18" customHeight="1" x14ac:dyDescent="0.2">
      <c r="B20" s="742" t="s">
        <v>71</v>
      </c>
      <c r="C20" s="916">
        <v>1</v>
      </c>
      <c r="D20" s="916"/>
      <c r="E20" s="916"/>
      <c r="F20" s="916"/>
      <c r="G20" s="921">
        <v>1</v>
      </c>
    </row>
    <row r="21" spans="2:13" ht="18" customHeight="1" x14ac:dyDescent="0.2">
      <c r="B21" s="742" t="s">
        <v>1556</v>
      </c>
      <c r="C21" s="916"/>
      <c r="D21" s="916"/>
      <c r="E21" s="916"/>
      <c r="F21" s="916"/>
      <c r="G21" s="921">
        <v>0</v>
      </c>
    </row>
    <row r="22" spans="2:13" ht="18" customHeight="1" x14ac:dyDescent="0.2">
      <c r="B22" s="742" t="s">
        <v>1557</v>
      </c>
      <c r="C22" s="916">
        <v>4</v>
      </c>
      <c r="D22" s="916">
        <v>2</v>
      </c>
      <c r="E22" s="916">
        <v>1</v>
      </c>
      <c r="F22" s="916">
        <v>1</v>
      </c>
      <c r="G22" s="921">
        <v>8</v>
      </c>
    </row>
    <row r="23" spans="2:13" ht="18" customHeight="1" x14ac:dyDescent="0.2">
      <c r="B23" s="1144" t="s">
        <v>1558</v>
      </c>
      <c r="C23" s="916"/>
      <c r="D23" s="916"/>
      <c r="E23" s="916"/>
      <c r="F23" s="916">
        <v>4</v>
      </c>
      <c r="G23" s="921">
        <v>4</v>
      </c>
    </row>
    <row r="24" spans="2:13" ht="18" customHeight="1" x14ac:dyDescent="0.2">
      <c r="B24" s="1056" t="s">
        <v>1657</v>
      </c>
      <c r="C24" s="1099">
        <v>58</v>
      </c>
      <c r="D24" s="1099">
        <v>80</v>
      </c>
      <c r="E24" s="1099">
        <v>20</v>
      </c>
      <c r="F24" s="1099">
        <v>39</v>
      </c>
      <c r="G24" s="921">
        <v>197</v>
      </c>
      <c r="I24" s="808"/>
      <c r="J24" s="808"/>
      <c r="K24" s="808"/>
      <c r="L24" s="808"/>
      <c r="M24" s="808"/>
    </row>
    <row r="25" spans="2:13" ht="18" customHeight="1" x14ac:dyDescent="0.2">
      <c r="B25" s="1058" t="s">
        <v>1708</v>
      </c>
      <c r="C25" s="1128"/>
      <c r="D25" s="1128"/>
      <c r="E25" s="1128"/>
      <c r="F25" s="1128"/>
      <c r="G25" s="1129"/>
    </row>
    <row r="26" spans="2:13" ht="18" customHeight="1" x14ac:dyDescent="0.2">
      <c r="B26" s="742" t="s">
        <v>1546</v>
      </c>
      <c r="C26" s="916">
        <v>17</v>
      </c>
      <c r="D26" s="916">
        <v>11</v>
      </c>
      <c r="E26" s="916">
        <v>1</v>
      </c>
      <c r="F26" s="916"/>
      <c r="G26" s="921">
        <v>29</v>
      </c>
    </row>
    <row r="27" spans="2:13" ht="18" customHeight="1" x14ac:dyDescent="0.2">
      <c r="B27" s="742" t="s">
        <v>1547</v>
      </c>
      <c r="C27" s="916">
        <v>4</v>
      </c>
      <c r="D27" s="916"/>
      <c r="E27" s="916"/>
      <c r="F27" s="916"/>
      <c r="G27" s="921">
        <v>4</v>
      </c>
    </row>
    <row r="28" spans="2:13" ht="18" customHeight="1" x14ac:dyDescent="0.2">
      <c r="B28" s="742" t="s">
        <v>72</v>
      </c>
      <c r="C28" s="916"/>
      <c r="D28" s="916">
        <v>1</v>
      </c>
      <c r="E28" s="916"/>
      <c r="F28" s="916"/>
      <c r="G28" s="921">
        <v>1</v>
      </c>
    </row>
    <row r="29" spans="2:13" ht="18" customHeight="1" x14ac:dyDescent="0.2">
      <c r="B29" s="742" t="s">
        <v>1548</v>
      </c>
      <c r="C29" s="916">
        <v>5</v>
      </c>
      <c r="D29" s="916">
        <v>7</v>
      </c>
      <c r="E29" s="916">
        <v>2</v>
      </c>
      <c r="F29" s="916"/>
      <c r="G29" s="921">
        <v>14</v>
      </c>
    </row>
    <row r="30" spans="2:13" ht="18" customHeight="1" x14ac:dyDescent="0.2">
      <c r="B30" s="742" t="s">
        <v>1549</v>
      </c>
      <c r="C30" s="916"/>
      <c r="D30" s="916"/>
      <c r="E30" s="916">
        <v>1</v>
      </c>
      <c r="F30" s="916"/>
      <c r="G30" s="921">
        <v>1</v>
      </c>
    </row>
    <row r="31" spans="2:13" ht="18" customHeight="1" x14ac:dyDescent="0.2">
      <c r="B31" s="742" t="s">
        <v>70</v>
      </c>
      <c r="C31" s="916">
        <v>1</v>
      </c>
      <c r="D31" s="916">
        <v>20</v>
      </c>
      <c r="E31" s="916">
        <v>4</v>
      </c>
      <c r="F31" s="916">
        <v>1</v>
      </c>
      <c r="G31" s="921">
        <v>26</v>
      </c>
    </row>
    <row r="32" spans="2:13" ht="18" customHeight="1" x14ac:dyDescent="0.2">
      <c r="B32" s="742" t="s">
        <v>1550</v>
      </c>
      <c r="C32" s="916">
        <v>6</v>
      </c>
      <c r="D32" s="916">
        <v>6</v>
      </c>
      <c r="E32" s="916">
        <v>1</v>
      </c>
      <c r="F32" s="916"/>
      <c r="G32" s="921">
        <v>13</v>
      </c>
    </row>
    <row r="33" spans="2:13" ht="18" customHeight="1" x14ac:dyDescent="0.2">
      <c r="B33" s="742" t="s">
        <v>1551</v>
      </c>
      <c r="C33" s="916">
        <v>3</v>
      </c>
      <c r="D33" s="916">
        <v>3</v>
      </c>
      <c r="E33" s="916"/>
      <c r="F33" s="916"/>
      <c r="G33" s="921">
        <v>6</v>
      </c>
    </row>
    <row r="34" spans="2:13" ht="18" customHeight="1" x14ac:dyDescent="0.2">
      <c r="B34" s="742" t="s">
        <v>1552</v>
      </c>
      <c r="C34" s="916">
        <v>8</v>
      </c>
      <c r="D34" s="916">
        <v>5</v>
      </c>
      <c r="E34" s="916">
        <v>2</v>
      </c>
      <c r="F34" s="916"/>
      <c r="G34" s="921">
        <v>15</v>
      </c>
    </row>
    <row r="35" spans="2:13" ht="18" customHeight="1" x14ac:dyDescent="0.2">
      <c r="B35" s="742" t="s">
        <v>1553</v>
      </c>
      <c r="C35" s="916">
        <v>1</v>
      </c>
      <c r="D35" s="916"/>
      <c r="E35" s="916"/>
      <c r="F35" s="916"/>
      <c r="G35" s="921">
        <v>1</v>
      </c>
    </row>
    <row r="36" spans="2:13" ht="18" customHeight="1" x14ac:dyDescent="0.2">
      <c r="B36" s="742" t="s">
        <v>1554</v>
      </c>
      <c r="C36" s="916">
        <v>12</v>
      </c>
      <c r="D36" s="916">
        <v>13</v>
      </c>
      <c r="E36" s="916">
        <v>4</v>
      </c>
      <c r="F36" s="916"/>
      <c r="G36" s="921">
        <v>29</v>
      </c>
    </row>
    <row r="37" spans="2:13" ht="18" customHeight="1" x14ac:dyDescent="0.2">
      <c r="B37" s="742" t="s">
        <v>1555</v>
      </c>
      <c r="C37" s="916">
        <v>5</v>
      </c>
      <c r="D37" s="916"/>
      <c r="E37" s="916">
        <v>2</v>
      </c>
      <c r="F37" s="916"/>
      <c r="G37" s="921">
        <v>7</v>
      </c>
    </row>
    <row r="38" spans="2:13" ht="18" customHeight="1" x14ac:dyDescent="0.2">
      <c r="B38" s="742" t="s">
        <v>71</v>
      </c>
      <c r="C38" s="916">
        <v>3</v>
      </c>
      <c r="D38" s="916">
        <v>2</v>
      </c>
      <c r="E38" s="916">
        <v>2</v>
      </c>
      <c r="F38" s="916"/>
      <c r="G38" s="921">
        <v>7</v>
      </c>
    </row>
    <row r="39" spans="2:13" ht="18" customHeight="1" x14ac:dyDescent="0.2">
      <c r="B39" s="742" t="s">
        <v>1556</v>
      </c>
      <c r="C39" s="916">
        <v>3</v>
      </c>
      <c r="D39" s="916">
        <v>2</v>
      </c>
      <c r="E39" s="916"/>
      <c r="F39" s="916"/>
      <c r="G39" s="921">
        <v>5</v>
      </c>
    </row>
    <row r="40" spans="2:13" ht="18" customHeight="1" x14ac:dyDescent="0.2">
      <c r="B40" s="742" t="s">
        <v>1557</v>
      </c>
      <c r="C40" s="916">
        <v>2</v>
      </c>
      <c r="D40" s="916">
        <v>1</v>
      </c>
      <c r="E40" s="916"/>
      <c r="F40" s="916"/>
      <c r="G40" s="921">
        <v>3</v>
      </c>
    </row>
    <row r="41" spans="2:13" ht="18" customHeight="1" x14ac:dyDescent="0.2">
      <c r="B41" s="742" t="s">
        <v>1558</v>
      </c>
      <c r="C41" s="916"/>
      <c r="D41" s="916">
        <v>1</v>
      </c>
      <c r="E41" s="916">
        <v>1</v>
      </c>
      <c r="F41" s="916"/>
      <c r="G41" s="921">
        <v>2</v>
      </c>
    </row>
    <row r="42" spans="2:13" ht="18" customHeight="1" x14ac:dyDescent="0.2">
      <c r="B42" s="1056" t="s">
        <v>1659</v>
      </c>
      <c r="C42" s="1099">
        <v>70</v>
      </c>
      <c r="D42" s="1099">
        <v>72</v>
      </c>
      <c r="E42" s="1099">
        <v>20</v>
      </c>
      <c r="F42" s="1099">
        <v>1</v>
      </c>
      <c r="G42" s="921">
        <v>163</v>
      </c>
      <c r="I42" s="808"/>
      <c r="J42" s="808"/>
      <c r="K42" s="808"/>
      <c r="L42" s="808"/>
      <c r="M42" s="808"/>
    </row>
    <row r="43" spans="2:13" ht="18" customHeight="1" x14ac:dyDescent="0.2">
      <c r="B43" s="1058" t="s">
        <v>1660</v>
      </c>
      <c r="C43" s="1128"/>
      <c r="D43" s="1128"/>
      <c r="E43" s="1128"/>
      <c r="F43" s="1128"/>
      <c r="G43" s="1129"/>
    </row>
    <row r="44" spans="2:13" ht="18" customHeight="1" x14ac:dyDescent="0.2">
      <c r="B44" s="742" t="s">
        <v>1546</v>
      </c>
      <c r="C44" s="970">
        <v>30</v>
      </c>
      <c r="D44" s="970">
        <v>16</v>
      </c>
      <c r="E44" s="970">
        <v>3</v>
      </c>
      <c r="F44" s="970">
        <v>7</v>
      </c>
      <c r="G44" s="921">
        <v>56</v>
      </c>
      <c r="H44" s="808"/>
      <c r="I44" s="808"/>
      <c r="J44" s="808"/>
      <c r="K44" s="808"/>
      <c r="L44" s="808"/>
    </row>
    <row r="45" spans="2:13" ht="18" customHeight="1" x14ac:dyDescent="0.2">
      <c r="B45" s="742" t="s">
        <v>1547</v>
      </c>
      <c r="C45" s="970">
        <v>5</v>
      </c>
      <c r="D45" s="970">
        <v>7</v>
      </c>
      <c r="E45" s="970">
        <v>1</v>
      </c>
      <c r="F45" s="970">
        <v>1</v>
      </c>
      <c r="G45" s="921">
        <v>14</v>
      </c>
      <c r="H45" s="808"/>
      <c r="I45" s="808"/>
      <c r="J45" s="808"/>
      <c r="K45" s="808"/>
      <c r="L45" s="808"/>
    </row>
    <row r="46" spans="2:13" ht="18" customHeight="1" x14ac:dyDescent="0.2">
      <c r="B46" s="742" t="s">
        <v>72</v>
      </c>
      <c r="C46" s="970">
        <v>0</v>
      </c>
      <c r="D46" s="970">
        <v>2</v>
      </c>
      <c r="E46" s="970">
        <v>0</v>
      </c>
      <c r="F46" s="970">
        <v>3</v>
      </c>
      <c r="G46" s="921">
        <v>5</v>
      </c>
      <c r="H46" s="808"/>
      <c r="I46" s="808"/>
      <c r="J46" s="808"/>
      <c r="K46" s="808"/>
      <c r="L46" s="808"/>
    </row>
    <row r="47" spans="2:13" ht="18" customHeight="1" x14ac:dyDescent="0.2">
      <c r="B47" s="742" t="s">
        <v>1548</v>
      </c>
      <c r="C47" s="970">
        <v>8</v>
      </c>
      <c r="D47" s="970">
        <v>17</v>
      </c>
      <c r="E47" s="970">
        <v>3</v>
      </c>
      <c r="F47" s="970">
        <v>2</v>
      </c>
      <c r="G47" s="921">
        <v>30</v>
      </c>
      <c r="H47" s="808"/>
      <c r="I47" s="808"/>
      <c r="J47" s="808"/>
      <c r="K47" s="808"/>
      <c r="L47" s="808"/>
    </row>
    <row r="48" spans="2:13" ht="18" customHeight="1" x14ac:dyDescent="0.2">
      <c r="B48" s="742" t="s">
        <v>1549</v>
      </c>
      <c r="C48" s="970">
        <v>1</v>
      </c>
      <c r="D48" s="970">
        <v>1</v>
      </c>
      <c r="E48" s="970">
        <v>1</v>
      </c>
      <c r="F48" s="970">
        <v>0</v>
      </c>
      <c r="G48" s="921">
        <v>3</v>
      </c>
      <c r="H48" s="808"/>
      <c r="I48" s="808"/>
      <c r="J48" s="808"/>
      <c r="K48" s="808"/>
      <c r="L48" s="808"/>
    </row>
    <row r="49" spans="2:13" ht="18" customHeight="1" x14ac:dyDescent="0.2">
      <c r="B49" s="742" t="s">
        <v>70</v>
      </c>
      <c r="C49" s="970">
        <v>8</v>
      </c>
      <c r="D49" s="970">
        <v>41</v>
      </c>
      <c r="E49" s="970">
        <v>12</v>
      </c>
      <c r="F49" s="970">
        <v>7</v>
      </c>
      <c r="G49" s="921">
        <v>68</v>
      </c>
      <c r="H49" s="808"/>
      <c r="I49" s="808"/>
      <c r="J49" s="808"/>
      <c r="K49" s="808"/>
      <c r="L49" s="808"/>
    </row>
    <row r="50" spans="2:13" ht="18" customHeight="1" x14ac:dyDescent="0.2">
      <c r="B50" s="742" t="s">
        <v>1550</v>
      </c>
      <c r="C50" s="970">
        <v>14</v>
      </c>
      <c r="D50" s="970">
        <v>8</v>
      </c>
      <c r="E50" s="970">
        <v>1</v>
      </c>
      <c r="F50" s="970">
        <v>2</v>
      </c>
      <c r="G50" s="921">
        <v>25</v>
      </c>
      <c r="H50" s="808"/>
      <c r="I50" s="808"/>
      <c r="J50" s="808"/>
      <c r="K50" s="808"/>
      <c r="L50" s="808"/>
    </row>
    <row r="51" spans="2:13" ht="18" customHeight="1" x14ac:dyDescent="0.2">
      <c r="B51" s="742" t="s">
        <v>1551</v>
      </c>
      <c r="C51" s="970">
        <v>3</v>
      </c>
      <c r="D51" s="970">
        <v>3</v>
      </c>
      <c r="E51" s="970">
        <v>0</v>
      </c>
      <c r="F51" s="970">
        <v>2</v>
      </c>
      <c r="G51" s="921">
        <v>8</v>
      </c>
      <c r="H51" s="808"/>
      <c r="I51" s="808"/>
      <c r="J51" s="808"/>
      <c r="K51" s="808"/>
      <c r="L51" s="808"/>
    </row>
    <row r="52" spans="2:13" ht="18" customHeight="1" x14ac:dyDescent="0.2">
      <c r="B52" s="742" t="s">
        <v>1552</v>
      </c>
      <c r="C52" s="970">
        <v>16</v>
      </c>
      <c r="D52" s="970">
        <v>30</v>
      </c>
      <c r="E52" s="970">
        <v>9</v>
      </c>
      <c r="F52" s="970">
        <v>10</v>
      </c>
      <c r="G52" s="921">
        <v>65</v>
      </c>
      <c r="H52" s="808"/>
      <c r="I52" s="808"/>
      <c r="J52" s="808"/>
      <c r="K52" s="808"/>
      <c r="L52" s="808"/>
    </row>
    <row r="53" spans="2:13" ht="18" customHeight="1" x14ac:dyDescent="0.2">
      <c r="B53" s="742" t="s">
        <v>1553</v>
      </c>
      <c r="C53" s="970">
        <v>1</v>
      </c>
      <c r="D53" s="970">
        <v>1</v>
      </c>
      <c r="E53" s="970">
        <v>0</v>
      </c>
      <c r="F53" s="970">
        <v>0</v>
      </c>
      <c r="G53" s="921">
        <v>2</v>
      </c>
      <c r="H53" s="808"/>
      <c r="I53" s="808"/>
      <c r="J53" s="808"/>
      <c r="K53" s="808"/>
      <c r="L53" s="808"/>
    </row>
    <row r="54" spans="2:13" ht="18" customHeight="1" x14ac:dyDescent="0.2">
      <c r="B54" s="742" t="s">
        <v>1554</v>
      </c>
      <c r="C54" s="970">
        <v>22</v>
      </c>
      <c r="D54" s="970">
        <v>17</v>
      </c>
      <c r="E54" s="970">
        <v>4</v>
      </c>
      <c r="F54" s="970">
        <v>1</v>
      </c>
      <c r="G54" s="921">
        <v>44</v>
      </c>
      <c r="H54" s="808"/>
      <c r="I54" s="808"/>
      <c r="J54" s="808"/>
      <c r="K54" s="808"/>
      <c r="L54" s="808"/>
    </row>
    <row r="55" spans="2:13" ht="18" customHeight="1" x14ac:dyDescent="0.2">
      <c r="B55" s="742" t="s">
        <v>1555</v>
      </c>
      <c r="C55" s="970">
        <v>7</v>
      </c>
      <c r="D55" s="970">
        <v>1</v>
      </c>
      <c r="E55" s="970">
        <v>2</v>
      </c>
      <c r="F55" s="970">
        <v>0</v>
      </c>
      <c r="G55" s="921">
        <v>10</v>
      </c>
      <c r="H55" s="808"/>
      <c r="I55" s="808"/>
      <c r="J55" s="808"/>
      <c r="K55" s="808"/>
      <c r="L55" s="808"/>
    </row>
    <row r="56" spans="2:13" ht="18" customHeight="1" x14ac:dyDescent="0.2">
      <c r="B56" s="742" t="s">
        <v>71</v>
      </c>
      <c r="C56" s="970">
        <v>4</v>
      </c>
      <c r="D56" s="970">
        <v>2</v>
      </c>
      <c r="E56" s="970">
        <v>2</v>
      </c>
      <c r="F56" s="970">
        <v>0</v>
      </c>
      <c r="G56" s="921">
        <v>8</v>
      </c>
      <c r="H56" s="808"/>
      <c r="I56" s="808"/>
      <c r="J56" s="808"/>
      <c r="K56" s="808"/>
      <c r="L56" s="808"/>
    </row>
    <row r="57" spans="2:13" ht="18" customHeight="1" x14ac:dyDescent="0.2">
      <c r="B57" s="742" t="s">
        <v>1556</v>
      </c>
      <c r="C57" s="970">
        <v>3</v>
      </c>
      <c r="D57" s="970">
        <v>2</v>
      </c>
      <c r="E57" s="970">
        <v>0</v>
      </c>
      <c r="F57" s="970">
        <v>0</v>
      </c>
      <c r="G57" s="921">
        <v>5</v>
      </c>
      <c r="H57" s="808"/>
      <c r="I57" s="808"/>
      <c r="J57" s="808"/>
      <c r="K57" s="808"/>
      <c r="L57" s="808"/>
    </row>
    <row r="58" spans="2:13" ht="18" customHeight="1" x14ac:dyDescent="0.2">
      <c r="B58" s="742" t="s">
        <v>1557</v>
      </c>
      <c r="C58" s="970">
        <v>6</v>
      </c>
      <c r="D58" s="970">
        <v>3</v>
      </c>
      <c r="E58" s="970">
        <v>1</v>
      </c>
      <c r="F58" s="970">
        <v>1</v>
      </c>
      <c r="G58" s="921">
        <v>11</v>
      </c>
      <c r="H58" s="808"/>
      <c r="I58" s="808"/>
      <c r="J58" s="808"/>
      <c r="K58" s="808"/>
      <c r="L58" s="808"/>
    </row>
    <row r="59" spans="2:13" ht="18" customHeight="1" x14ac:dyDescent="0.2">
      <c r="B59" s="1145" t="s">
        <v>1558</v>
      </c>
      <c r="C59" s="970">
        <v>0</v>
      </c>
      <c r="D59" s="970">
        <v>1</v>
      </c>
      <c r="E59" s="970">
        <v>1</v>
      </c>
      <c r="F59" s="970">
        <v>4</v>
      </c>
      <c r="G59" s="921">
        <v>6</v>
      </c>
      <c r="H59" s="808"/>
      <c r="I59" s="808"/>
      <c r="J59" s="808"/>
      <c r="K59" s="808"/>
      <c r="L59" s="808"/>
    </row>
    <row r="60" spans="2:13" ht="18" customHeight="1" x14ac:dyDescent="0.2">
      <c r="B60" s="1056" t="s">
        <v>1674</v>
      </c>
      <c r="C60" s="1099">
        <v>128</v>
      </c>
      <c r="D60" s="1099">
        <v>152</v>
      </c>
      <c r="E60" s="1099">
        <v>40</v>
      </c>
      <c r="F60" s="1099">
        <v>40</v>
      </c>
      <c r="G60" s="921">
        <v>360</v>
      </c>
      <c r="H60" s="808"/>
      <c r="I60" s="808"/>
      <c r="J60" s="808"/>
      <c r="K60" s="808"/>
      <c r="L60" s="808"/>
      <c r="M60" s="808"/>
    </row>
    <row r="61" spans="2:13" x14ac:dyDescent="0.2">
      <c r="B61" s="1876" t="s">
        <v>1743</v>
      </c>
      <c r="C61" s="1876"/>
      <c r="D61" s="1876"/>
      <c r="E61" s="1876"/>
      <c r="F61" s="1876"/>
      <c r="G61" s="1876"/>
      <c r="H61" s="808"/>
      <c r="I61" s="808"/>
      <c r="J61" s="808"/>
      <c r="K61" s="808"/>
      <c r="L61" s="808"/>
    </row>
    <row r="62" spans="2:13" x14ac:dyDescent="0.2">
      <c r="B62" s="1064"/>
      <c r="C62" s="1064"/>
      <c r="D62" s="1064"/>
      <c r="E62" s="1064"/>
      <c r="F62" s="1064"/>
      <c r="G62" s="1064"/>
    </row>
    <row r="63" spans="2:13" x14ac:dyDescent="0.2">
      <c r="B63" s="1064"/>
      <c r="C63" s="1136"/>
      <c r="D63" s="1136"/>
      <c r="E63" s="1136"/>
      <c r="F63" s="1136"/>
      <c r="G63" s="1146"/>
    </row>
    <row r="64" spans="2:13" x14ac:dyDescent="0.2">
      <c r="B64" s="1147"/>
      <c r="C64" s="1136"/>
      <c r="D64" s="1136"/>
      <c r="E64" s="1136"/>
      <c r="F64" s="1136"/>
      <c r="G64" s="1147"/>
    </row>
    <row r="65" spans="3:8" x14ac:dyDescent="0.2">
      <c r="C65" s="1136"/>
      <c r="F65" s="1136"/>
    </row>
    <row r="66" spans="3:8" x14ac:dyDescent="0.2">
      <c r="D66" s="808"/>
      <c r="F66" s="1136"/>
      <c r="G66" s="1136"/>
      <c r="H66" s="808"/>
    </row>
    <row r="67" spans="3:8" x14ac:dyDescent="0.2">
      <c r="D67" s="808"/>
      <c r="H67" s="808"/>
    </row>
    <row r="68" spans="3:8" x14ac:dyDescent="0.2">
      <c r="D68" s="808"/>
      <c r="H68" s="808"/>
    </row>
    <row r="69" spans="3:8" x14ac:dyDescent="0.2">
      <c r="D69" s="808"/>
      <c r="H69" s="808"/>
    </row>
    <row r="70" spans="3:8" x14ac:dyDescent="0.2">
      <c r="D70" s="808"/>
      <c r="H70" s="808"/>
    </row>
    <row r="71" spans="3:8" x14ac:dyDescent="0.2">
      <c r="D71" s="808"/>
      <c r="H71" s="808"/>
    </row>
    <row r="72" spans="3:8" x14ac:dyDescent="0.2">
      <c r="D72" s="808"/>
      <c r="H72" s="808"/>
    </row>
    <row r="73" spans="3:8" x14ac:dyDescent="0.2">
      <c r="D73" s="808"/>
      <c r="H73" s="808"/>
    </row>
  </sheetData>
  <mergeCells count="5">
    <mergeCell ref="B2:G2"/>
    <mergeCell ref="B3:G3"/>
    <mergeCell ref="B4:G4"/>
    <mergeCell ref="B5:G5"/>
    <mergeCell ref="B61:G61"/>
  </mergeCells>
  <hyperlinks>
    <hyperlink ref="H2" location="'Indice Total'!A6" display="Volver"/>
  </hyperlinks>
  <pageMargins left="0.7" right="0.7" top="0.75" bottom="0.75" header="0.3" footer="0.3"/>
  <pageSetup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I65"/>
  <sheetViews>
    <sheetView showGridLines="0" zoomScale="90" zoomScaleNormal="90" workbookViewId="0"/>
  </sheetViews>
  <sheetFormatPr baseColWidth="10" defaultColWidth="11.42578125" defaultRowHeight="12.75" x14ac:dyDescent="0.2"/>
  <cols>
    <col min="1" max="1" width="23.7109375" style="241" customWidth="1"/>
    <col min="2" max="2" width="65.42578125" style="241" customWidth="1"/>
    <col min="3" max="5" width="13.7109375" style="939" customWidth="1"/>
    <col min="6" max="8" width="11.42578125" style="241"/>
    <col min="9" max="9" width="24.85546875" style="241" customWidth="1"/>
    <col min="10" max="16384" width="11.42578125" style="241"/>
  </cols>
  <sheetData>
    <row r="1" spans="2:7" ht="42.95" customHeight="1" x14ac:dyDescent="0.25">
      <c r="B1" s="1143"/>
      <c r="C1" s="1125"/>
      <c r="D1" s="929"/>
      <c r="E1" s="1125"/>
    </row>
    <row r="2" spans="2:7" ht="18" x14ac:dyDescent="0.2">
      <c r="B2" s="1769" t="s">
        <v>1750</v>
      </c>
      <c r="C2" s="1769"/>
      <c r="D2" s="1769"/>
      <c r="E2" s="1769"/>
      <c r="F2" s="3" t="s">
        <v>1</v>
      </c>
    </row>
    <row r="3" spans="2:7" ht="36" customHeight="1" x14ac:dyDescent="0.2">
      <c r="B3" s="1761" t="s">
        <v>1751</v>
      </c>
      <c r="C3" s="1761"/>
      <c r="D3" s="1761"/>
      <c r="E3" s="1761"/>
    </row>
    <row r="4" spans="2:7" ht="19.149999999999999" customHeight="1" thickBot="1" x14ac:dyDescent="0.25">
      <c r="B4" s="1879">
        <v>2019</v>
      </c>
      <c r="C4" s="1879"/>
      <c r="D4" s="1879"/>
      <c r="E4" s="1879"/>
    </row>
    <row r="5" spans="2:7" x14ac:dyDescent="0.2">
      <c r="B5" s="951"/>
      <c r="C5" s="1148"/>
      <c r="D5" s="1148"/>
      <c r="E5" s="1148"/>
    </row>
    <row r="6" spans="2:7" ht="25.5" customHeight="1" x14ac:dyDescent="0.2">
      <c r="B6" s="913" t="s">
        <v>52</v>
      </c>
      <c r="C6" s="914" t="s">
        <v>115</v>
      </c>
      <c r="D6" s="914" t="s">
        <v>116</v>
      </c>
      <c r="E6" s="914" t="s">
        <v>117</v>
      </c>
    </row>
    <row r="7" spans="2:7" ht="18" customHeight="1" x14ac:dyDescent="0.25">
      <c r="B7" s="974" t="s">
        <v>1707</v>
      </c>
      <c r="C7" s="1149"/>
      <c r="D7" s="1149"/>
      <c r="E7" s="1150"/>
    </row>
    <row r="8" spans="2:7" ht="18" customHeight="1" x14ac:dyDescent="0.25">
      <c r="B8" s="742" t="s">
        <v>1546</v>
      </c>
      <c r="C8" s="916">
        <v>26</v>
      </c>
      <c r="D8" s="916">
        <v>1</v>
      </c>
      <c r="E8" s="1150">
        <v>27</v>
      </c>
      <c r="G8" s="808"/>
    </row>
    <row r="9" spans="2:7" ht="18" customHeight="1" x14ac:dyDescent="0.25">
      <c r="B9" s="742" t="s">
        <v>1547</v>
      </c>
      <c r="C9" s="916">
        <v>9</v>
      </c>
      <c r="D9" s="916">
        <v>1</v>
      </c>
      <c r="E9" s="1150">
        <v>10</v>
      </c>
      <c r="G9" s="808"/>
    </row>
    <row r="10" spans="2:7" ht="18" customHeight="1" x14ac:dyDescent="0.25">
      <c r="B10" s="742" t="s">
        <v>72</v>
      </c>
      <c r="C10" s="916">
        <v>4</v>
      </c>
      <c r="D10" s="916"/>
      <c r="E10" s="1150">
        <v>4</v>
      </c>
      <c r="G10" s="808"/>
    </row>
    <row r="11" spans="2:7" ht="18" customHeight="1" x14ac:dyDescent="0.25">
      <c r="B11" s="742" t="s">
        <v>1548</v>
      </c>
      <c r="C11" s="916">
        <v>16</v>
      </c>
      <c r="D11" s="916"/>
      <c r="E11" s="1150">
        <v>16</v>
      </c>
      <c r="G11" s="808"/>
    </row>
    <row r="12" spans="2:7" ht="18" customHeight="1" x14ac:dyDescent="0.25">
      <c r="B12" s="742" t="s">
        <v>1549</v>
      </c>
      <c r="C12" s="916">
        <v>2</v>
      </c>
      <c r="D12" s="916"/>
      <c r="E12" s="1150">
        <v>2</v>
      </c>
      <c r="G12" s="808"/>
    </row>
    <row r="13" spans="2:7" ht="18" customHeight="1" x14ac:dyDescent="0.25">
      <c r="B13" s="742" t="s">
        <v>70</v>
      </c>
      <c r="C13" s="916">
        <v>42</v>
      </c>
      <c r="D13" s="916"/>
      <c r="E13" s="1150">
        <v>42</v>
      </c>
      <c r="G13" s="808"/>
    </row>
    <row r="14" spans="2:7" ht="18" customHeight="1" x14ac:dyDescent="0.25">
      <c r="B14" s="742" t="s">
        <v>1550</v>
      </c>
      <c r="C14" s="916">
        <v>12</v>
      </c>
      <c r="D14" s="916"/>
      <c r="E14" s="1150">
        <v>12</v>
      </c>
      <c r="G14" s="808"/>
    </row>
    <row r="15" spans="2:7" ht="18" customHeight="1" x14ac:dyDescent="0.25">
      <c r="B15" s="742" t="s">
        <v>1551</v>
      </c>
      <c r="C15" s="916">
        <v>1</v>
      </c>
      <c r="D15" s="916">
        <v>1</v>
      </c>
      <c r="E15" s="1150">
        <v>2</v>
      </c>
      <c r="G15" s="808"/>
    </row>
    <row r="16" spans="2:7" ht="18" customHeight="1" x14ac:dyDescent="0.25">
      <c r="B16" s="742" t="s">
        <v>1552</v>
      </c>
      <c r="C16" s="916">
        <v>49</v>
      </c>
      <c r="D16" s="916">
        <v>1</v>
      </c>
      <c r="E16" s="1150">
        <v>50</v>
      </c>
      <c r="G16" s="808"/>
    </row>
    <row r="17" spans="2:9" ht="18" customHeight="1" x14ac:dyDescent="0.25">
      <c r="B17" s="742" t="s">
        <v>1553</v>
      </c>
      <c r="C17" s="916">
        <v>1</v>
      </c>
      <c r="D17" s="916"/>
      <c r="E17" s="1150">
        <v>1</v>
      </c>
      <c r="G17" s="808"/>
    </row>
    <row r="18" spans="2:9" ht="18" customHeight="1" x14ac:dyDescent="0.25">
      <c r="B18" s="742" t="s">
        <v>1554</v>
      </c>
      <c r="C18" s="916">
        <v>15</v>
      </c>
      <c r="D18" s="916"/>
      <c r="E18" s="1150">
        <v>15</v>
      </c>
      <c r="G18" s="808"/>
    </row>
    <row r="19" spans="2:9" ht="18" customHeight="1" x14ac:dyDescent="0.25">
      <c r="B19" s="742" t="s">
        <v>1555</v>
      </c>
      <c r="C19" s="916">
        <v>3</v>
      </c>
      <c r="D19" s="916"/>
      <c r="E19" s="1150">
        <v>3</v>
      </c>
      <c r="G19" s="808"/>
    </row>
    <row r="20" spans="2:9" ht="18" customHeight="1" x14ac:dyDescent="0.25">
      <c r="B20" s="742" t="s">
        <v>71</v>
      </c>
      <c r="C20" s="916">
        <v>1</v>
      </c>
      <c r="D20" s="916"/>
      <c r="E20" s="1150">
        <v>1</v>
      </c>
      <c r="G20" s="808"/>
    </row>
    <row r="21" spans="2:9" ht="18" customHeight="1" x14ac:dyDescent="0.25">
      <c r="B21" s="742" t="s">
        <v>1556</v>
      </c>
      <c r="C21" s="916"/>
      <c r="D21" s="916"/>
      <c r="E21" s="1150">
        <v>0</v>
      </c>
      <c r="G21" s="808"/>
    </row>
    <row r="22" spans="2:9" ht="18" customHeight="1" x14ac:dyDescent="0.25">
      <c r="B22" s="742" t="s">
        <v>1557</v>
      </c>
      <c r="C22" s="916">
        <v>8</v>
      </c>
      <c r="D22" s="916"/>
      <c r="E22" s="1150">
        <v>8</v>
      </c>
      <c r="G22" s="808"/>
    </row>
    <row r="23" spans="2:9" ht="18" customHeight="1" x14ac:dyDescent="0.25">
      <c r="B23" s="742" t="s">
        <v>1558</v>
      </c>
      <c r="C23" s="916">
        <v>4</v>
      </c>
      <c r="D23" s="916"/>
      <c r="E23" s="1150">
        <v>4</v>
      </c>
      <c r="G23" s="808"/>
    </row>
    <row r="24" spans="2:9" ht="18" customHeight="1" x14ac:dyDescent="0.25">
      <c r="B24" s="978" t="s">
        <v>1657</v>
      </c>
      <c r="C24" s="921">
        <v>193</v>
      </c>
      <c r="D24" s="921">
        <v>4</v>
      </c>
      <c r="E24" s="1150">
        <v>197</v>
      </c>
      <c r="G24" s="808"/>
      <c r="H24" s="808"/>
      <c r="I24" s="808"/>
    </row>
    <row r="25" spans="2:9" ht="18" customHeight="1" x14ac:dyDescent="0.25">
      <c r="B25" s="974" t="s">
        <v>1708</v>
      </c>
      <c r="C25" s="921"/>
      <c r="D25" s="921"/>
      <c r="E25" s="1150"/>
      <c r="G25" s="808"/>
    </row>
    <row r="26" spans="2:9" ht="18" customHeight="1" x14ac:dyDescent="0.25">
      <c r="B26" s="742" t="s">
        <v>1546</v>
      </c>
      <c r="C26" s="916">
        <v>25</v>
      </c>
      <c r="D26" s="916">
        <v>4</v>
      </c>
      <c r="E26" s="1150">
        <v>29</v>
      </c>
      <c r="G26" s="808"/>
    </row>
    <row r="27" spans="2:9" ht="18" customHeight="1" x14ac:dyDescent="0.25">
      <c r="B27" s="742" t="s">
        <v>1547</v>
      </c>
      <c r="C27" s="916">
        <v>4</v>
      </c>
      <c r="D27" s="916"/>
      <c r="E27" s="1150">
        <v>4</v>
      </c>
      <c r="G27" s="808"/>
    </row>
    <row r="28" spans="2:9" ht="18" customHeight="1" x14ac:dyDescent="0.25">
      <c r="B28" s="742" t="s">
        <v>72</v>
      </c>
      <c r="C28" s="916">
        <v>1</v>
      </c>
      <c r="D28" s="916"/>
      <c r="E28" s="1150">
        <v>1</v>
      </c>
      <c r="G28" s="808"/>
    </row>
    <row r="29" spans="2:9" ht="18" customHeight="1" x14ac:dyDescent="0.25">
      <c r="B29" s="742" t="s">
        <v>1548</v>
      </c>
      <c r="C29" s="916">
        <v>11</v>
      </c>
      <c r="D29" s="916">
        <v>3</v>
      </c>
      <c r="E29" s="1150">
        <v>14</v>
      </c>
      <c r="G29" s="808"/>
    </row>
    <row r="30" spans="2:9" ht="18" customHeight="1" x14ac:dyDescent="0.25">
      <c r="B30" s="742" t="s">
        <v>1549</v>
      </c>
      <c r="C30" s="916">
        <v>1</v>
      </c>
      <c r="D30" s="916"/>
      <c r="E30" s="1150">
        <v>1</v>
      </c>
      <c r="G30" s="808"/>
    </row>
    <row r="31" spans="2:9" ht="18" customHeight="1" x14ac:dyDescent="0.25">
      <c r="B31" s="742" t="s">
        <v>70</v>
      </c>
      <c r="C31" s="916">
        <v>25</v>
      </c>
      <c r="D31" s="916">
        <v>1</v>
      </c>
      <c r="E31" s="1150">
        <v>26</v>
      </c>
      <c r="G31" s="808"/>
    </row>
    <row r="32" spans="2:9" ht="18" customHeight="1" x14ac:dyDescent="0.25">
      <c r="B32" s="742" t="s">
        <v>1550</v>
      </c>
      <c r="C32" s="916">
        <v>12</v>
      </c>
      <c r="D32" s="916">
        <v>1</v>
      </c>
      <c r="E32" s="1150">
        <v>13</v>
      </c>
      <c r="G32" s="808"/>
    </row>
    <row r="33" spans="2:9" ht="18" customHeight="1" x14ac:dyDescent="0.25">
      <c r="B33" s="742" t="s">
        <v>1551</v>
      </c>
      <c r="C33" s="916">
        <v>5</v>
      </c>
      <c r="D33" s="916">
        <v>1</v>
      </c>
      <c r="E33" s="1150">
        <v>6</v>
      </c>
      <c r="G33" s="808"/>
    </row>
    <row r="34" spans="2:9" ht="18" customHeight="1" x14ac:dyDescent="0.25">
      <c r="B34" s="742" t="s">
        <v>1552</v>
      </c>
      <c r="C34" s="916">
        <v>13</v>
      </c>
      <c r="D34" s="916">
        <v>2</v>
      </c>
      <c r="E34" s="1150">
        <v>15</v>
      </c>
      <c r="G34" s="808"/>
    </row>
    <row r="35" spans="2:9" ht="18" customHeight="1" x14ac:dyDescent="0.25">
      <c r="B35" s="742" t="s">
        <v>1553</v>
      </c>
      <c r="C35" s="916">
        <v>1</v>
      </c>
      <c r="D35" s="916"/>
      <c r="E35" s="1150">
        <v>1</v>
      </c>
      <c r="G35" s="808"/>
    </row>
    <row r="36" spans="2:9" ht="18" customHeight="1" x14ac:dyDescent="0.25">
      <c r="B36" s="742" t="s">
        <v>1554</v>
      </c>
      <c r="C36" s="916">
        <v>23</v>
      </c>
      <c r="D36" s="916">
        <v>6</v>
      </c>
      <c r="E36" s="1150">
        <v>29</v>
      </c>
      <c r="G36" s="808"/>
    </row>
    <row r="37" spans="2:9" ht="18" customHeight="1" x14ac:dyDescent="0.25">
      <c r="B37" s="742" t="s">
        <v>1555</v>
      </c>
      <c r="C37" s="916">
        <v>4</v>
      </c>
      <c r="D37" s="916">
        <v>3</v>
      </c>
      <c r="E37" s="1150">
        <v>7</v>
      </c>
      <c r="G37" s="808"/>
    </row>
    <row r="38" spans="2:9" ht="18" customHeight="1" x14ac:dyDescent="0.25">
      <c r="B38" s="742" t="s">
        <v>71</v>
      </c>
      <c r="C38" s="916">
        <v>5</v>
      </c>
      <c r="D38" s="916">
        <v>2</v>
      </c>
      <c r="E38" s="1150">
        <v>7</v>
      </c>
      <c r="G38" s="808"/>
    </row>
    <row r="39" spans="2:9" ht="18" customHeight="1" x14ac:dyDescent="0.25">
      <c r="B39" s="742" t="s">
        <v>1556</v>
      </c>
      <c r="C39" s="916">
        <v>4</v>
      </c>
      <c r="D39" s="916">
        <v>1</v>
      </c>
      <c r="E39" s="1150">
        <v>5</v>
      </c>
      <c r="G39" s="808"/>
    </row>
    <row r="40" spans="2:9" ht="18" customHeight="1" x14ac:dyDescent="0.25">
      <c r="B40" s="742" t="s">
        <v>1557</v>
      </c>
      <c r="C40" s="916">
        <v>1</v>
      </c>
      <c r="D40" s="916">
        <v>2</v>
      </c>
      <c r="E40" s="1150">
        <v>3</v>
      </c>
      <c r="G40" s="808"/>
    </row>
    <row r="41" spans="2:9" ht="18" customHeight="1" x14ac:dyDescent="0.25">
      <c r="B41" s="742" t="s">
        <v>1558</v>
      </c>
      <c r="C41" s="916">
        <v>2</v>
      </c>
      <c r="D41" s="916"/>
      <c r="E41" s="1150">
        <v>2</v>
      </c>
      <c r="G41" s="808"/>
    </row>
    <row r="42" spans="2:9" ht="18" customHeight="1" x14ac:dyDescent="0.25">
      <c r="B42" s="978" t="s">
        <v>1659</v>
      </c>
      <c r="C42" s="921">
        <v>137</v>
      </c>
      <c r="D42" s="921">
        <v>26</v>
      </c>
      <c r="E42" s="1150">
        <v>163</v>
      </c>
      <c r="G42" s="808"/>
      <c r="H42" s="808"/>
      <c r="I42" s="808"/>
    </row>
    <row r="43" spans="2:9" ht="18" customHeight="1" x14ac:dyDescent="0.25">
      <c r="B43" s="974" t="s">
        <v>1660</v>
      </c>
      <c r="C43" s="921"/>
      <c r="D43" s="921"/>
      <c r="E43" s="1150"/>
      <c r="G43" s="808"/>
    </row>
    <row r="44" spans="2:9" ht="18" customHeight="1" x14ac:dyDescent="0.25">
      <c r="B44" s="742" t="s">
        <v>1546</v>
      </c>
      <c r="C44" s="970">
        <v>51</v>
      </c>
      <c r="D44" s="970">
        <v>5</v>
      </c>
      <c r="E44" s="1150">
        <v>56</v>
      </c>
      <c r="G44" s="808"/>
    </row>
    <row r="45" spans="2:9" ht="18" customHeight="1" x14ac:dyDescent="0.25">
      <c r="B45" s="742" t="s">
        <v>1547</v>
      </c>
      <c r="C45" s="970">
        <v>13</v>
      </c>
      <c r="D45" s="970">
        <v>1</v>
      </c>
      <c r="E45" s="1150">
        <v>14</v>
      </c>
      <c r="G45" s="808"/>
    </row>
    <row r="46" spans="2:9" ht="18" customHeight="1" x14ac:dyDescent="0.25">
      <c r="B46" s="742" t="s">
        <v>72</v>
      </c>
      <c r="C46" s="970">
        <v>5</v>
      </c>
      <c r="D46" s="970">
        <v>0</v>
      </c>
      <c r="E46" s="1150">
        <v>5</v>
      </c>
      <c r="G46" s="808"/>
    </row>
    <row r="47" spans="2:9" ht="18" customHeight="1" x14ac:dyDescent="0.25">
      <c r="B47" s="742" t="s">
        <v>1548</v>
      </c>
      <c r="C47" s="970">
        <v>27</v>
      </c>
      <c r="D47" s="970">
        <v>3</v>
      </c>
      <c r="E47" s="1150">
        <v>30</v>
      </c>
      <c r="G47" s="808"/>
    </row>
    <row r="48" spans="2:9" ht="18" customHeight="1" x14ac:dyDescent="0.25">
      <c r="B48" s="742" t="s">
        <v>1549</v>
      </c>
      <c r="C48" s="970">
        <v>3</v>
      </c>
      <c r="D48" s="970">
        <v>0</v>
      </c>
      <c r="E48" s="1150">
        <v>3</v>
      </c>
      <c r="G48" s="808"/>
    </row>
    <row r="49" spans="2:9" ht="18" customHeight="1" x14ac:dyDescent="0.25">
      <c r="B49" s="742" t="s">
        <v>70</v>
      </c>
      <c r="C49" s="970">
        <v>67</v>
      </c>
      <c r="D49" s="970">
        <v>1</v>
      </c>
      <c r="E49" s="1150">
        <v>68</v>
      </c>
      <c r="G49" s="808"/>
    </row>
    <row r="50" spans="2:9" ht="18" customHeight="1" x14ac:dyDescent="0.25">
      <c r="B50" s="742" t="s">
        <v>1550</v>
      </c>
      <c r="C50" s="970">
        <v>24</v>
      </c>
      <c r="D50" s="970">
        <v>1</v>
      </c>
      <c r="E50" s="1150">
        <v>25</v>
      </c>
      <c r="G50" s="808"/>
    </row>
    <row r="51" spans="2:9" ht="18" customHeight="1" x14ac:dyDescent="0.25">
      <c r="B51" s="742" t="s">
        <v>1551</v>
      </c>
      <c r="C51" s="970">
        <v>6</v>
      </c>
      <c r="D51" s="970">
        <v>2</v>
      </c>
      <c r="E51" s="1150">
        <v>8</v>
      </c>
      <c r="G51" s="808"/>
    </row>
    <row r="52" spans="2:9" ht="18" customHeight="1" x14ac:dyDescent="0.25">
      <c r="B52" s="742" t="s">
        <v>1552</v>
      </c>
      <c r="C52" s="970">
        <v>62</v>
      </c>
      <c r="D52" s="970">
        <v>3</v>
      </c>
      <c r="E52" s="1150">
        <v>65</v>
      </c>
      <c r="G52" s="808"/>
    </row>
    <row r="53" spans="2:9" ht="18" customHeight="1" x14ac:dyDescent="0.25">
      <c r="B53" s="742" t="s">
        <v>1553</v>
      </c>
      <c r="C53" s="970">
        <v>2</v>
      </c>
      <c r="D53" s="970">
        <v>0</v>
      </c>
      <c r="E53" s="1150">
        <v>2</v>
      </c>
      <c r="G53" s="808"/>
    </row>
    <row r="54" spans="2:9" ht="18" customHeight="1" x14ac:dyDescent="0.25">
      <c r="B54" s="742" t="s">
        <v>1554</v>
      </c>
      <c r="C54" s="970">
        <v>38</v>
      </c>
      <c r="D54" s="970">
        <v>6</v>
      </c>
      <c r="E54" s="1150">
        <v>44</v>
      </c>
      <c r="G54" s="808"/>
    </row>
    <row r="55" spans="2:9" ht="18" customHeight="1" x14ac:dyDescent="0.25">
      <c r="B55" s="742" t="s">
        <v>1555</v>
      </c>
      <c r="C55" s="970">
        <v>7</v>
      </c>
      <c r="D55" s="970">
        <v>3</v>
      </c>
      <c r="E55" s="1150">
        <v>10</v>
      </c>
      <c r="G55" s="808"/>
    </row>
    <row r="56" spans="2:9" ht="18" customHeight="1" x14ac:dyDescent="0.25">
      <c r="B56" s="742" t="s">
        <v>71</v>
      </c>
      <c r="C56" s="970">
        <v>6</v>
      </c>
      <c r="D56" s="970">
        <v>2</v>
      </c>
      <c r="E56" s="1150">
        <v>8</v>
      </c>
      <c r="G56" s="808"/>
    </row>
    <row r="57" spans="2:9" ht="18" customHeight="1" x14ac:dyDescent="0.25">
      <c r="B57" s="742" t="s">
        <v>1556</v>
      </c>
      <c r="C57" s="970">
        <v>4</v>
      </c>
      <c r="D57" s="970">
        <v>1</v>
      </c>
      <c r="E57" s="1150">
        <v>5</v>
      </c>
      <c r="G57" s="808"/>
    </row>
    <row r="58" spans="2:9" ht="18" customHeight="1" x14ac:dyDescent="0.25">
      <c r="B58" s="742" t="s">
        <v>1557</v>
      </c>
      <c r="C58" s="970">
        <v>9</v>
      </c>
      <c r="D58" s="970">
        <v>2</v>
      </c>
      <c r="E58" s="1150">
        <v>11</v>
      </c>
      <c r="G58" s="808"/>
    </row>
    <row r="59" spans="2:9" ht="18" customHeight="1" x14ac:dyDescent="0.25">
      <c r="B59" s="742" t="s">
        <v>1558</v>
      </c>
      <c r="C59" s="970">
        <v>6</v>
      </c>
      <c r="D59" s="970">
        <v>0</v>
      </c>
      <c r="E59" s="1150">
        <v>6</v>
      </c>
      <c r="G59" s="808"/>
    </row>
    <row r="60" spans="2:9" ht="18" customHeight="1" x14ac:dyDescent="0.25">
      <c r="B60" s="978" t="s">
        <v>1687</v>
      </c>
      <c r="C60" s="921">
        <v>330</v>
      </c>
      <c r="D60" s="921">
        <v>30</v>
      </c>
      <c r="E60" s="1150">
        <v>360</v>
      </c>
      <c r="G60" s="808"/>
      <c r="H60" s="808"/>
      <c r="I60" s="808"/>
    </row>
    <row r="61" spans="2:9" x14ac:dyDescent="0.2">
      <c r="B61" s="1878" t="s">
        <v>1743</v>
      </c>
      <c r="C61" s="1878"/>
      <c r="D61" s="1878"/>
      <c r="E61" s="1878"/>
    </row>
    <row r="63" spans="2:9" x14ac:dyDescent="0.2">
      <c r="C63" s="1151"/>
      <c r="D63" s="1151"/>
    </row>
    <row r="64" spans="2:9" x14ac:dyDescent="0.2">
      <c r="C64" s="1151"/>
      <c r="D64" s="1151"/>
    </row>
    <row r="65" spans="3:4" x14ac:dyDescent="0.2">
      <c r="C65" s="1151"/>
      <c r="D65" s="1151"/>
    </row>
  </sheetData>
  <mergeCells count="4">
    <mergeCell ref="B2:E2"/>
    <mergeCell ref="B3:E3"/>
    <mergeCell ref="B4:E4"/>
    <mergeCell ref="B61:E61"/>
  </mergeCells>
  <hyperlinks>
    <hyperlink ref="F2" location="'Indice Total'!A6" display="Volver"/>
  </hyperlink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M109"/>
  <sheetViews>
    <sheetView showGridLines="0" zoomScale="90" zoomScaleNormal="90" workbookViewId="0"/>
  </sheetViews>
  <sheetFormatPr baseColWidth="10" defaultColWidth="11.42578125" defaultRowHeight="12.75" x14ac:dyDescent="0.2"/>
  <cols>
    <col min="1" max="1" width="23.7109375" style="241" customWidth="1"/>
    <col min="2" max="2" width="77.7109375" style="241" customWidth="1"/>
    <col min="3" max="16384" width="11.42578125" style="241"/>
  </cols>
  <sheetData>
    <row r="1" spans="2:13" ht="42.95" customHeight="1" x14ac:dyDescent="0.2"/>
    <row r="2" spans="2:13" ht="18" x14ac:dyDescent="0.2">
      <c r="B2" s="1769" t="s">
        <v>1752</v>
      </c>
      <c r="C2" s="1769"/>
      <c r="D2" s="1769"/>
      <c r="E2" s="1769"/>
      <c r="F2" s="1769"/>
      <c r="G2" s="1769"/>
      <c r="H2" s="3" t="s">
        <v>1</v>
      </c>
    </row>
    <row r="3" spans="2:13" ht="21" customHeight="1" x14ac:dyDescent="0.2">
      <c r="B3" s="1761" t="s">
        <v>1753</v>
      </c>
      <c r="C3" s="1761"/>
      <c r="D3" s="1761"/>
      <c r="E3" s="1761"/>
      <c r="F3" s="1761"/>
      <c r="G3" s="1761"/>
    </row>
    <row r="4" spans="2:13" ht="19.149999999999999" customHeight="1" x14ac:dyDescent="0.2">
      <c r="B4" s="1761" t="s">
        <v>1754</v>
      </c>
      <c r="C4" s="1761"/>
      <c r="D4" s="1761"/>
      <c r="E4" s="1761"/>
      <c r="F4" s="1761"/>
      <c r="G4" s="1761"/>
    </row>
    <row r="5" spans="2:13" ht="16.5" thickBot="1" x14ac:dyDescent="0.25">
      <c r="B5" s="1793" t="s">
        <v>1654</v>
      </c>
      <c r="C5" s="1793"/>
      <c r="D5" s="1793"/>
      <c r="E5" s="1793"/>
      <c r="F5" s="1793"/>
      <c r="G5" s="1793"/>
    </row>
    <row r="6" spans="2:13" ht="15" customHeight="1" x14ac:dyDescent="0.2">
      <c r="B6" s="1115"/>
      <c r="C6" s="951"/>
      <c r="D6" s="951"/>
      <c r="E6" s="951"/>
      <c r="F6" s="951"/>
      <c r="G6" s="912"/>
    </row>
    <row r="7" spans="2:13" ht="25.5" customHeight="1" x14ac:dyDescent="0.2">
      <c r="B7" s="913" t="s">
        <v>1523</v>
      </c>
      <c r="C7" s="914">
        <v>2015</v>
      </c>
      <c r="D7" s="914">
        <v>2016</v>
      </c>
      <c r="E7" s="914">
        <v>2017</v>
      </c>
      <c r="F7" s="914">
        <v>2018</v>
      </c>
      <c r="G7" s="914">
        <v>2019</v>
      </c>
    </row>
    <row r="8" spans="2:13" ht="18" customHeight="1" x14ac:dyDescent="0.2">
      <c r="B8" s="965" t="s">
        <v>1755</v>
      </c>
      <c r="C8" s="1099"/>
      <c r="D8" s="1099"/>
      <c r="E8" s="1099"/>
      <c r="F8" s="1099"/>
      <c r="G8" s="1099"/>
    </row>
    <row r="9" spans="2:13" ht="18" customHeight="1" x14ac:dyDescent="0.2">
      <c r="B9" s="932" t="s">
        <v>954</v>
      </c>
      <c r="C9" s="1152">
        <v>3.1396464906548314</v>
      </c>
      <c r="D9" s="1152">
        <v>3.9116526885191187</v>
      </c>
      <c r="E9" s="1152">
        <v>2.9106795463097828</v>
      </c>
      <c r="F9" s="1152">
        <v>2.5950029940829999</v>
      </c>
      <c r="G9" s="1152">
        <v>2.213267041321473</v>
      </c>
      <c r="I9" s="1087"/>
      <c r="J9" s="1087"/>
      <c r="K9" s="1087"/>
      <c r="L9" s="1087"/>
      <c r="M9" s="1087"/>
    </row>
    <row r="10" spans="2:13" ht="18" customHeight="1" x14ac:dyDescent="0.2">
      <c r="B10" s="932" t="s">
        <v>1526</v>
      </c>
      <c r="C10" s="1152">
        <v>5.4163824476397915</v>
      </c>
      <c r="D10" s="1152">
        <v>4.1932094509383759</v>
      </c>
      <c r="E10" s="1152">
        <v>4.1354903142755202</v>
      </c>
      <c r="F10" s="1152">
        <v>3.6518628551599654</v>
      </c>
      <c r="G10" s="1152">
        <v>3.7133045730158103</v>
      </c>
      <c r="I10" s="1087"/>
      <c r="J10" s="1087"/>
      <c r="K10" s="1087"/>
      <c r="L10" s="1087"/>
      <c r="M10" s="1087"/>
    </row>
    <row r="11" spans="2:13" ht="18" customHeight="1" x14ac:dyDescent="0.2">
      <c r="B11" s="932" t="s">
        <v>956</v>
      </c>
      <c r="C11" s="1152">
        <v>3.6007819097917113</v>
      </c>
      <c r="D11" s="1152">
        <v>3.9014603432073289</v>
      </c>
      <c r="E11" s="1152">
        <v>2.9344373338680532</v>
      </c>
      <c r="F11" s="1152">
        <v>2.9258381773405016</v>
      </c>
      <c r="G11" s="1152">
        <v>3.3880001270500051</v>
      </c>
      <c r="I11" s="1087"/>
      <c r="J11" s="1087"/>
      <c r="K11" s="1087"/>
      <c r="L11" s="1087"/>
      <c r="M11" s="1087"/>
    </row>
    <row r="12" spans="2:13" ht="18" customHeight="1" x14ac:dyDescent="0.2">
      <c r="B12" s="932" t="s">
        <v>370</v>
      </c>
      <c r="C12" s="1152">
        <v>6.9896333722702249</v>
      </c>
      <c r="D12" s="1152">
        <v>5.8222646141215018</v>
      </c>
      <c r="E12" s="1152">
        <v>6.4346775717671738</v>
      </c>
      <c r="F12" s="1152">
        <v>5.498070282328773</v>
      </c>
      <c r="G12" s="1152">
        <v>3.236640093713179</v>
      </c>
      <c r="I12" s="1087"/>
      <c r="J12" s="1087"/>
      <c r="K12" s="1087"/>
      <c r="L12" s="1087"/>
      <c r="M12" s="1087"/>
    </row>
    <row r="13" spans="2:13" ht="18" customHeight="1" x14ac:dyDescent="0.2">
      <c r="B13" s="1119" t="s">
        <v>117</v>
      </c>
      <c r="C13" s="1153">
        <v>4.5148866435901853</v>
      </c>
      <c r="D13" s="1153">
        <v>4.2709496873555874</v>
      </c>
      <c r="E13" s="1153">
        <v>3.8029243168731908</v>
      </c>
      <c r="F13" s="1153">
        <v>3.4065265691671271</v>
      </c>
      <c r="G13" s="1153">
        <v>2.9983649018202922</v>
      </c>
      <c r="I13" s="1087"/>
      <c r="J13" s="1087"/>
      <c r="K13" s="1087"/>
      <c r="L13" s="1087"/>
      <c r="M13" s="1087"/>
    </row>
    <row r="14" spans="2:13" ht="18" customHeight="1" x14ac:dyDescent="0.2">
      <c r="B14" s="965" t="s">
        <v>1756</v>
      </c>
      <c r="C14" s="1088"/>
      <c r="D14" s="1088"/>
      <c r="E14" s="1088"/>
      <c r="F14" s="1088"/>
      <c r="G14" s="1088"/>
      <c r="I14" s="1087"/>
      <c r="J14" s="1087"/>
      <c r="K14" s="1087"/>
      <c r="L14" s="1087"/>
      <c r="M14" s="1087"/>
    </row>
    <row r="15" spans="2:13" ht="18" customHeight="1" x14ac:dyDescent="0.2">
      <c r="B15" s="932" t="s">
        <v>954</v>
      </c>
      <c r="C15" s="1152">
        <v>3.0123635248174736</v>
      </c>
      <c r="D15" s="1152">
        <v>3.0793861590469658</v>
      </c>
      <c r="E15" s="1152">
        <v>2.746697600038809</v>
      </c>
      <c r="F15" s="1152">
        <v>2.5556847668999243</v>
      </c>
      <c r="G15" s="1152">
        <v>2.6711843602155709</v>
      </c>
      <c r="I15" s="1087"/>
      <c r="J15" s="1087"/>
      <c r="K15" s="1087"/>
      <c r="L15" s="1087"/>
      <c r="M15" s="1087"/>
    </row>
    <row r="16" spans="2:13" ht="18" customHeight="1" x14ac:dyDescent="0.2">
      <c r="B16" s="932" t="s">
        <v>1526</v>
      </c>
      <c r="C16" s="1152">
        <v>3.1248360274844953</v>
      </c>
      <c r="D16" s="1152">
        <v>3.1827975350496107</v>
      </c>
      <c r="E16" s="1152">
        <v>2.0185131295868608</v>
      </c>
      <c r="F16" s="1152">
        <v>2.8930342099319208</v>
      </c>
      <c r="G16" s="1152">
        <v>3.3419741157142293</v>
      </c>
      <c r="I16" s="1087"/>
      <c r="J16" s="1087"/>
      <c r="K16" s="1087"/>
      <c r="L16" s="1087"/>
      <c r="M16" s="1087"/>
    </row>
    <row r="17" spans="1:13" ht="18" customHeight="1" x14ac:dyDescent="0.2">
      <c r="B17" s="932" t="s">
        <v>956</v>
      </c>
      <c r="C17" s="1152">
        <v>2.7005864323437838</v>
      </c>
      <c r="D17" s="1152">
        <v>3.5467821301884808</v>
      </c>
      <c r="E17" s="1152">
        <v>2.0713675297892138</v>
      </c>
      <c r="F17" s="1152">
        <v>2.753730049261649</v>
      </c>
      <c r="G17" s="1152">
        <v>3.3880001270500051</v>
      </c>
      <c r="I17" s="1087"/>
      <c r="J17" s="1087"/>
      <c r="K17" s="1087"/>
      <c r="L17" s="1087"/>
      <c r="M17" s="1087"/>
    </row>
    <row r="18" spans="1:13" ht="18" customHeight="1" x14ac:dyDescent="0.2">
      <c r="B18" s="932" t="s">
        <v>370</v>
      </c>
      <c r="C18" s="1152">
        <v>2.2072526438748072</v>
      </c>
      <c r="D18" s="1152">
        <v>2.4048484275719249</v>
      </c>
      <c r="E18" s="1152">
        <v>0.78791970266536837</v>
      </c>
      <c r="F18" s="1152">
        <v>0.5727156544092471</v>
      </c>
      <c r="G18" s="1152">
        <v>8.2990771633671273E-2</v>
      </c>
      <c r="I18" s="1087"/>
      <c r="J18" s="1087"/>
      <c r="K18" s="1087"/>
      <c r="L18" s="1087"/>
      <c r="M18" s="1087"/>
    </row>
    <row r="19" spans="1:13" ht="18" customHeight="1" x14ac:dyDescent="0.2">
      <c r="B19" s="1119" t="s">
        <v>117</v>
      </c>
      <c r="C19" s="1153">
        <v>2.9036918021521192</v>
      </c>
      <c r="D19" s="1153">
        <v>3.0681107958146261</v>
      </c>
      <c r="E19" s="1153">
        <v>2.1681830946878824</v>
      </c>
      <c r="F19" s="1153">
        <v>2.4074971426325371</v>
      </c>
      <c r="G19" s="1153">
        <v>2.4808806040442009</v>
      </c>
      <c r="I19" s="1087"/>
      <c r="J19" s="1087"/>
      <c r="K19" s="1087"/>
      <c r="L19" s="1087"/>
      <c r="M19" s="1087"/>
    </row>
    <row r="20" spans="1:13" ht="18" customHeight="1" x14ac:dyDescent="0.2">
      <c r="A20" s="842"/>
      <c r="B20" s="965" t="s">
        <v>1757</v>
      </c>
      <c r="C20" s="1154"/>
      <c r="D20" s="1154"/>
      <c r="E20" s="1154"/>
      <c r="F20" s="1154"/>
      <c r="G20" s="1154"/>
      <c r="I20" s="1087"/>
      <c r="J20" s="1087"/>
      <c r="K20" s="1087"/>
      <c r="L20" s="1087"/>
      <c r="M20" s="1087"/>
    </row>
    <row r="21" spans="1:13" ht="18" customHeight="1" x14ac:dyDescent="0.2">
      <c r="A21" s="842"/>
      <c r="B21" s="932" t="s">
        <v>954</v>
      </c>
      <c r="C21" s="1745">
        <v>6.152010015472305</v>
      </c>
      <c r="D21" s="1745">
        <v>6.9910388475660845</v>
      </c>
      <c r="E21" s="1745">
        <v>5.6573771463485922</v>
      </c>
      <c r="F21" s="1745">
        <v>5.1506877609829251</v>
      </c>
      <c r="G21" s="1745">
        <v>4.8844514015370448</v>
      </c>
      <c r="I21" s="1087"/>
      <c r="J21" s="1087"/>
      <c r="K21" s="1087"/>
      <c r="L21" s="1087"/>
      <c r="M21" s="1087"/>
    </row>
    <row r="22" spans="1:13" ht="18" customHeight="1" x14ac:dyDescent="0.2">
      <c r="A22" s="842"/>
      <c r="B22" s="932" t="s">
        <v>1526</v>
      </c>
      <c r="C22" s="1745">
        <v>8.5412184751242872</v>
      </c>
      <c r="D22" s="1745">
        <v>7.3760069859879867</v>
      </c>
      <c r="E22" s="1745">
        <v>6.154003443862381</v>
      </c>
      <c r="F22" s="1745">
        <v>6.5448970650918872</v>
      </c>
      <c r="G22" s="1745">
        <v>7.0552786887300396</v>
      </c>
      <c r="I22" s="1087"/>
      <c r="J22" s="1087"/>
      <c r="K22" s="1087"/>
      <c r="L22" s="1087"/>
      <c r="M22" s="1087"/>
    </row>
    <row r="23" spans="1:13" ht="18" customHeight="1" x14ac:dyDescent="0.2">
      <c r="A23" s="842"/>
      <c r="B23" s="932" t="s">
        <v>956</v>
      </c>
      <c r="C23" s="1745">
        <v>6.3013683421354951</v>
      </c>
      <c r="D23" s="1745">
        <v>7.4482424733958092</v>
      </c>
      <c r="E23" s="1745">
        <v>5.0058048636572678</v>
      </c>
      <c r="F23" s="1745">
        <v>5.6795682266021501</v>
      </c>
      <c r="G23" s="1745">
        <v>6.7760002541000102</v>
      </c>
      <c r="I23" s="1087"/>
      <c r="J23" s="1087"/>
      <c r="K23" s="1087"/>
      <c r="L23" s="1087"/>
      <c r="M23" s="1087"/>
    </row>
    <row r="24" spans="1:13" ht="18" customHeight="1" x14ac:dyDescent="0.2">
      <c r="A24" s="842"/>
      <c r="B24" s="932" t="s">
        <v>370</v>
      </c>
      <c r="C24" s="1745">
        <v>9.1968860161450312</v>
      </c>
      <c r="D24" s="1745">
        <v>8.2271130416934266</v>
      </c>
      <c r="E24" s="1745">
        <v>7.222597274432542</v>
      </c>
      <c r="F24" s="1745">
        <v>6.0707859367380195</v>
      </c>
      <c r="G24" s="1745">
        <v>3.3196308653468507</v>
      </c>
      <c r="I24" s="1087"/>
      <c r="J24" s="1087"/>
      <c r="K24" s="1087"/>
      <c r="L24" s="1087"/>
      <c r="M24" s="1087"/>
    </row>
    <row r="25" spans="1:13" ht="18" customHeight="1" x14ac:dyDescent="0.2">
      <c r="A25" s="842"/>
      <c r="B25" s="1119" t="s">
        <v>1722</v>
      </c>
      <c r="C25" s="1154">
        <v>7.4185784457423045</v>
      </c>
      <c r="D25" s="1154">
        <v>7.3390604831702122</v>
      </c>
      <c r="E25" s="1154">
        <v>5.9711074115610732</v>
      </c>
      <c r="F25" s="1154">
        <v>5.8140237117996643</v>
      </c>
      <c r="G25" s="1154">
        <v>5.4792455058644931</v>
      </c>
      <c r="I25" s="1087"/>
      <c r="J25" s="1087"/>
      <c r="K25" s="1087"/>
      <c r="L25" s="1087"/>
      <c r="M25" s="1087"/>
    </row>
    <row r="26" spans="1:13" ht="15.75" customHeight="1" x14ac:dyDescent="0.2">
      <c r="A26" s="842"/>
      <c r="B26" s="1155" t="str">
        <f>'[2]37'!B25:G25</f>
        <v>Nota: La información se encuentra actualizada al 29-03-2020</v>
      </c>
      <c r="C26" s="1156"/>
      <c r="D26" s="1156"/>
      <c r="E26" s="1156"/>
      <c r="F26" s="1156"/>
      <c r="G26" s="1156"/>
    </row>
    <row r="27" spans="1:13" ht="17.25" customHeight="1" x14ac:dyDescent="0.2">
      <c r="A27" s="842"/>
      <c r="B27" s="1881" t="s">
        <v>1758</v>
      </c>
      <c r="C27" s="1881"/>
      <c r="D27" s="1881"/>
      <c r="E27" s="1881"/>
      <c r="F27" s="1881"/>
      <c r="G27" s="1881"/>
    </row>
    <row r="28" spans="1:13" ht="15.75" customHeight="1" x14ac:dyDescent="0.2">
      <c r="A28" s="842"/>
      <c r="B28" s="1880" t="s">
        <v>1759</v>
      </c>
      <c r="C28" s="1880"/>
      <c r="D28" s="1880"/>
      <c r="E28" s="1880"/>
      <c r="F28" s="1880"/>
      <c r="G28" s="1880"/>
    </row>
    <row r="29" spans="1:13" x14ac:dyDescent="0.2">
      <c r="A29" s="842"/>
      <c r="F29" s="1157"/>
    </row>
    <row r="30" spans="1:13" x14ac:dyDescent="0.2">
      <c r="A30" s="842"/>
      <c r="C30" s="831"/>
      <c r="D30" s="831"/>
      <c r="E30" s="831"/>
      <c r="F30" s="831"/>
      <c r="G30" s="831"/>
    </row>
    <row r="31" spans="1:13" x14ac:dyDescent="0.2">
      <c r="A31" s="842"/>
      <c r="B31" s="1138"/>
      <c r="C31" s="831"/>
      <c r="D31" s="831"/>
      <c r="E31" s="831"/>
      <c r="F31" s="831"/>
      <c r="G31" s="831"/>
    </row>
    <row r="32" spans="1:13" ht="17.45" customHeight="1" x14ac:dyDescent="0.2">
      <c r="A32" s="842"/>
      <c r="B32" s="1138"/>
      <c r="C32" s="831"/>
      <c r="D32" s="831"/>
      <c r="E32" s="831"/>
      <c r="F32" s="831"/>
      <c r="G32" s="831"/>
    </row>
    <row r="33" spans="1:7" ht="15.6" customHeight="1" x14ac:dyDescent="0.2">
      <c r="A33" s="842"/>
      <c r="B33" s="1138"/>
      <c r="C33" s="1158"/>
      <c r="D33" s="1158"/>
      <c r="E33" s="1159"/>
      <c r="F33" s="1160"/>
      <c r="G33" s="1158"/>
    </row>
    <row r="34" spans="1:7" ht="16.149999999999999" customHeight="1" x14ac:dyDescent="0.2">
      <c r="A34" s="842"/>
      <c r="B34" s="1138"/>
      <c r="C34" s="1158"/>
      <c r="D34" s="1158"/>
      <c r="E34" s="1159"/>
      <c r="F34" s="1160"/>
      <c r="G34" s="1158"/>
    </row>
    <row r="35" spans="1:7" x14ac:dyDescent="0.2">
      <c r="A35" s="842"/>
      <c r="B35" s="1138"/>
      <c r="C35" s="1158"/>
      <c r="D35" s="1158"/>
      <c r="E35" s="1158"/>
      <c r="F35" s="1158"/>
      <c r="G35" s="1158"/>
    </row>
    <row r="36" spans="1:7" x14ac:dyDescent="0.2">
      <c r="A36" s="842"/>
      <c r="B36" s="1138"/>
      <c r="C36" s="1158"/>
      <c r="D36" s="1158"/>
      <c r="E36" s="1159"/>
      <c r="F36" s="1158"/>
      <c r="G36" s="1158"/>
    </row>
    <row r="37" spans="1:7" x14ac:dyDescent="0.2">
      <c r="A37" s="842"/>
      <c r="B37" s="1138"/>
      <c r="C37" s="1158"/>
      <c r="D37" s="1158"/>
      <c r="E37" s="1158"/>
      <c r="F37" s="1158"/>
      <c r="G37" s="1158"/>
    </row>
    <row r="38" spans="1:7" x14ac:dyDescent="0.2">
      <c r="A38" s="842"/>
      <c r="B38" s="1138"/>
      <c r="C38" s="1158"/>
      <c r="D38" s="1158"/>
      <c r="E38" s="1158"/>
      <c r="F38" s="1158"/>
      <c r="G38" s="1158"/>
    </row>
    <row r="39" spans="1:7" x14ac:dyDescent="0.2">
      <c r="A39" s="842"/>
      <c r="B39" s="1138"/>
      <c r="C39" s="1158"/>
      <c r="D39" s="1158"/>
      <c r="E39" s="1158"/>
      <c r="F39" s="1158"/>
      <c r="G39" s="1158"/>
    </row>
    <row r="40" spans="1:7" x14ac:dyDescent="0.2">
      <c r="A40" s="842"/>
      <c r="B40" s="1138"/>
      <c r="C40" s="1158"/>
      <c r="D40" s="1158"/>
      <c r="E40" s="1160"/>
      <c r="F40" s="1158"/>
      <c r="G40" s="1158"/>
    </row>
    <row r="41" spans="1:7" x14ac:dyDescent="0.2">
      <c r="A41" s="842"/>
      <c r="B41" s="1138"/>
      <c r="C41" s="1158"/>
      <c r="D41" s="1158"/>
      <c r="E41" s="1158"/>
      <c r="F41" s="1158"/>
      <c r="G41" s="1158"/>
    </row>
    <row r="42" spans="1:7" x14ac:dyDescent="0.2">
      <c r="A42" s="842"/>
      <c r="B42" s="1138"/>
      <c r="C42" s="1158"/>
      <c r="D42" s="1158"/>
      <c r="E42" s="1158"/>
      <c r="F42" s="1158"/>
      <c r="G42" s="1158"/>
    </row>
    <row r="43" spans="1:7" x14ac:dyDescent="0.2">
      <c r="A43" s="842"/>
      <c r="B43" s="1138"/>
      <c r="C43" s="1158"/>
      <c r="D43" s="1158"/>
      <c r="E43" s="1158"/>
      <c r="F43" s="1158"/>
      <c r="G43" s="1158"/>
    </row>
    <row r="44" spans="1:7" x14ac:dyDescent="0.2">
      <c r="A44" s="842"/>
      <c r="B44" s="813"/>
      <c r="C44" s="1158"/>
      <c r="D44" s="1158"/>
      <c r="E44" s="1158"/>
      <c r="F44" s="1158"/>
      <c r="G44" s="1158"/>
    </row>
    <row r="45" spans="1:7" s="842" customFormat="1" ht="9.6" customHeight="1" x14ac:dyDescent="0.2">
      <c r="B45" s="1138"/>
      <c r="C45" s="1158"/>
      <c r="D45" s="1158"/>
      <c r="E45" s="1158"/>
      <c r="F45" s="1158"/>
      <c r="G45" s="1158"/>
    </row>
    <row r="46" spans="1:7" s="842" customFormat="1" ht="9.6" customHeight="1" x14ac:dyDescent="0.2">
      <c r="B46" s="831"/>
      <c r="C46" s="1158"/>
      <c r="D46" s="1158"/>
      <c r="E46" s="1158"/>
      <c r="F46" s="1158"/>
      <c r="G46" s="1158"/>
    </row>
    <row r="47" spans="1:7" s="842" customFormat="1" ht="9.6" customHeight="1" x14ac:dyDescent="0.2">
      <c r="B47" s="831"/>
      <c r="C47" s="1161"/>
      <c r="D47" s="1161"/>
      <c r="E47" s="1161"/>
      <c r="F47" s="1161"/>
      <c r="G47" s="1161"/>
    </row>
    <row r="48" spans="1:7" s="842" customFormat="1" ht="9.6" customHeight="1" x14ac:dyDescent="0.2">
      <c r="B48" s="1138"/>
      <c r="C48" s="1161"/>
      <c r="D48" s="1161"/>
      <c r="E48" s="1161"/>
      <c r="F48" s="1161"/>
      <c r="G48" s="1161"/>
    </row>
    <row r="49" spans="2:7" s="842" customFormat="1" ht="9.6" customHeight="1" x14ac:dyDescent="0.2">
      <c r="B49" s="1138"/>
      <c r="C49" s="1161"/>
      <c r="D49" s="1161"/>
      <c r="E49" s="1161"/>
      <c r="F49" s="1161"/>
      <c r="G49" s="1161"/>
    </row>
    <row r="50" spans="2:7" s="842" customFormat="1" ht="9.6" customHeight="1" x14ac:dyDescent="0.2">
      <c r="B50" s="1138"/>
      <c r="C50" s="1161"/>
      <c r="D50" s="1161"/>
      <c r="E50" s="1161"/>
      <c r="F50" s="1161"/>
      <c r="G50" s="1161"/>
    </row>
    <row r="51" spans="2:7" s="842" customFormat="1" ht="9.6" customHeight="1" x14ac:dyDescent="0.2">
      <c r="B51" s="1138"/>
      <c r="C51" s="1161"/>
      <c r="D51" s="1161"/>
      <c r="E51" s="1161"/>
      <c r="F51" s="1161"/>
      <c r="G51" s="1161"/>
    </row>
    <row r="52" spans="2:7" s="842" customFormat="1" ht="9.6" customHeight="1" x14ac:dyDescent="0.2">
      <c r="B52" s="1138"/>
      <c r="C52" s="831"/>
      <c r="D52" s="831"/>
      <c r="E52" s="831"/>
      <c r="F52" s="831"/>
      <c r="G52" s="831"/>
    </row>
    <row r="53" spans="2:7" s="842" customFormat="1" ht="9.6" customHeight="1" x14ac:dyDescent="0.2">
      <c r="B53" s="1138"/>
      <c r="C53" s="831"/>
      <c r="D53" s="831"/>
      <c r="E53" s="831"/>
      <c r="F53" s="831"/>
      <c r="G53" s="831"/>
    </row>
    <row r="54" spans="2:7" s="842" customFormat="1" ht="9.6" customHeight="1" x14ac:dyDescent="0.2">
      <c r="B54" s="1138"/>
      <c r="C54" s="831"/>
      <c r="D54" s="831"/>
      <c r="E54" s="831"/>
      <c r="F54" s="831"/>
      <c r="G54" s="831"/>
    </row>
    <row r="55" spans="2:7" s="842" customFormat="1" ht="9.6" customHeight="1" x14ac:dyDescent="0.2">
      <c r="B55" s="1138"/>
      <c r="C55" s="831"/>
      <c r="D55" s="831"/>
      <c r="E55" s="831"/>
      <c r="F55" s="831"/>
      <c r="G55" s="831"/>
    </row>
    <row r="56" spans="2:7" s="842" customFormat="1" ht="9.6" customHeight="1" x14ac:dyDescent="0.2">
      <c r="B56" s="1138"/>
      <c r="C56" s="831"/>
      <c r="D56" s="831"/>
      <c r="E56" s="831"/>
      <c r="F56" s="831"/>
      <c r="G56" s="831"/>
    </row>
    <row r="57" spans="2:7" s="842" customFormat="1" ht="9.6" customHeight="1" x14ac:dyDescent="0.2">
      <c r="B57" s="1138"/>
      <c r="C57" s="831"/>
      <c r="D57" s="831"/>
      <c r="E57" s="831"/>
      <c r="F57" s="831"/>
      <c r="G57" s="831"/>
    </row>
    <row r="58" spans="2:7" s="842" customFormat="1" ht="9.6" customHeight="1" x14ac:dyDescent="0.2">
      <c r="B58" s="1138"/>
      <c r="C58" s="831"/>
      <c r="D58" s="831"/>
      <c r="E58" s="831"/>
      <c r="F58" s="831"/>
      <c r="G58" s="831"/>
    </row>
    <row r="59" spans="2:7" s="842" customFormat="1" ht="9.6" customHeight="1" x14ac:dyDescent="0.2">
      <c r="B59" s="1138"/>
      <c r="C59" s="831"/>
      <c r="D59" s="831"/>
      <c r="E59" s="831"/>
      <c r="F59" s="831"/>
      <c r="G59" s="831"/>
    </row>
    <row r="60" spans="2:7" s="842" customFormat="1" ht="9.6" customHeight="1" x14ac:dyDescent="0.2">
      <c r="B60" s="1138"/>
      <c r="C60" s="831"/>
      <c r="D60" s="831"/>
      <c r="E60" s="831"/>
      <c r="F60" s="831"/>
      <c r="G60" s="831"/>
    </row>
    <row r="61" spans="2:7" s="842" customFormat="1" ht="9.6" customHeight="1" x14ac:dyDescent="0.2">
      <c r="B61" s="1138"/>
      <c r="C61" s="831"/>
      <c r="D61" s="831"/>
      <c r="E61" s="831"/>
      <c r="F61" s="831"/>
      <c r="G61" s="831"/>
    </row>
    <row r="62" spans="2:7" s="842" customFormat="1" ht="9.6" customHeight="1" x14ac:dyDescent="0.2">
      <c r="B62" s="1138"/>
      <c r="C62" s="831"/>
      <c r="D62" s="831"/>
      <c r="E62" s="831"/>
      <c r="F62" s="831"/>
      <c r="G62" s="831"/>
    </row>
    <row r="63" spans="2:7" s="842" customFormat="1" ht="9.6" customHeight="1" x14ac:dyDescent="0.2">
      <c r="B63" s="1138"/>
      <c r="C63" s="831"/>
      <c r="D63" s="831"/>
      <c r="E63" s="831"/>
      <c r="F63" s="831"/>
      <c r="G63" s="831"/>
    </row>
    <row r="64" spans="2:7" s="842" customFormat="1" ht="9.6" customHeight="1" x14ac:dyDescent="0.2">
      <c r="B64" s="1138"/>
      <c r="C64" s="831"/>
      <c r="D64" s="831"/>
      <c r="E64" s="831"/>
      <c r="F64" s="831"/>
      <c r="G64" s="831"/>
    </row>
    <row r="65" spans="2:7" s="842" customFormat="1" ht="9.6" customHeight="1" x14ac:dyDescent="0.2">
      <c r="B65" s="1138"/>
      <c r="C65" s="831"/>
      <c r="D65" s="831"/>
      <c r="E65" s="831"/>
      <c r="F65" s="831"/>
      <c r="G65" s="831"/>
    </row>
    <row r="66" spans="2:7" s="842" customFormat="1" ht="9.6" customHeight="1" x14ac:dyDescent="0.2">
      <c r="B66" s="1138"/>
      <c r="C66" s="831"/>
      <c r="D66" s="831"/>
      <c r="E66" s="831"/>
      <c r="F66" s="831"/>
      <c r="G66" s="831"/>
    </row>
    <row r="67" spans="2:7" s="842" customFormat="1" ht="9.6" customHeight="1" x14ac:dyDescent="0.2">
      <c r="B67" s="831"/>
      <c r="C67" s="831"/>
      <c r="D67" s="831"/>
      <c r="E67" s="831"/>
      <c r="F67" s="831"/>
      <c r="G67" s="831"/>
    </row>
    <row r="68" spans="2:7" s="842" customFormat="1" ht="9.6" customHeight="1" x14ac:dyDescent="0.2">
      <c r="B68" s="831"/>
      <c r="C68" s="831"/>
      <c r="D68" s="831"/>
      <c r="E68" s="831"/>
      <c r="F68" s="831"/>
      <c r="G68" s="831"/>
    </row>
    <row r="69" spans="2:7" s="842" customFormat="1" ht="9.6" customHeight="1" x14ac:dyDescent="0.2">
      <c r="B69" s="1138"/>
      <c r="C69" s="1034"/>
      <c r="D69" s="1034"/>
      <c r="E69" s="1034"/>
      <c r="F69" s="1034"/>
      <c r="G69" s="1034"/>
    </row>
    <row r="70" spans="2:7" s="842" customFormat="1" ht="9.6" customHeight="1" x14ac:dyDescent="0.2">
      <c r="B70" s="1138"/>
      <c r="C70" s="903"/>
      <c r="D70" s="903"/>
      <c r="E70" s="903"/>
      <c r="F70" s="903"/>
      <c r="G70" s="903"/>
    </row>
    <row r="71" spans="2:7" s="842" customFormat="1" ht="9.6" customHeight="1" x14ac:dyDescent="0.2">
      <c r="B71" s="1138"/>
      <c r="C71" s="903"/>
      <c r="D71" s="903"/>
      <c r="E71" s="903"/>
      <c r="F71" s="903"/>
      <c r="G71" s="903"/>
    </row>
    <row r="72" spans="2:7" s="842" customFormat="1" ht="9.6" customHeight="1" x14ac:dyDescent="0.2">
      <c r="B72" s="1138"/>
      <c r="C72" s="903"/>
      <c r="D72" s="903"/>
      <c r="E72" s="903"/>
      <c r="F72" s="903"/>
      <c r="G72" s="903"/>
    </row>
    <row r="73" spans="2:7" s="842" customFormat="1" ht="9.6" customHeight="1" x14ac:dyDescent="0.2">
      <c r="B73" s="1138"/>
      <c r="C73" s="903"/>
      <c r="D73" s="903"/>
      <c r="E73" s="903"/>
      <c r="F73" s="903"/>
      <c r="G73" s="903"/>
    </row>
    <row r="74" spans="2:7" s="842" customFormat="1" ht="9.6" customHeight="1" x14ac:dyDescent="0.2">
      <c r="B74" s="1138"/>
      <c r="C74" s="903"/>
      <c r="D74" s="903"/>
      <c r="E74" s="903"/>
      <c r="F74" s="903"/>
      <c r="G74" s="903"/>
    </row>
    <row r="75" spans="2:7" s="842" customFormat="1" ht="9.6" customHeight="1" x14ac:dyDescent="0.2">
      <c r="B75" s="831"/>
      <c r="C75" s="831"/>
      <c r="D75" s="831"/>
      <c r="E75" s="831"/>
      <c r="F75" s="831"/>
      <c r="G75" s="831"/>
    </row>
    <row r="76" spans="2:7" s="842" customFormat="1" ht="9.6" customHeight="1" x14ac:dyDescent="0.2"/>
    <row r="77" spans="2:7" ht="9.6" customHeight="1" x14ac:dyDescent="0.2"/>
    <row r="78" spans="2:7" ht="9.6" customHeight="1" x14ac:dyDescent="0.2"/>
    <row r="79" spans="2:7" ht="9.6" customHeight="1" x14ac:dyDescent="0.2"/>
    <row r="80" spans="2:7" ht="9.6" customHeight="1" x14ac:dyDescent="0.2"/>
    <row r="81" spans="2:7" ht="9.6" customHeight="1" x14ac:dyDescent="0.2"/>
    <row r="82" spans="2:7" ht="9.6" customHeight="1" x14ac:dyDescent="0.2"/>
    <row r="83" spans="2:7" ht="9.6" customHeight="1" x14ac:dyDescent="0.2"/>
    <row r="84" spans="2:7" ht="9.6" customHeight="1" x14ac:dyDescent="0.2"/>
    <row r="85" spans="2:7" ht="9.6" customHeight="1" x14ac:dyDescent="0.2"/>
    <row r="86" spans="2:7" ht="9.6" customHeight="1" x14ac:dyDescent="0.2"/>
    <row r="87" spans="2:7" ht="9.6" customHeight="1" x14ac:dyDescent="0.2"/>
    <row r="88" spans="2:7" ht="9.6" customHeight="1" x14ac:dyDescent="0.2"/>
    <row r="89" spans="2:7" ht="9.6" customHeight="1" x14ac:dyDescent="0.2"/>
    <row r="90" spans="2:7" ht="9.6" customHeight="1" x14ac:dyDescent="0.2"/>
    <row r="91" spans="2:7" ht="9.6" customHeight="1" x14ac:dyDescent="0.2"/>
    <row r="92" spans="2:7" ht="9.6" customHeight="1" x14ac:dyDescent="0.2"/>
    <row r="93" spans="2:7" x14ac:dyDescent="0.2">
      <c r="B93" s="1138"/>
      <c r="C93" s="1034"/>
      <c r="D93" s="1034"/>
      <c r="E93" s="1034"/>
      <c r="F93" s="1034"/>
      <c r="G93" s="1034"/>
    </row>
    <row r="94" spans="2:7" x14ac:dyDescent="0.2">
      <c r="B94" s="1162"/>
      <c r="C94" s="1163"/>
      <c r="D94" s="1163"/>
      <c r="E94" s="1163"/>
      <c r="F94" s="1163"/>
      <c r="G94" s="1163"/>
    </row>
    <row r="95" spans="2:7" x14ac:dyDescent="0.2">
      <c r="B95" s="1162"/>
      <c r="C95" s="1163"/>
      <c r="D95" s="1163"/>
      <c r="E95" s="1163"/>
      <c r="F95" s="1163"/>
      <c r="G95" s="1163"/>
    </row>
    <row r="96" spans="2:7" x14ac:dyDescent="0.2">
      <c r="B96" s="1162"/>
      <c r="C96" s="1163"/>
      <c r="D96" s="1163"/>
      <c r="E96" s="1163"/>
      <c r="F96" s="1163"/>
      <c r="G96" s="1163"/>
    </row>
    <row r="97" spans="2:7" x14ac:dyDescent="0.2">
      <c r="B97" s="831"/>
      <c r="C97" s="831"/>
      <c r="D97" s="831"/>
      <c r="E97" s="831"/>
      <c r="F97" s="831"/>
      <c r="G97" s="831"/>
    </row>
    <row r="98" spans="2:7" x14ac:dyDescent="0.2">
      <c r="B98" s="1138"/>
      <c r="C98" s="1034"/>
      <c r="D98" s="1034"/>
      <c r="E98" s="1034"/>
      <c r="F98" s="1034"/>
      <c r="G98" s="1034"/>
    </row>
    <row r="99" spans="2:7" x14ac:dyDescent="0.2">
      <c r="B99" s="1162"/>
      <c r="C99" s="831"/>
      <c r="D99" s="831"/>
      <c r="E99" s="831"/>
      <c r="F99" s="831"/>
      <c r="G99" s="831"/>
    </row>
    <row r="100" spans="2:7" x14ac:dyDescent="0.2">
      <c r="B100" s="1162"/>
      <c r="C100" s="831"/>
      <c r="D100" s="831"/>
      <c r="E100" s="831"/>
      <c r="F100" s="831"/>
      <c r="G100" s="831"/>
    </row>
    <row r="101" spans="2:7" x14ac:dyDescent="0.2">
      <c r="B101" s="1162"/>
      <c r="C101" s="831"/>
      <c r="D101" s="831"/>
      <c r="E101" s="831"/>
      <c r="F101" s="831"/>
      <c r="G101" s="831"/>
    </row>
    <row r="102" spans="2:7" x14ac:dyDescent="0.2">
      <c r="B102" s="1164"/>
      <c r="C102" s="1165"/>
      <c r="D102" s="1165"/>
      <c r="E102" s="1165"/>
      <c r="F102" s="1165"/>
      <c r="G102" s="831"/>
    </row>
    <row r="103" spans="2:7" x14ac:dyDescent="0.2">
      <c r="B103" s="1164"/>
      <c r="C103" s="1034"/>
      <c r="D103" s="1034"/>
      <c r="E103" s="1034"/>
      <c r="F103" s="1034"/>
      <c r="G103" s="1034"/>
    </row>
    <row r="104" spans="2:7" x14ac:dyDescent="0.2">
      <c r="B104" s="1164"/>
      <c r="C104" s="903"/>
      <c r="D104" s="903"/>
      <c r="E104" s="903"/>
      <c r="F104" s="903"/>
      <c r="G104" s="903"/>
    </row>
    <row r="105" spans="2:7" x14ac:dyDescent="0.2">
      <c r="B105" s="1164"/>
      <c r="C105" s="903"/>
      <c r="D105" s="903"/>
      <c r="E105" s="903"/>
      <c r="F105" s="903"/>
      <c r="G105" s="903"/>
    </row>
    <row r="106" spans="2:7" x14ac:dyDescent="0.2">
      <c r="B106" s="1164"/>
      <c r="C106" s="903"/>
      <c r="D106" s="903"/>
      <c r="E106" s="903"/>
      <c r="F106" s="903"/>
      <c r="G106" s="903"/>
    </row>
    <row r="107" spans="2:7" x14ac:dyDescent="0.2">
      <c r="B107" s="1164"/>
      <c r="C107" s="903"/>
      <c r="D107" s="903"/>
      <c r="E107" s="903"/>
      <c r="F107" s="903"/>
      <c r="G107" s="903"/>
    </row>
    <row r="108" spans="2:7" x14ac:dyDescent="0.2">
      <c r="B108" s="1164"/>
      <c r="C108" s="903"/>
      <c r="D108" s="903"/>
      <c r="E108" s="903"/>
      <c r="F108" s="903"/>
      <c r="G108" s="903"/>
    </row>
    <row r="109" spans="2:7" x14ac:dyDescent="0.2">
      <c r="B109" s="1164"/>
      <c r="C109" s="903"/>
      <c r="D109" s="903"/>
      <c r="E109" s="903"/>
      <c r="F109" s="903"/>
      <c r="G109" s="903"/>
    </row>
  </sheetData>
  <mergeCells count="6">
    <mergeCell ref="B28:G28"/>
    <mergeCell ref="B2:G2"/>
    <mergeCell ref="B3:G3"/>
    <mergeCell ref="B4:G4"/>
    <mergeCell ref="B5:G5"/>
    <mergeCell ref="B27:G27"/>
  </mergeCells>
  <hyperlinks>
    <hyperlink ref="H2" location="'Indice Total'!A6" display="Volver"/>
  </hyperlink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1:T30"/>
  <sheetViews>
    <sheetView showGridLines="0" zoomScale="90" zoomScaleNormal="90" workbookViewId="0"/>
  </sheetViews>
  <sheetFormatPr baseColWidth="10" defaultColWidth="11.42578125" defaultRowHeight="12.75" x14ac:dyDescent="0.2"/>
  <cols>
    <col min="1" max="1" width="23.7109375" style="241" customWidth="1"/>
    <col min="2" max="2" width="41.28515625" style="241" customWidth="1"/>
    <col min="3" max="7" width="11.28515625" style="241" customWidth="1"/>
    <col min="8" max="8" width="9.28515625" style="241" customWidth="1"/>
    <col min="9" max="9" width="9.140625" style="241" customWidth="1"/>
    <col min="10" max="12" width="8.140625" style="241" customWidth="1"/>
    <col min="13" max="14" width="9.140625" style="241" customWidth="1"/>
    <col min="15" max="16384" width="11.42578125" style="241"/>
  </cols>
  <sheetData>
    <row r="1" spans="2:18" ht="42.95" customHeight="1" x14ac:dyDescent="0.2"/>
    <row r="2" spans="2:18" ht="18" x14ac:dyDescent="0.2">
      <c r="B2" s="1769" t="s">
        <v>1760</v>
      </c>
      <c r="C2" s="1769"/>
      <c r="D2" s="1769"/>
      <c r="E2" s="1769"/>
      <c r="G2" s="3" t="s">
        <v>1</v>
      </c>
    </row>
    <row r="3" spans="2:18" ht="36" customHeight="1" x14ac:dyDescent="0.25">
      <c r="B3" s="1761" t="s">
        <v>1761</v>
      </c>
      <c r="C3" s="1761"/>
      <c r="D3" s="1761"/>
      <c r="E3" s="1761"/>
      <c r="F3" s="1166"/>
      <c r="G3" s="1166"/>
      <c r="H3" s="1167"/>
    </row>
    <row r="4" spans="2:18" ht="13.5" customHeight="1" x14ac:dyDescent="0.2">
      <c r="B4" s="1761" t="s">
        <v>1754</v>
      </c>
      <c r="C4" s="1761"/>
      <c r="D4" s="1761"/>
      <c r="E4" s="1761"/>
      <c r="F4" s="1168"/>
      <c r="G4" s="1168"/>
      <c r="H4" s="546"/>
    </row>
    <row r="5" spans="2:18" ht="21" customHeight="1" thickBot="1" x14ac:dyDescent="0.3">
      <c r="B5" s="1804" t="s">
        <v>1762</v>
      </c>
      <c r="C5" s="1804"/>
      <c r="D5" s="1804"/>
      <c r="E5" s="1804"/>
      <c r="F5" s="547"/>
      <c r="G5" s="547"/>
      <c r="H5" s="831"/>
      <c r="I5" s="831"/>
      <c r="J5" s="831"/>
      <c r="K5" s="831"/>
      <c r="L5" s="831"/>
      <c r="M5" s="831"/>
      <c r="N5" s="831"/>
      <c r="O5" s="831"/>
      <c r="P5" s="831"/>
      <c r="Q5" s="831"/>
      <c r="R5" s="831"/>
    </row>
    <row r="6" spans="2:18" x14ac:dyDescent="0.2">
      <c r="B6" s="1169"/>
      <c r="C6" s="1170"/>
      <c r="D6" s="1170"/>
      <c r="E6" s="1170"/>
      <c r="F6" s="1170"/>
      <c r="G6" s="831"/>
      <c r="H6" s="831"/>
      <c r="I6" s="831"/>
      <c r="J6" s="831"/>
      <c r="K6" s="831"/>
      <c r="L6" s="1882"/>
      <c r="M6" s="1882"/>
      <c r="N6" s="1882"/>
      <c r="O6" s="1882"/>
      <c r="P6" s="1882"/>
    </row>
    <row r="7" spans="2:18" ht="25.5" customHeight="1" x14ac:dyDescent="0.2">
      <c r="B7" s="1171" t="s">
        <v>52</v>
      </c>
      <c r="C7" s="1172">
        <v>2016</v>
      </c>
      <c r="D7" s="1172">
        <v>2017</v>
      </c>
      <c r="E7" s="1172">
        <v>2018</v>
      </c>
      <c r="F7" s="1172">
        <v>2019</v>
      </c>
      <c r="G7" s="831"/>
      <c r="H7" s="831"/>
      <c r="I7" s="831"/>
      <c r="J7" s="1034"/>
      <c r="K7" s="1034"/>
      <c r="L7" s="1073"/>
      <c r="M7" s="1173"/>
      <c r="N7" s="1173"/>
      <c r="O7" s="1173"/>
      <c r="P7" s="1173"/>
    </row>
    <row r="8" spans="2:18" ht="18" customHeight="1" x14ac:dyDescent="0.2">
      <c r="B8" s="742" t="s">
        <v>1763</v>
      </c>
      <c r="C8" s="1174">
        <v>6.0767670975782719</v>
      </c>
      <c r="D8" s="1174">
        <v>9.7007025310364732</v>
      </c>
      <c r="E8" s="1174">
        <v>6.0806258411758627</v>
      </c>
      <c r="F8" s="1174">
        <v>7.8928197738600474</v>
      </c>
      <c r="G8" s="1175"/>
      <c r="H8" s="1175"/>
      <c r="I8" s="1175"/>
      <c r="J8" s="1746"/>
      <c r="K8" s="1746"/>
      <c r="L8" s="1176"/>
      <c r="M8" s="943"/>
      <c r="N8" s="943"/>
      <c r="O8" s="943"/>
      <c r="P8" s="943"/>
      <c r="Q8" s="1177"/>
      <c r="R8" s="1178"/>
    </row>
    <row r="9" spans="2:18" ht="18" customHeight="1" x14ac:dyDescent="0.2">
      <c r="B9" s="742" t="s">
        <v>1764</v>
      </c>
      <c r="C9" s="1174">
        <v>12.888549490418976</v>
      </c>
      <c r="D9" s="1174">
        <v>5.3230303124397009</v>
      </c>
      <c r="E9" s="1174">
        <v>8.9859562341141128</v>
      </c>
      <c r="F9" s="1174">
        <v>5.131543921205143</v>
      </c>
      <c r="G9" s="1175"/>
      <c r="H9" s="1175"/>
      <c r="I9" s="1175"/>
      <c r="J9" s="1746"/>
      <c r="K9" s="1746"/>
      <c r="L9" s="1176"/>
      <c r="M9" s="943"/>
      <c r="N9" s="943"/>
      <c r="O9" s="943"/>
      <c r="P9" s="943"/>
      <c r="Q9" s="1177"/>
      <c r="R9" s="1178"/>
    </row>
    <row r="10" spans="2:18" ht="18" customHeight="1" x14ac:dyDescent="0.2">
      <c r="B10" s="742" t="s">
        <v>1548</v>
      </c>
      <c r="C10" s="1174">
        <v>5.2166670714080769</v>
      </c>
      <c r="D10" s="1174">
        <v>4.2873593268473043</v>
      </c>
      <c r="E10" s="1174">
        <v>3.6600195628045626</v>
      </c>
      <c r="F10" s="1174">
        <v>2.9152703989213502</v>
      </c>
      <c r="G10" s="1175"/>
      <c r="H10" s="1175"/>
      <c r="I10" s="1175"/>
      <c r="J10" s="1746"/>
      <c r="K10" s="1746"/>
      <c r="L10" s="1176"/>
      <c r="M10" s="943"/>
      <c r="N10" s="943"/>
      <c r="O10" s="943"/>
      <c r="P10" s="943"/>
      <c r="Q10" s="1177"/>
      <c r="R10" s="1178"/>
    </row>
    <row r="11" spans="2:18" ht="18" customHeight="1" x14ac:dyDescent="0.2">
      <c r="B11" s="742" t="s">
        <v>1765</v>
      </c>
      <c r="C11" s="1174">
        <v>0</v>
      </c>
      <c r="D11" s="1174">
        <v>3.0320640776208401</v>
      </c>
      <c r="E11" s="1174">
        <v>12.38198421297013</v>
      </c>
      <c r="F11" s="1174">
        <v>6.0283634500324021</v>
      </c>
      <c r="G11" s="1175"/>
      <c r="H11" s="1175"/>
      <c r="I11" s="1175"/>
      <c r="J11" s="1746"/>
      <c r="K11" s="1746"/>
      <c r="L11" s="1176"/>
      <c r="M11" s="943"/>
      <c r="N11" s="943"/>
      <c r="O11" s="943"/>
      <c r="P11" s="943"/>
      <c r="Q11" s="1177"/>
      <c r="R11" s="1178"/>
    </row>
    <row r="12" spans="2:18" ht="18" customHeight="1" x14ac:dyDescent="0.2">
      <c r="B12" s="742" t="s">
        <v>70</v>
      </c>
      <c r="C12" s="1174">
        <v>8.163574413355402</v>
      </c>
      <c r="D12" s="1174">
        <v>6.9674760067441994</v>
      </c>
      <c r="E12" s="1174">
        <v>5.7581988354042855</v>
      </c>
      <c r="F12" s="1174">
        <v>5.9666301999803721</v>
      </c>
      <c r="G12" s="1175"/>
      <c r="H12" s="1175"/>
      <c r="I12" s="1175"/>
      <c r="J12" s="1746"/>
      <c r="K12" s="1746"/>
      <c r="L12" s="1176"/>
      <c r="M12" s="943"/>
      <c r="N12" s="943"/>
      <c r="O12" s="943"/>
      <c r="P12" s="943"/>
      <c r="Q12" s="1177"/>
      <c r="R12" s="1178"/>
    </row>
    <row r="13" spans="2:18" ht="18" customHeight="1" x14ac:dyDescent="0.2">
      <c r="B13" s="742" t="s">
        <v>1766</v>
      </c>
      <c r="C13" s="1174">
        <v>1.8051913502831298</v>
      </c>
      <c r="D13" s="1174">
        <v>1.2933833893234894</v>
      </c>
      <c r="E13" s="1174">
        <v>1.699145117612701</v>
      </c>
      <c r="F13" s="1174">
        <v>1.1349275507513592</v>
      </c>
      <c r="G13" s="1175"/>
      <c r="H13" s="1175"/>
      <c r="I13" s="1175"/>
      <c r="J13" s="1746"/>
      <c r="K13" s="1746"/>
      <c r="L13" s="1176"/>
      <c r="M13" s="943"/>
      <c r="N13" s="943"/>
      <c r="O13" s="943"/>
      <c r="P13" s="943"/>
      <c r="Q13" s="1177"/>
      <c r="R13" s="1178"/>
    </row>
    <row r="14" spans="2:18" ht="18" customHeight="1" x14ac:dyDescent="0.2">
      <c r="B14" s="742" t="s">
        <v>1767</v>
      </c>
      <c r="C14" s="1174">
        <v>18.081629889677288</v>
      </c>
      <c r="D14" s="1174">
        <v>14.217279523563166</v>
      </c>
      <c r="E14" s="1174">
        <v>13.261335333584746</v>
      </c>
      <c r="F14" s="1174">
        <v>11.386811112161228</v>
      </c>
      <c r="G14" s="1175"/>
      <c r="H14" s="1175"/>
      <c r="I14" s="1175"/>
      <c r="J14" s="1746"/>
      <c r="K14" s="1746"/>
      <c r="L14" s="1176"/>
      <c r="M14" s="943"/>
      <c r="N14" s="943"/>
      <c r="O14" s="943"/>
      <c r="P14" s="943"/>
      <c r="Q14" s="1177"/>
      <c r="R14" s="1178"/>
    </row>
    <row r="15" spans="2:18" ht="18" customHeight="1" x14ac:dyDescent="0.2">
      <c r="B15" s="742" t="s">
        <v>1768</v>
      </c>
      <c r="C15" s="1174">
        <v>1.3805418607081255</v>
      </c>
      <c r="D15" s="1174">
        <v>1.3746157161533097</v>
      </c>
      <c r="E15" s="1174">
        <v>1.282273683732325</v>
      </c>
      <c r="F15" s="1174">
        <v>1.0479591691091983</v>
      </c>
      <c r="G15" s="1175"/>
      <c r="H15" s="1175"/>
      <c r="I15" s="1175"/>
      <c r="J15" s="1746"/>
      <c r="K15" s="1746"/>
      <c r="L15" s="1176"/>
      <c r="M15" s="943"/>
      <c r="N15" s="943"/>
      <c r="O15" s="943"/>
      <c r="P15" s="943"/>
      <c r="Q15" s="1177"/>
      <c r="R15" s="1178"/>
    </row>
    <row r="16" spans="2:18" ht="18" customHeight="1" x14ac:dyDescent="0.2">
      <c r="B16" s="1179" t="s">
        <v>117</v>
      </c>
      <c r="C16" s="1180">
        <v>4.2709496873555874</v>
      </c>
      <c r="D16" s="1180">
        <v>3.8029243168731908</v>
      </c>
      <c r="E16" s="1180">
        <v>3.4065265691671267</v>
      </c>
      <c r="F16" s="1180">
        <v>2.9983649018202914</v>
      </c>
      <c r="G16" s="1175"/>
      <c r="H16" s="1175"/>
      <c r="I16" s="1175"/>
      <c r="J16" s="1746"/>
      <c r="K16" s="1746"/>
      <c r="L16" s="1176"/>
      <c r="M16" s="943"/>
      <c r="N16" s="943"/>
      <c r="O16" s="943"/>
      <c r="P16" s="943"/>
      <c r="Q16" s="1178"/>
      <c r="R16" s="1178"/>
    </row>
    <row r="17" spans="2:20" ht="33.75" customHeight="1" x14ac:dyDescent="0.2">
      <c r="B17" s="1872" t="s">
        <v>2522</v>
      </c>
      <c r="C17" s="1872"/>
      <c r="D17" s="1872"/>
      <c r="E17" s="1872"/>
      <c r="F17" s="1872"/>
      <c r="H17" s="1181"/>
      <c r="J17" s="903"/>
      <c r="K17" s="903"/>
      <c r="L17" s="831"/>
      <c r="M17" s="831"/>
      <c r="N17" s="831"/>
      <c r="O17" s="831"/>
      <c r="P17" s="831"/>
      <c r="Q17" s="831"/>
      <c r="R17" s="831"/>
      <c r="S17" s="831"/>
      <c r="T17" s="831"/>
    </row>
    <row r="18" spans="2:20" ht="13.15" customHeight="1" x14ac:dyDescent="0.2">
      <c r="B18" s="1182"/>
      <c r="C18" s="1182"/>
      <c r="D18" s="1182"/>
      <c r="E18" s="1183"/>
      <c r="F18" s="1184"/>
      <c r="G18" s="1184"/>
      <c r="J18" s="831"/>
      <c r="K18" s="831"/>
      <c r="L18" s="831"/>
      <c r="M18" s="831"/>
      <c r="N18" s="831"/>
      <c r="O18" s="831"/>
      <c r="P18" s="831"/>
      <c r="Q18" s="831"/>
      <c r="R18" s="831"/>
      <c r="S18" s="831"/>
      <c r="T18" s="831"/>
    </row>
    <row r="19" spans="2:20" x14ac:dyDescent="0.2">
      <c r="C19" s="1185"/>
      <c r="D19" s="1185"/>
      <c r="E19" s="1185"/>
      <c r="F19" s="1185"/>
    </row>
    <row r="20" spans="2:20" x14ac:dyDescent="0.2">
      <c r="C20" s="1185"/>
      <c r="D20" s="1185"/>
      <c r="E20" s="1185"/>
      <c r="F20" s="1185"/>
    </row>
    <row r="21" spans="2:20" x14ac:dyDescent="0.2">
      <c r="C21" s="1185"/>
      <c r="D21" s="1185"/>
      <c r="E21" s="1185"/>
      <c r="F21" s="1185"/>
    </row>
    <row r="22" spans="2:20" x14ac:dyDescent="0.2">
      <c r="C22" s="1185"/>
      <c r="D22" s="1185"/>
      <c r="E22" s="1185"/>
      <c r="F22" s="1185"/>
      <c r="G22" s="1087"/>
      <c r="H22" s="1087"/>
      <c r="I22" s="1087"/>
      <c r="J22" s="1087"/>
      <c r="K22" s="1087"/>
    </row>
    <row r="23" spans="2:20" x14ac:dyDescent="0.2">
      <c r="C23" s="1185"/>
      <c r="D23" s="1185"/>
      <c r="E23" s="1185"/>
      <c r="F23" s="1185"/>
      <c r="G23" s="1087"/>
      <c r="H23" s="1087"/>
      <c r="I23" s="1087"/>
      <c r="J23" s="1087"/>
      <c r="K23" s="1087"/>
    </row>
    <row r="24" spans="2:20" x14ac:dyDescent="0.2">
      <c r="C24" s="1185"/>
      <c r="D24" s="1185"/>
      <c r="E24" s="1185"/>
      <c r="F24" s="1185"/>
      <c r="G24" s="1087"/>
      <c r="H24" s="1087"/>
      <c r="I24" s="1087"/>
      <c r="J24" s="1087"/>
      <c r="K24" s="1087"/>
    </row>
    <row r="25" spans="2:20" x14ac:dyDescent="0.2">
      <c r="C25" s="1185"/>
      <c r="D25" s="1185"/>
      <c r="E25" s="1185"/>
      <c r="F25" s="1185"/>
      <c r="G25" s="1087"/>
      <c r="H25" s="1087"/>
      <c r="I25" s="1087"/>
      <c r="J25" s="1087"/>
      <c r="K25" s="1087"/>
    </row>
    <row r="26" spans="2:20" x14ac:dyDescent="0.2">
      <c r="C26" s="1185"/>
      <c r="D26" s="1185"/>
      <c r="E26" s="1185"/>
      <c r="F26" s="1185"/>
      <c r="G26" s="1087"/>
      <c r="H26" s="1087"/>
      <c r="I26" s="1087"/>
      <c r="J26" s="1087"/>
      <c r="K26" s="1087"/>
    </row>
    <row r="27" spans="2:20" x14ac:dyDescent="0.2">
      <c r="C27" s="1185"/>
      <c r="D27" s="1185"/>
      <c r="E27" s="1185"/>
      <c r="F27" s="1185"/>
      <c r="G27" s="1087"/>
      <c r="H27" s="1087"/>
      <c r="I27" s="1087"/>
      <c r="J27" s="1087"/>
      <c r="K27" s="1087"/>
    </row>
    <row r="28" spans="2:20" x14ac:dyDescent="0.2">
      <c r="G28" s="1087"/>
      <c r="H28" s="1087"/>
      <c r="I28" s="1087"/>
      <c r="J28" s="1087"/>
      <c r="K28" s="1087"/>
    </row>
    <row r="29" spans="2:20" x14ac:dyDescent="0.2">
      <c r="G29" s="1087"/>
      <c r="H29" s="1087"/>
      <c r="I29" s="1087"/>
      <c r="J29" s="1087"/>
      <c r="K29" s="1087"/>
    </row>
    <row r="30" spans="2:20" x14ac:dyDescent="0.2">
      <c r="G30" s="1087"/>
      <c r="H30" s="1087"/>
      <c r="I30" s="1087"/>
      <c r="J30" s="1087"/>
      <c r="K30" s="1087"/>
    </row>
  </sheetData>
  <mergeCells count="6">
    <mergeCell ref="L6:P6"/>
    <mergeCell ref="B17:F17"/>
    <mergeCell ref="B2:E2"/>
    <mergeCell ref="B3:E3"/>
    <mergeCell ref="B4:E4"/>
    <mergeCell ref="B5:E5"/>
  </mergeCells>
  <hyperlinks>
    <hyperlink ref="G2" location="'Indice Total'!A6" display="Volver"/>
  </hyperlinks>
  <pageMargins left="0.70866141732283472" right="0.70866141732283472" top="0.74803149606299213" bottom="0.74803149606299213" header="0.31496062992125984" footer="0.31496062992125984"/>
  <pageSetup scale="36" orientation="landscape"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H94"/>
  <sheetViews>
    <sheetView showGridLines="0" zoomScale="90" zoomScaleNormal="90" workbookViewId="0"/>
  </sheetViews>
  <sheetFormatPr baseColWidth="10" defaultColWidth="11.42578125" defaultRowHeight="12.75" x14ac:dyDescent="0.2"/>
  <cols>
    <col min="1" max="1" width="23.7109375" style="241" customWidth="1"/>
    <col min="2" max="2" width="41.5703125" style="241" customWidth="1"/>
    <col min="3" max="7" width="15.7109375" style="241" customWidth="1"/>
    <col min="8" max="8" width="13.85546875" style="241" bestFit="1" customWidth="1"/>
    <col min="9" max="16384" width="11.42578125" style="241"/>
  </cols>
  <sheetData>
    <row r="1" spans="2:8" ht="42.95" customHeight="1" x14ac:dyDescent="0.2"/>
    <row r="2" spans="2:8" ht="18" x14ac:dyDescent="0.2">
      <c r="B2" s="1769" t="s">
        <v>1769</v>
      </c>
      <c r="C2" s="1769"/>
      <c r="D2" s="1769"/>
      <c r="E2" s="1769"/>
      <c r="F2" s="1769"/>
      <c r="G2" s="1769"/>
      <c r="H2" s="3" t="s">
        <v>1</v>
      </c>
    </row>
    <row r="3" spans="2:8" ht="36" customHeight="1" x14ac:dyDescent="0.2">
      <c r="B3" s="1863" t="s">
        <v>1770</v>
      </c>
      <c r="C3" s="1863"/>
      <c r="D3" s="1863"/>
      <c r="E3" s="1863"/>
      <c r="F3" s="1884"/>
      <c r="G3" s="1884"/>
    </row>
    <row r="4" spans="2:8" ht="19.149999999999999" customHeight="1" thickBot="1" x14ac:dyDescent="0.25">
      <c r="B4" s="1804" t="s">
        <v>1654</v>
      </c>
      <c r="C4" s="1804"/>
      <c r="D4" s="1804"/>
      <c r="E4" s="1804"/>
      <c r="F4" s="1883"/>
      <c r="G4" s="1883"/>
    </row>
    <row r="5" spans="2:8" ht="15" x14ac:dyDescent="0.2">
      <c r="B5" s="1186"/>
      <c r="C5" s="1186"/>
      <c r="D5" s="1186"/>
      <c r="E5" s="1187"/>
      <c r="F5" s="768"/>
      <c r="G5" s="768"/>
    </row>
    <row r="6" spans="2:8" ht="25.5" customHeight="1" x14ac:dyDescent="0.2">
      <c r="B6" s="913" t="s">
        <v>1523</v>
      </c>
      <c r="C6" s="1188">
        <v>2015</v>
      </c>
      <c r="D6" s="1188">
        <v>2016</v>
      </c>
      <c r="E6" s="1188">
        <v>2017</v>
      </c>
      <c r="F6" s="1188">
        <v>2018</v>
      </c>
      <c r="G6" s="1188">
        <v>2019</v>
      </c>
    </row>
    <row r="7" spans="2:8" ht="18" customHeight="1" x14ac:dyDescent="0.2">
      <c r="B7" s="932" t="s">
        <v>954</v>
      </c>
      <c r="C7" s="916">
        <v>130615</v>
      </c>
      <c r="D7" s="916">
        <v>137768</v>
      </c>
      <c r="E7" s="916">
        <v>140159</v>
      </c>
      <c r="F7" s="916">
        <v>158836</v>
      </c>
      <c r="G7" s="916">
        <v>160787</v>
      </c>
      <c r="H7" s="808"/>
    </row>
    <row r="8" spans="2:8" ht="18" customHeight="1" x14ac:dyDescent="0.2">
      <c r="B8" s="932" t="s">
        <v>1771</v>
      </c>
      <c r="C8" s="916">
        <v>109914</v>
      </c>
      <c r="D8" s="916">
        <v>127254</v>
      </c>
      <c r="E8" s="916">
        <v>128578</v>
      </c>
      <c r="F8" s="916">
        <v>100097</v>
      </c>
      <c r="G8" s="916">
        <v>112917</v>
      </c>
    </row>
    <row r="9" spans="2:8" ht="18" customHeight="1" x14ac:dyDescent="0.2">
      <c r="B9" s="932" t="s">
        <v>956</v>
      </c>
      <c r="C9" s="916">
        <v>22927</v>
      </c>
      <c r="D9" s="916">
        <v>25158</v>
      </c>
      <c r="E9" s="916">
        <v>23689</v>
      </c>
      <c r="F9" s="916">
        <v>22574</v>
      </c>
      <c r="G9" s="916">
        <v>22904</v>
      </c>
    </row>
    <row r="10" spans="2:8" ht="18" customHeight="1" x14ac:dyDescent="0.2">
      <c r="B10" s="1189" t="s">
        <v>1772</v>
      </c>
      <c r="C10" s="916">
        <v>14872</v>
      </c>
      <c r="D10" s="916">
        <v>13044</v>
      </c>
      <c r="E10" s="916">
        <v>13964</v>
      </c>
      <c r="F10" s="928">
        <v>13751</v>
      </c>
      <c r="G10" s="928"/>
    </row>
    <row r="11" spans="2:8" ht="18" customHeight="1" x14ac:dyDescent="0.2">
      <c r="B11" s="932" t="s">
        <v>1773</v>
      </c>
      <c r="C11" s="916">
        <v>4550</v>
      </c>
      <c r="D11" s="916">
        <v>4849</v>
      </c>
      <c r="E11" s="928">
        <v>4047</v>
      </c>
      <c r="F11" s="928">
        <v>5118</v>
      </c>
      <c r="G11" s="928">
        <v>13820</v>
      </c>
      <c r="H11" s="808"/>
    </row>
    <row r="12" spans="2:8" ht="18" customHeight="1" x14ac:dyDescent="0.2">
      <c r="B12" s="932" t="s">
        <v>1612</v>
      </c>
      <c r="C12" s="916">
        <v>647</v>
      </c>
      <c r="D12" s="916">
        <v>703</v>
      </c>
      <c r="E12" s="916">
        <v>755</v>
      </c>
      <c r="F12" s="916">
        <v>610</v>
      </c>
      <c r="G12" s="916">
        <v>666</v>
      </c>
    </row>
    <row r="13" spans="2:8" ht="18" customHeight="1" x14ac:dyDescent="0.25">
      <c r="B13" s="1190" t="s">
        <v>117</v>
      </c>
      <c r="C13" s="1099">
        <v>283525</v>
      </c>
      <c r="D13" s="1099">
        <v>308776</v>
      </c>
      <c r="E13" s="1099">
        <v>311192</v>
      </c>
      <c r="F13" s="1099">
        <v>300986</v>
      </c>
      <c r="G13" s="1099">
        <v>311094</v>
      </c>
      <c r="H13" s="876"/>
    </row>
    <row r="14" spans="2:8" ht="15" x14ac:dyDescent="0.2">
      <c r="B14" s="1191" t="s">
        <v>1774</v>
      </c>
      <c r="C14" s="866"/>
      <c r="D14" s="866"/>
      <c r="E14" s="866"/>
      <c r="H14" s="842"/>
    </row>
    <row r="15" spans="2:8" ht="12.75" customHeight="1" x14ac:dyDescent="0.2">
      <c r="B15" s="1191" t="s">
        <v>1775</v>
      </c>
      <c r="C15" s="1192"/>
      <c r="D15" s="1192"/>
      <c r="E15" s="1192"/>
      <c r="F15" s="1192"/>
      <c r="G15" s="1192"/>
      <c r="H15" s="842"/>
    </row>
    <row r="16" spans="2:8" ht="12.75" customHeight="1" x14ac:dyDescent="0.2">
      <c r="B16" s="1191" t="s">
        <v>1776</v>
      </c>
      <c r="C16" s="1192"/>
      <c r="D16" s="1192"/>
      <c r="E16" s="1192"/>
      <c r="F16" s="1192"/>
      <c r="G16" s="1192"/>
      <c r="H16" s="842"/>
    </row>
    <row r="17" spans="2:8" x14ac:dyDescent="0.2">
      <c r="B17" s="1191"/>
      <c r="E17" s="3"/>
      <c r="H17" s="842"/>
    </row>
    <row r="18" spans="2:8" x14ac:dyDescent="0.2">
      <c r="B18" s="1191"/>
      <c r="E18" s="3"/>
      <c r="H18" s="842"/>
    </row>
    <row r="19" spans="2:8" ht="18" x14ac:dyDescent="0.2">
      <c r="B19" s="1769" t="s">
        <v>1777</v>
      </c>
      <c r="C19" s="1769"/>
      <c r="D19" s="1769"/>
      <c r="E19" s="1769"/>
      <c r="F19" s="1769"/>
      <c r="G19" s="1769"/>
      <c r="H19" s="3" t="s">
        <v>1</v>
      </c>
    </row>
    <row r="20" spans="2:8" ht="36" customHeight="1" x14ac:dyDescent="0.2">
      <c r="B20" s="1863" t="s">
        <v>1778</v>
      </c>
      <c r="C20" s="1863"/>
      <c r="D20" s="1863"/>
      <c r="E20" s="1863"/>
      <c r="F20" s="1884"/>
      <c r="G20" s="1884"/>
      <c r="H20" s="3"/>
    </row>
    <row r="21" spans="2:8" ht="19.149999999999999" customHeight="1" thickBot="1" x14ac:dyDescent="0.25">
      <c r="B21" s="1804" t="s">
        <v>1654</v>
      </c>
      <c r="C21" s="1804"/>
      <c r="D21" s="1804"/>
      <c r="E21" s="1804"/>
      <c r="F21" s="1883"/>
      <c r="G21" s="1883"/>
    </row>
    <row r="22" spans="2:8" ht="15" x14ac:dyDescent="0.2">
      <c r="B22" s="1186"/>
      <c r="C22" s="1186"/>
      <c r="D22" s="1186"/>
      <c r="E22" s="1187"/>
      <c r="F22" s="768"/>
      <c r="G22" s="768"/>
    </row>
    <row r="23" spans="2:8" ht="25.5" customHeight="1" x14ac:dyDescent="0.2">
      <c r="B23" s="913" t="s">
        <v>1523</v>
      </c>
      <c r="C23" s="1188">
        <v>2015</v>
      </c>
      <c r="D23" s="1188">
        <v>2016</v>
      </c>
      <c r="E23" s="1188">
        <v>2017</v>
      </c>
      <c r="F23" s="1188">
        <v>2018</v>
      </c>
      <c r="G23" s="1188">
        <v>2019</v>
      </c>
    </row>
    <row r="24" spans="2:8" ht="18" customHeight="1" x14ac:dyDescent="0.2">
      <c r="B24" s="932" t="s">
        <v>954</v>
      </c>
      <c r="C24" s="916">
        <v>2373967</v>
      </c>
      <c r="D24" s="916">
        <v>2338166</v>
      </c>
      <c r="E24" s="916">
        <v>2178119</v>
      </c>
      <c r="F24" s="916">
        <v>2085645</v>
      </c>
      <c r="G24" s="916">
        <v>1973447</v>
      </c>
      <c r="H24" s="808"/>
    </row>
    <row r="25" spans="2:8" ht="18" customHeight="1" x14ac:dyDescent="0.2">
      <c r="B25" s="932" t="s">
        <v>1771</v>
      </c>
      <c r="C25" s="916">
        <v>1982082</v>
      </c>
      <c r="D25" s="916">
        <v>2271603</v>
      </c>
      <c r="E25" s="916">
        <v>2297707</v>
      </c>
      <c r="F25" s="916">
        <v>2352412</v>
      </c>
      <c r="G25" s="916">
        <v>2411347</v>
      </c>
    </row>
    <row r="26" spans="2:8" ht="18" customHeight="1" x14ac:dyDescent="0.2">
      <c r="B26" s="932" t="s">
        <v>956</v>
      </c>
      <c r="C26" s="916">
        <v>471722</v>
      </c>
      <c r="D26" s="916">
        <v>476386</v>
      </c>
      <c r="E26" s="916">
        <v>518597</v>
      </c>
      <c r="F26" s="916">
        <v>512462</v>
      </c>
      <c r="G26" s="916">
        <v>540936</v>
      </c>
      <c r="H26" s="842"/>
    </row>
    <row r="27" spans="2:8" ht="18" customHeight="1" x14ac:dyDescent="0.2">
      <c r="B27" s="1189" t="s">
        <v>1772</v>
      </c>
      <c r="C27" s="916">
        <v>325036</v>
      </c>
      <c r="D27" s="916">
        <v>315238</v>
      </c>
      <c r="E27" s="916"/>
      <c r="F27" s="916"/>
      <c r="G27" s="1193"/>
      <c r="H27" s="850"/>
    </row>
    <row r="28" spans="2:8" ht="18" customHeight="1" x14ac:dyDescent="0.2">
      <c r="B28" s="932" t="s">
        <v>1779</v>
      </c>
      <c r="C28" s="916">
        <v>176858</v>
      </c>
      <c r="D28" s="916">
        <v>210375</v>
      </c>
      <c r="E28" s="916">
        <v>512574</v>
      </c>
      <c r="F28" s="928">
        <v>525308</v>
      </c>
      <c r="G28" s="916">
        <v>665537</v>
      </c>
      <c r="H28" s="1194"/>
    </row>
    <row r="29" spans="2:8" ht="18" customHeight="1" x14ac:dyDescent="0.2">
      <c r="B29" s="932" t="s">
        <v>1612</v>
      </c>
      <c r="C29" s="916">
        <v>15011</v>
      </c>
      <c r="D29" s="916">
        <v>14433</v>
      </c>
      <c r="E29" s="916">
        <v>13668</v>
      </c>
      <c r="F29" s="916">
        <v>10540</v>
      </c>
      <c r="G29" s="916">
        <v>14080</v>
      </c>
      <c r="H29" s="850"/>
    </row>
    <row r="30" spans="2:8" ht="18" customHeight="1" x14ac:dyDescent="0.25">
      <c r="B30" s="1195" t="s">
        <v>117</v>
      </c>
      <c r="C30" s="1099">
        <v>5344676</v>
      </c>
      <c r="D30" s="1099">
        <v>5626201</v>
      </c>
      <c r="E30" s="1099">
        <v>5520665</v>
      </c>
      <c r="F30" s="1099">
        <v>5486367</v>
      </c>
      <c r="G30" s="1099">
        <v>5605347</v>
      </c>
      <c r="H30" s="850"/>
    </row>
    <row r="31" spans="2:8" ht="15" x14ac:dyDescent="0.2">
      <c r="B31" s="1191" t="s">
        <v>1780</v>
      </c>
      <c r="C31" s="866"/>
      <c r="D31" s="866"/>
      <c r="E31" s="866"/>
      <c r="H31" s="842"/>
    </row>
    <row r="32" spans="2:8" x14ac:dyDescent="0.2">
      <c r="B32" s="1191" t="s">
        <v>1775</v>
      </c>
      <c r="C32" s="1192"/>
      <c r="D32" s="1192"/>
      <c r="E32" s="1192"/>
      <c r="F32" s="1192"/>
      <c r="G32" s="1192"/>
      <c r="H32" s="842"/>
    </row>
    <row r="33" spans="2:8" ht="12" customHeight="1" x14ac:dyDescent="0.2">
      <c r="B33" s="1191" t="s">
        <v>1781</v>
      </c>
      <c r="C33" s="866"/>
      <c r="D33" s="866"/>
      <c r="E33" s="866"/>
      <c r="H33" s="3" t="s">
        <v>1</v>
      </c>
    </row>
    <row r="34" spans="2:8" ht="12.75" customHeight="1" x14ac:dyDescent="0.2">
      <c r="B34" s="1191"/>
      <c r="C34" s="866"/>
      <c r="D34" s="866"/>
      <c r="E34" s="866"/>
      <c r="H34" s="3"/>
    </row>
    <row r="35" spans="2:8" x14ac:dyDescent="0.2">
      <c r="F35" s="842"/>
      <c r="G35" s="842"/>
      <c r="H35" s="3"/>
    </row>
    <row r="36" spans="2:8" ht="18" x14ac:dyDescent="0.2">
      <c r="B36" s="1769" t="s">
        <v>1782</v>
      </c>
      <c r="C36" s="1769"/>
      <c r="D36" s="1769"/>
      <c r="E36" s="1769"/>
      <c r="F36" s="1769"/>
      <c r="G36" s="1769"/>
      <c r="H36" s="3"/>
    </row>
    <row r="37" spans="2:8" ht="36" customHeight="1" x14ac:dyDescent="0.2">
      <c r="B37" s="1761" t="s">
        <v>1783</v>
      </c>
      <c r="C37" s="1761"/>
      <c r="D37" s="1761"/>
      <c r="E37" s="1761"/>
      <c r="F37" s="1853"/>
      <c r="G37" s="1853"/>
    </row>
    <row r="38" spans="2:8" ht="19.149999999999999" customHeight="1" x14ac:dyDescent="0.2">
      <c r="B38" s="1799" t="s">
        <v>732</v>
      </c>
      <c r="C38" s="1799"/>
      <c r="D38" s="1799"/>
      <c r="E38" s="1799"/>
      <c r="F38" s="1831"/>
      <c r="G38" s="1831"/>
    </row>
    <row r="39" spans="2:8" ht="16.5" thickBot="1" x14ac:dyDescent="0.25">
      <c r="B39" s="1804" t="s">
        <v>1654</v>
      </c>
      <c r="C39" s="1804"/>
      <c r="D39" s="1804"/>
      <c r="E39" s="1804"/>
      <c r="F39" s="1883"/>
      <c r="G39" s="1883"/>
    </row>
    <row r="40" spans="2:8" ht="15" x14ac:dyDescent="0.2">
      <c r="B40" s="1196"/>
      <c r="C40" s="1196"/>
      <c r="D40" s="1196"/>
      <c r="E40" s="834"/>
      <c r="F40" s="833"/>
      <c r="G40" s="833"/>
    </row>
    <row r="41" spans="2:8" ht="25.5" customHeight="1" x14ac:dyDescent="0.2">
      <c r="B41" s="913" t="s">
        <v>1523</v>
      </c>
      <c r="C41" s="1188">
        <v>2015</v>
      </c>
      <c r="D41" s="1188">
        <v>2016</v>
      </c>
      <c r="E41" s="1188">
        <v>2017</v>
      </c>
      <c r="F41" s="1188">
        <v>2018</v>
      </c>
      <c r="G41" s="1188">
        <v>2019</v>
      </c>
    </row>
    <row r="42" spans="2:8" ht="18" customHeight="1" x14ac:dyDescent="0.2">
      <c r="B42" s="932" t="s">
        <v>954</v>
      </c>
      <c r="C42" s="716">
        <v>42542239.723100811</v>
      </c>
      <c r="D42" s="716">
        <v>46286934.822999999</v>
      </c>
      <c r="E42" s="716">
        <v>44690440.282400005</v>
      </c>
      <c r="F42" s="716">
        <v>44519373.694999993</v>
      </c>
      <c r="G42" s="716">
        <v>44779346.717</v>
      </c>
    </row>
    <row r="43" spans="2:8" ht="18" customHeight="1" x14ac:dyDescent="0.2">
      <c r="B43" s="837" t="s">
        <v>1771</v>
      </c>
      <c r="C43" s="716">
        <v>35465507.723999999</v>
      </c>
      <c r="D43" s="716">
        <v>44347772.328000002</v>
      </c>
      <c r="E43" s="716">
        <v>45840434.105999999</v>
      </c>
      <c r="F43" s="716">
        <v>48893232.667000011</v>
      </c>
      <c r="G43" s="716">
        <v>49101606.662999995</v>
      </c>
    </row>
    <row r="44" spans="2:8" ht="18" customHeight="1" x14ac:dyDescent="0.2">
      <c r="B44" s="932" t="s">
        <v>956</v>
      </c>
      <c r="C44" s="716">
        <v>6829453.6690000007</v>
      </c>
      <c r="D44" s="716">
        <v>7295438.3476150008</v>
      </c>
      <c r="E44" s="716">
        <v>10317477.441</v>
      </c>
      <c r="F44" s="716">
        <v>10529715.411999999</v>
      </c>
      <c r="G44" s="716">
        <v>12068979.991999999</v>
      </c>
    </row>
    <row r="45" spans="2:8" ht="18" customHeight="1" x14ac:dyDescent="0.2">
      <c r="B45" s="1189" t="s">
        <v>1772</v>
      </c>
      <c r="C45" s="716">
        <v>2470065</v>
      </c>
      <c r="D45" s="716">
        <v>2853481</v>
      </c>
      <c r="E45" s="797">
        <v>3540206</v>
      </c>
      <c r="F45" s="797">
        <v>3715487.2860000003</v>
      </c>
      <c r="G45" s="797"/>
      <c r="H45" s="986"/>
    </row>
    <row r="46" spans="2:8" ht="18" customHeight="1" x14ac:dyDescent="0.2">
      <c r="B46" s="932" t="s">
        <v>1779</v>
      </c>
      <c r="C46" s="716">
        <v>3265776</v>
      </c>
      <c r="D46" s="716">
        <v>3132256.8640000005</v>
      </c>
      <c r="E46" s="797">
        <v>3971713.1519999998</v>
      </c>
      <c r="F46" s="797">
        <v>5331912.2139999997</v>
      </c>
      <c r="G46" s="797">
        <v>10123044.534806048</v>
      </c>
    </row>
    <row r="47" spans="2:8" ht="18" customHeight="1" x14ac:dyDescent="0.2">
      <c r="B47" s="837" t="s">
        <v>1612</v>
      </c>
      <c r="C47" s="716">
        <v>571301</v>
      </c>
      <c r="D47" s="716">
        <v>576898</v>
      </c>
      <c r="E47" s="797">
        <v>583658</v>
      </c>
      <c r="F47" s="797">
        <v>403851</v>
      </c>
      <c r="G47" s="797">
        <v>631550</v>
      </c>
    </row>
    <row r="48" spans="2:8" ht="18" customHeight="1" x14ac:dyDescent="0.25">
      <c r="B48" s="1197" t="s">
        <v>117</v>
      </c>
      <c r="C48" s="1198">
        <v>91144343.116100818</v>
      </c>
      <c r="D48" s="1198">
        <v>104492781.362615</v>
      </c>
      <c r="E48" s="1198">
        <v>108943928.9814</v>
      </c>
      <c r="F48" s="1198">
        <v>113393572.274</v>
      </c>
      <c r="G48" s="1198">
        <v>116704527.90680604</v>
      </c>
      <c r="H48" s="779"/>
    </row>
    <row r="49" spans="2:8" ht="15" x14ac:dyDescent="0.2">
      <c r="B49" s="1191" t="s">
        <v>1784</v>
      </c>
      <c r="C49" s="866"/>
      <c r="D49" s="866"/>
      <c r="E49" s="866"/>
    </row>
    <row r="50" spans="2:8" x14ac:dyDescent="0.2">
      <c r="B50" s="1191" t="s">
        <v>1775</v>
      </c>
      <c r="C50" s="1192"/>
      <c r="D50" s="1192"/>
      <c r="E50" s="1192"/>
      <c r="F50" s="1192"/>
      <c r="G50" s="1192"/>
    </row>
    <row r="51" spans="2:8" ht="10.5" customHeight="1" x14ac:dyDescent="0.2">
      <c r="B51" s="1191" t="s">
        <v>1785</v>
      </c>
      <c r="C51" s="866"/>
      <c r="D51" s="866"/>
      <c r="E51" s="866"/>
      <c r="H51" s="842"/>
    </row>
    <row r="52" spans="2:8" x14ac:dyDescent="0.2">
      <c r="B52" s="724"/>
      <c r="H52" s="842"/>
    </row>
    <row r="53" spans="2:8" x14ac:dyDescent="0.2">
      <c r="G53" s="842"/>
      <c r="H53" s="842"/>
    </row>
    <row r="54" spans="2:8" x14ac:dyDescent="0.2">
      <c r="G54" s="1137"/>
      <c r="H54" s="842"/>
    </row>
    <row r="55" spans="2:8" x14ac:dyDescent="0.2">
      <c r="G55" s="842"/>
      <c r="H55" s="842"/>
    </row>
    <row r="56" spans="2:8" x14ac:dyDescent="0.2">
      <c r="F56" s="842"/>
    </row>
    <row r="57" spans="2:8" x14ac:dyDescent="0.2">
      <c r="C57" s="808"/>
      <c r="D57" s="808"/>
      <c r="E57" s="808"/>
      <c r="F57" s="850"/>
      <c r="G57" s="808"/>
      <c r="H57" s="808"/>
    </row>
    <row r="58" spans="2:8" x14ac:dyDescent="0.2">
      <c r="C58" s="808"/>
      <c r="D58" s="808"/>
      <c r="E58" s="808"/>
      <c r="F58" s="850"/>
      <c r="G58" s="808"/>
      <c r="H58" s="808"/>
    </row>
    <row r="59" spans="2:8" x14ac:dyDescent="0.2">
      <c r="C59" s="808"/>
      <c r="D59" s="808"/>
      <c r="E59" s="808"/>
      <c r="F59" s="850"/>
      <c r="G59" s="808"/>
      <c r="H59" s="808"/>
    </row>
    <row r="60" spans="2:8" x14ac:dyDescent="0.2">
      <c r="C60" s="808"/>
      <c r="D60" s="808"/>
      <c r="E60" s="808"/>
      <c r="F60" s="850"/>
      <c r="G60" s="808"/>
      <c r="H60" s="808"/>
    </row>
    <row r="61" spans="2:8" x14ac:dyDescent="0.2">
      <c r="C61" s="808"/>
      <c r="D61" s="808"/>
      <c r="E61" s="808"/>
      <c r="F61" s="808"/>
      <c r="G61" s="808"/>
      <c r="H61" s="808"/>
    </row>
    <row r="62" spans="2:8" x14ac:dyDescent="0.2">
      <c r="G62" s="808"/>
      <c r="H62" s="808"/>
    </row>
    <row r="63" spans="2:8" x14ac:dyDescent="0.2">
      <c r="C63" s="808"/>
      <c r="D63" s="808"/>
      <c r="E63" s="808"/>
      <c r="F63" s="808"/>
      <c r="G63" s="808"/>
      <c r="H63" s="808"/>
    </row>
    <row r="72" spans="3:8" x14ac:dyDescent="0.2">
      <c r="C72" s="808"/>
      <c r="D72" s="808"/>
      <c r="E72" s="808"/>
      <c r="F72" s="808"/>
      <c r="G72" s="808"/>
      <c r="H72" s="808"/>
    </row>
    <row r="73" spans="3:8" x14ac:dyDescent="0.2">
      <c r="C73" s="808"/>
      <c r="D73" s="808"/>
      <c r="E73" s="808"/>
      <c r="F73" s="808"/>
      <c r="G73" s="808"/>
      <c r="H73" s="808"/>
    </row>
    <row r="74" spans="3:8" x14ac:dyDescent="0.2">
      <c r="C74" s="808"/>
      <c r="D74" s="808"/>
      <c r="E74" s="808"/>
      <c r="F74" s="808"/>
      <c r="G74" s="808"/>
      <c r="H74" s="808"/>
    </row>
    <row r="75" spans="3:8" x14ac:dyDescent="0.2">
      <c r="C75" s="808"/>
      <c r="D75" s="808"/>
      <c r="E75" s="808"/>
      <c r="G75" s="808"/>
      <c r="H75" s="808"/>
    </row>
    <row r="76" spans="3:8" x14ac:dyDescent="0.2">
      <c r="C76" s="808"/>
      <c r="D76" s="808"/>
      <c r="E76" s="808"/>
      <c r="F76" s="808"/>
      <c r="G76" s="808"/>
      <c r="H76" s="808"/>
    </row>
    <row r="77" spans="3:8" x14ac:dyDescent="0.2">
      <c r="C77" s="808"/>
      <c r="D77" s="808"/>
      <c r="E77" s="808"/>
      <c r="F77" s="808"/>
      <c r="G77" s="808"/>
      <c r="H77" s="808"/>
    </row>
    <row r="78" spans="3:8" x14ac:dyDescent="0.2">
      <c r="C78" s="808"/>
      <c r="D78" s="808"/>
      <c r="E78" s="808"/>
      <c r="F78" s="808"/>
      <c r="G78" s="808"/>
      <c r="H78" s="808"/>
    </row>
    <row r="88" spans="3:8" x14ac:dyDescent="0.2">
      <c r="C88" s="808"/>
      <c r="D88" s="808"/>
      <c r="E88" s="808"/>
      <c r="F88" s="808"/>
      <c r="G88" s="808"/>
      <c r="H88" s="808"/>
    </row>
    <row r="89" spans="3:8" x14ac:dyDescent="0.2">
      <c r="C89" s="808"/>
      <c r="D89" s="808"/>
      <c r="E89" s="808"/>
      <c r="F89" s="808"/>
      <c r="G89" s="808"/>
      <c r="H89" s="808"/>
    </row>
    <row r="90" spans="3:8" x14ac:dyDescent="0.2">
      <c r="C90" s="808"/>
      <c r="D90" s="808"/>
      <c r="E90" s="808"/>
      <c r="F90" s="808"/>
      <c r="G90" s="808"/>
      <c r="H90" s="808"/>
    </row>
    <row r="91" spans="3:8" x14ac:dyDescent="0.2">
      <c r="C91" s="808"/>
      <c r="D91" s="808"/>
      <c r="E91" s="808"/>
      <c r="F91" s="808"/>
      <c r="G91" s="808"/>
      <c r="H91" s="808"/>
    </row>
    <row r="92" spans="3:8" x14ac:dyDescent="0.2">
      <c r="C92" s="808"/>
      <c r="D92" s="808"/>
      <c r="E92" s="808"/>
      <c r="F92" s="808"/>
      <c r="G92" s="808"/>
      <c r="H92" s="808"/>
    </row>
    <row r="93" spans="3:8" x14ac:dyDescent="0.2">
      <c r="C93" s="808"/>
      <c r="D93" s="808"/>
      <c r="E93" s="808"/>
      <c r="F93" s="808"/>
      <c r="G93" s="808"/>
      <c r="H93" s="808"/>
    </row>
    <row r="94" spans="3:8" x14ac:dyDescent="0.2">
      <c r="C94" s="808"/>
      <c r="D94" s="808"/>
      <c r="E94" s="808"/>
      <c r="F94" s="808"/>
      <c r="G94" s="808"/>
      <c r="H94" s="808"/>
    </row>
  </sheetData>
  <mergeCells count="10">
    <mergeCell ref="B36:G36"/>
    <mergeCell ref="B37:G37"/>
    <mergeCell ref="B38:G38"/>
    <mergeCell ref="B39:G39"/>
    <mergeCell ref="B2:G2"/>
    <mergeCell ref="B3:G3"/>
    <mergeCell ref="B4:G4"/>
    <mergeCell ref="B19:G19"/>
    <mergeCell ref="B20:G20"/>
    <mergeCell ref="B21:G21"/>
  </mergeCells>
  <hyperlinks>
    <hyperlink ref="H2" location="'Indice Total'!A6" display="Volver"/>
    <hyperlink ref="H19" location="'Indice Total'!A6" display="Volver"/>
    <hyperlink ref="H33" location="'Indice Total'!A6" display="Volver"/>
  </hyperlinks>
  <pageMargins left="0.70866141732283472" right="0.70866141732283472" top="0.74803149606299213" bottom="0.74803149606299213" header="0.31496062992125984" footer="0.31496062992125984"/>
  <pageSetup scale="90"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L79"/>
  <sheetViews>
    <sheetView showGridLines="0" zoomScale="90" zoomScaleNormal="90" workbookViewId="0"/>
  </sheetViews>
  <sheetFormatPr baseColWidth="10" defaultColWidth="11.42578125" defaultRowHeight="12.75" x14ac:dyDescent="0.2"/>
  <cols>
    <col min="1" max="1" width="23.7109375" style="241" customWidth="1"/>
    <col min="2" max="2" width="33" style="241" customWidth="1"/>
    <col min="3" max="4" width="11.5703125" style="241" customWidth="1"/>
    <col min="5" max="5" width="1.85546875" style="241" customWidth="1"/>
    <col min="6" max="7" width="13.85546875" style="241" customWidth="1"/>
    <col min="8" max="9" width="11.5703125" style="241" customWidth="1"/>
    <col min="10" max="10" width="16" style="242" customWidth="1"/>
    <col min="11" max="16384" width="11.42578125" style="241"/>
  </cols>
  <sheetData>
    <row r="1" spans="2:12" ht="42.95" customHeight="1" x14ac:dyDescent="0.2"/>
    <row r="2" spans="2:12" ht="18" x14ac:dyDescent="0.2">
      <c r="B2" s="1769" t="s">
        <v>1786</v>
      </c>
      <c r="C2" s="1769"/>
      <c r="D2" s="1769"/>
      <c r="E2" s="1769"/>
      <c r="F2" s="1769"/>
      <c r="G2" s="1769"/>
      <c r="H2" s="1769"/>
      <c r="I2" s="1769"/>
      <c r="J2" s="1769"/>
      <c r="K2" s="3" t="s">
        <v>1</v>
      </c>
    </row>
    <row r="3" spans="2:12" ht="36" customHeight="1" x14ac:dyDescent="0.2">
      <c r="B3" s="1863" t="s">
        <v>1787</v>
      </c>
      <c r="C3" s="1863"/>
      <c r="D3" s="1863"/>
      <c r="E3" s="1845"/>
      <c r="F3" s="1845"/>
      <c r="G3" s="1845"/>
      <c r="H3" s="1845"/>
      <c r="I3" s="1845"/>
      <c r="J3" s="1845"/>
    </row>
    <row r="4" spans="2:12" ht="19.149999999999999" customHeight="1" thickBot="1" x14ac:dyDescent="0.25">
      <c r="B4" s="1804">
        <v>2019</v>
      </c>
      <c r="C4" s="1804"/>
      <c r="D4" s="1804"/>
      <c r="E4" s="1804"/>
      <c r="F4" s="1804"/>
      <c r="G4" s="1804"/>
      <c r="H4" s="1804"/>
      <c r="I4" s="1804"/>
      <c r="J4" s="1883"/>
    </row>
    <row r="5" spans="2:12" ht="15" x14ac:dyDescent="0.2">
      <c r="B5" s="911"/>
      <c r="C5" s="911"/>
      <c r="D5" s="911"/>
      <c r="E5" s="911"/>
      <c r="F5" s="911"/>
      <c r="G5" s="911"/>
      <c r="H5" s="911"/>
      <c r="I5" s="911"/>
      <c r="J5" s="1199"/>
    </row>
    <row r="6" spans="2:12" s="1120" customFormat="1" ht="27.75" customHeight="1" x14ac:dyDescent="0.2">
      <c r="B6" s="1885" t="s">
        <v>1536</v>
      </c>
      <c r="C6" s="1886" t="s">
        <v>1788</v>
      </c>
      <c r="D6" s="1886"/>
      <c r="E6" s="1886"/>
      <c r="F6" s="1886" t="s">
        <v>1789</v>
      </c>
      <c r="G6" s="1886"/>
      <c r="H6" s="1886" t="s">
        <v>1790</v>
      </c>
      <c r="I6" s="1886"/>
      <c r="J6" s="1887" t="s">
        <v>735</v>
      </c>
      <c r="K6" s="241"/>
      <c r="L6" s="241"/>
    </row>
    <row r="7" spans="2:12" s="1120" customFormat="1" ht="24.95" customHeight="1" x14ac:dyDescent="0.2">
      <c r="B7" s="1847"/>
      <c r="C7" s="1200" t="s">
        <v>115</v>
      </c>
      <c r="D7" s="1201" t="s">
        <v>116</v>
      </c>
      <c r="E7" s="1201"/>
      <c r="F7" s="1201" t="s">
        <v>115</v>
      </c>
      <c r="G7" s="1201" t="s">
        <v>116</v>
      </c>
      <c r="H7" s="1201" t="s">
        <v>115</v>
      </c>
      <c r="I7" s="1201" t="s">
        <v>116</v>
      </c>
      <c r="J7" s="1888"/>
      <c r="K7" s="241"/>
      <c r="L7" s="241"/>
    </row>
    <row r="8" spans="2:12" ht="18" customHeight="1" x14ac:dyDescent="0.2">
      <c r="B8" s="932" t="s">
        <v>954</v>
      </c>
      <c r="C8" s="916">
        <v>75044</v>
      </c>
      <c r="D8" s="916">
        <v>32656</v>
      </c>
      <c r="E8" s="916"/>
      <c r="F8" s="916">
        <v>22590</v>
      </c>
      <c r="G8" s="916">
        <v>20610</v>
      </c>
      <c r="H8" s="916">
        <v>4149</v>
      </c>
      <c r="I8" s="916">
        <v>5738</v>
      </c>
      <c r="J8" s="921">
        <v>160787</v>
      </c>
      <c r="K8" s="808"/>
    </row>
    <row r="9" spans="2:12" ht="18" customHeight="1" x14ac:dyDescent="0.2">
      <c r="B9" s="932" t="s">
        <v>1771</v>
      </c>
      <c r="C9" s="916">
        <v>56355</v>
      </c>
      <c r="D9" s="916">
        <v>20783</v>
      </c>
      <c r="E9" s="916"/>
      <c r="F9" s="916">
        <v>16327</v>
      </c>
      <c r="G9" s="916">
        <v>13259</v>
      </c>
      <c r="H9" s="916">
        <v>3069</v>
      </c>
      <c r="I9" s="916">
        <v>3124</v>
      </c>
      <c r="J9" s="921">
        <v>112917</v>
      </c>
      <c r="K9" s="808"/>
    </row>
    <row r="10" spans="2:12" ht="18" customHeight="1" x14ac:dyDescent="0.2">
      <c r="B10" s="932" t="s">
        <v>956</v>
      </c>
      <c r="C10" s="916">
        <v>10140</v>
      </c>
      <c r="D10" s="916">
        <v>6255</v>
      </c>
      <c r="E10" s="916"/>
      <c r="F10" s="916">
        <v>2523</v>
      </c>
      <c r="G10" s="916">
        <v>2824</v>
      </c>
      <c r="H10" s="916">
        <v>393</v>
      </c>
      <c r="I10" s="916">
        <v>769</v>
      </c>
      <c r="J10" s="921">
        <v>22904</v>
      </c>
      <c r="K10" s="808"/>
    </row>
    <row r="11" spans="2:12" ht="18" customHeight="1" x14ac:dyDescent="0.25">
      <c r="B11" s="1190" t="s">
        <v>117</v>
      </c>
      <c r="C11" s="1099">
        <v>141539</v>
      </c>
      <c r="D11" s="1099">
        <v>59694</v>
      </c>
      <c r="E11" s="1099"/>
      <c r="F11" s="1099">
        <v>41440</v>
      </c>
      <c r="G11" s="1099">
        <v>36693</v>
      </c>
      <c r="H11" s="1099">
        <v>7611</v>
      </c>
      <c r="I11" s="1099">
        <v>9631</v>
      </c>
      <c r="J11" s="1099">
        <v>296608</v>
      </c>
      <c r="K11" s="808"/>
    </row>
    <row r="12" spans="2:12" ht="15" x14ac:dyDescent="0.2">
      <c r="B12" s="1202"/>
      <c r="C12" s="1203"/>
      <c r="D12" s="1203"/>
      <c r="E12" s="868"/>
      <c r="F12" s="868"/>
      <c r="G12" s="868"/>
      <c r="H12" s="868"/>
      <c r="I12" s="868"/>
      <c r="J12" s="896"/>
    </row>
    <row r="13" spans="2:12" x14ac:dyDescent="0.2">
      <c r="B13" s="1202"/>
      <c r="C13" s="1204"/>
      <c r="D13" s="1202"/>
    </row>
    <row r="15" spans="2:12" ht="18" x14ac:dyDescent="0.2">
      <c r="B15" s="1769" t="s">
        <v>1791</v>
      </c>
      <c r="C15" s="1769"/>
      <c r="D15" s="1769"/>
      <c r="E15" s="1769"/>
      <c r="F15" s="1769"/>
      <c r="G15" s="1769"/>
      <c r="H15" s="1769"/>
      <c r="I15" s="1769"/>
      <c r="J15" s="1769"/>
      <c r="K15" s="3" t="s">
        <v>1</v>
      </c>
    </row>
    <row r="16" spans="2:12" ht="36" customHeight="1" x14ac:dyDescent="0.2">
      <c r="B16" s="1889" t="s">
        <v>1792</v>
      </c>
      <c r="C16" s="1889"/>
      <c r="D16" s="1889"/>
      <c r="E16" s="1821"/>
      <c r="F16" s="1821"/>
      <c r="G16" s="1821"/>
      <c r="H16" s="1821"/>
      <c r="I16" s="1821"/>
      <c r="J16" s="1821"/>
    </row>
    <row r="17" spans="2:11" ht="19.149999999999999" customHeight="1" thickBot="1" x14ac:dyDescent="0.25">
      <c r="B17" s="1804">
        <v>2019</v>
      </c>
      <c r="C17" s="1804"/>
      <c r="D17" s="1804"/>
      <c r="E17" s="1804"/>
      <c r="F17" s="1804"/>
      <c r="G17" s="1804"/>
      <c r="H17" s="1804"/>
      <c r="I17" s="1804"/>
      <c r="J17" s="1883"/>
    </row>
    <row r="18" spans="2:11" ht="15" x14ac:dyDescent="0.2">
      <c r="B18" s="911"/>
      <c r="C18" s="911"/>
      <c r="D18" s="911"/>
      <c r="E18" s="911"/>
      <c r="F18" s="911"/>
      <c r="G18" s="911"/>
      <c r="H18" s="911"/>
      <c r="I18" s="911"/>
      <c r="J18" s="1199"/>
    </row>
    <row r="19" spans="2:11" ht="27.75" customHeight="1" x14ac:dyDescent="0.2">
      <c r="B19" s="1885" t="s">
        <v>1536</v>
      </c>
      <c r="C19" s="1886" t="s">
        <v>1788</v>
      </c>
      <c r="D19" s="1886"/>
      <c r="E19" s="1886"/>
      <c r="F19" s="1886" t="s">
        <v>1789</v>
      </c>
      <c r="G19" s="1886"/>
      <c r="H19" s="1886" t="s">
        <v>1790</v>
      </c>
      <c r="I19" s="1886"/>
      <c r="J19" s="1887" t="s">
        <v>735</v>
      </c>
    </row>
    <row r="20" spans="2:11" ht="24.95" customHeight="1" x14ac:dyDescent="0.2">
      <c r="B20" s="1847"/>
      <c r="C20" s="1200" t="s">
        <v>115</v>
      </c>
      <c r="D20" s="1201" t="s">
        <v>116</v>
      </c>
      <c r="E20" s="1201"/>
      <c r="F20" s="1201" t="s">
        <v>115</v>
      </c>
      <c r="G20" s="1201" t="s">
        <v>116</v>
      </c>
      <c r="H20" s="1201" t="s">
        <v>115</v>
      </c>
      <c r="I20" s="1201" t="s">
        <v>116</v>
      </c>
      <c r="J20" s="1888"/>
    </row>
    <row r="21" spans="2:11" ht="18" customHeight="1" x14ac:dyDescent="0.2">
      <c r="B21" s="932" t="s">
        <v>954</v>
      </c>
      <c r="C21" s="928">
        <v>924041</v>
      </c>
      <c r="D21" s="916">
        <v>311090</v>
      </c>
      <c r="E21" s="916"/>
      <c r="F21" s="916">
        <v>333960</v>
      </c>
      <c r="G21" s="916">
        <v>246880</v>
      </c>
      <c r="H21" s="916">
        <v>65676</v>
      </c>
      <c r="I21" s="916">
        <v>91800</v>
      </c>
      <c r="J21" s="921">
        <v>1973447</v>
      </c>
      <c r="K21" s="808"/>
    </row>
    <row r="22" spans="2:11" ht="18" customHeight="1" x14ac:dyDescent="0.2">
      <c r="B22" s="932" t="s">
        <v>1771</v>
      </c>
      <c r="C22" s="916">
        <v>1123712</v>
      </c>
      <c r="D22" s="916">
        <v>307755</v>
      </c>
      <c r="E22" s="916"/>
      <c r="F22" s="916">
        <v>410212</v>
      </c>
      <c r="G22" s="916">
        <v>243181</v>
      </c>
      <c r="H22" s="916">
        <v>83306</v>
      </c>
      <c r="I22" s="916">
        <v>243181</v>
      </c>
      <c r="J22" s="921">
        <v>2411347</v>
      </c>
      <c r="K22" s="808"/>
    </row>
    <row r="23" spans="2:11" ht="18" customHeight="1" x14ac:dyDescent="0.2">
      <c r="B23" s="932" t="s">
        <v>956</v>
      </c>
      <c r="C23" s="916">
        <v>244736</v>
      </c>
      <c r="D23" s="916">
        <v>114885</v>
      </c>
      <c r="E23" s="916"/>
      <c r="F23" s="916">
        <v>66776</v>
      </c>
      <c r="G23" s="916">
        <v>64037</v>
      </c>
      <c r="H23" s="916">
        <v>19075</v>
      </c>
      <c r="I23" s="916">
        <v>31427</v>
      </c>
      <c r="J23" s="921">
        <v>540936</v>
      </c>
      <c r="K23" s="808"/>
    </row>
    <row r="24" spans="2:11" ht="18" customHeight="1" x14ac:dyDescent="0.25">
      <c r="B24" s="1195" t="s">
        <v>117</v>
      </c>
      <c r="C24" s="1099">
        <v>2292489</v>
      </c>
      <c r="D24" s="1099">
        <v>733730</v>
      </c>
      <c r="E24" s="1099"/>
      <c r="F24" s="1099">
        <v>810948</v>
      </c>
      <c r="G24" s="1099">
        <v>554098</v>
      </c>
      <c r="H24" s="1099">
        <v>168057</v>
      </c>
      <c r="I24" s="1099">
        <v>366408</v>
      </c>
      <c r="J24" s="1099">
        <v>4925730</v>
      </c>
      <c r="K24" s="808"/>
    </row>
    <row r="25" spans="2:11" x14ac:dyDescent="0.2">
      <c r="B25" s="1202"/>
      <c r="C25" s="1205"/>
      <c r="D25" s="1205"/>
      <c r="E25" s="808"/>
      <c r="F25" s="808"/>
      <c r="G25" s="808"/>
      <c r="H25" s="808"/>
      <c r="I25" s="808"/>
      <c r="J25" s="1206"/>
    </row>
    <row r="26" spans="2:11" x14ac:dyDescent="0.2">
      <c r="B26" s="1202"/>
      <c r="C26" s="1205"/>
      <c r="D26" s="1205"/>
      <c r="E26" s="1205"/>
      <c r="F26" s="1205"/>
      <c r="G26" s="1205"/>
      <c r="H26" s="1205"/>
      <c r="I26" s="1205"/>
      <c r="J26" s="1205"/>
    </row>
    <row r="28" spans="2:11" ht="18" x14ac:dyDescent="0.2">
      <c r="B28" s="1769" t="s">
        <v>1793</v>
      </c>
      <c r="C28" s="1769"/>
      <c r="D28" s="1769"/>
      <c r="E28" s="1769"/>
      <c r="F28" s="1769"/>
      <c r="G28" s="1769"/>
      <c r="H28" s="1769"/>
      <c r="I28" s="1769"/>
      <c r="J28" s="1769"/>
      <c r="K28" s="3" t="s">
        <v>1</v>
      </c>
    </row>
    <row r="29" spans="2:11" ht="36" customHeight="1" x14ac:dyDescent="0.2">
      <c r="B29" s="1889" t="s">
        <v>1794</v>
      </c>
      <c r="C29" s="1889"/>
      <c r="D29" s="1889"/>
      <c r="E29" s="1889"/>
      <c r="F29" s="1889"/>
      <c r="G29" s="1889"/>
      <c r="H29" s="1889"/>
      <c r="I29" s="1889"/>
      <c r="J29" s="1889"/>
    </row>
    <row r="30" spans="2:11" ht="19.149999999999999" customHeight="1" x14ac:dyDescent="0.2">
      <c r="B30" s="1799" t="s">
        <v>1795</v>
      </c>
      <c r="C30" s="1799"/>
      <c r="D30" s="1799"/>
      <c r="E30" s="1799"/>
      <c r="F30" s="1799"/>
      <c r="G30" s="1799"/>
      <c r="H30" s="1799"/>
      <c r="I30" s="1799"/>
      <c r="J30" s="1799"/>
    </row>
    <row r="31" spans="2:11" ht="18.75" customHeight="1" thickBot="1" x14ac:dyDescent="0.25">
      <c r="B31" s="1804">
        <v>2019</v>
      </c>
      <c r="C31" s="1804"/>
      <c r="D31" s="1804"/>
      <c r="E31" s="1804"/>
      <c r="F31" s="1804"/>
      <c r="G31" s="1804"/>
      <c r="H31" s="1804"/>
      <c r="I31" s="1804"/>
      <c r="J31" s="1804"/>
    </row>
    <row r="32" spans="2:11" ht="15" x14ac:dyDescent="0.2">
      <c r="B32" s="911"/>
      <c r="C32" s="911"/>
      <c r="D32" s="911"/>
      <c r="E32" s="911"/>
      <c r="F32" s="911"/>
      <c r="G32" s="911"/>
      <c r="H32" s="911"/>
      <c r="I32" s="911"/>
      <c r="J32" s="911"/>
    </row>
    <row r="33" spans="2:12" ht="30" customHeight="1" x14ac:dyDescent="0.2">
      <c r="B33" s="913" t="s">
        <v>1536</v>
      </c>
      <c r="C33" s="1172"/>
      <c r="D33" s="1172"/>
      <c r="E33" s="1886" t="s">
        <v>1788</v>
      </c>
      <c r="F33" s="1886"/>
      <c r="G33" s="1172" t="s">
        <v>1789</v>
      </c>
      <c r="H33" s="1886" t="s">
        <v>1790</v>
      </c>
      <c r="I33" s="1886"/>
      <c r="J33" s="1172" t="s">
        <v>735</v>
      </c>
    </row>
    <row r="34" spans="2:12" ht="18" customHeight="1" x14ac:dyDescent="0.2">
      <c r="B34" s="932" t="s">
        <v>954</v>
      </c>
      <c r="C34" s="1207"/>
      <c r="D34" s="1207"/>
      <c r="E34" s="1207"/>
      <c r="F34" s="916">
        <v>26363213.832999997</v>
      </c>
      <c r="G34" s="916">
        <v>13169147.122000001</v>
      </c>
      <c r="H34" s="1891">
        <v>5246985.7620000001</v>
      </c>
      <c r="I34" s="1891"/>
      <c r="J34" s="921">
        <v>44779346.717</v>
      </c>
      <c r="K34" s="808"/>
    </row>
    <row r="35" spans="2:12" ht="18" customHeight="1" x14ac:dyDescent="0.2">
      <c r="B35" s="932" t="s">
        <v>1771</v>
      </c>
      <c r="C35" s="1207"/>
      <c r="D35" s="1207"/>
      <c r="E35" s="1207"/>
      <c r="F35" s="916">
        <v>29832545.522546165</v>
      </c>
      <c r="G35" s="916">
        <v>14632000.163564608</v>
      </c>
      <c r="H35" s="1891">
        <v>4637060.9768892247</v>
      </c>
      <c r="I35" s="1891"/>
      <c r="J35" s="921">
        <v>49101606.662999995</v>
      </c>
      <c r="K35" s="808"/>
      <c r="L35" s="1208"/>
    </row>
    <row r="36" spans="2:12" ht="18" customHeight="1" x14ac:dyDescent="0.2">
      <c r="B36" s="932" t="s">
        <v>956</v>
      </c>
      <c r="C36" s="1207"/>
      <c r="D36" s="1207"/>
      <c r="E36" s="1207"/>
      <c r="F36" s="916">
        <v>7770789.970999999</v>
      </c>
      <c r="G36" s="916">
        <v>2878208.219</v>
      </c>
      <c r="H36" s="1891">
        <v>1419981.8019999999</v>
      </c>
      <c r="I36" s="1891"/>
      <c r="J36" s="921">
        <v>12068979.991999999</v>
      </c>
      <c r="K36" s="808"/>
      <c r="L36" s="1208"/>
    </row>
    <row r="37" spans="2:12" ht="18" customHeight="1" x14ac:dyDescent="0.25">
      <c r="B37" s="1190" t="s">
        <v>160</v>
      </c>
      <c r="C37" s="1209"/>
      <c r="D37" s="1209"/>
      <c r="E37" s="1209"/>
      <c r="F37" s="1099">
        <v>63966549.326546162</v>
      </c>
      <c r="G37" s="1099">
        <v>30679355.504564609</v>
      </c>
      <c r="H37" s="1892">
        <v>11304028.540889224</v>
      </c>
      <c r="I37" s="1892"/>
      <c r="J37" s="921">
        <v>105949933.37199999</v>
      </c>
      <c r="K37" s="776"/>
      <c r="L37" s="776"/>
    </row>
    <row r="38" spans="2:12" ht="15" customHeight="1" x14ac:dyDescent="0.2">
      <c r="K38" s="776"/>
      <c r="L38" s="776"/>
    </row>
    <row r="39" spans="2:12" x14ac:dyDescent="0.2">
      <c r="K39" s="269"/>
      <c r="L39" s="269"/>
    </row>
    <row r="40" spans="2:12" x14ac:dyDescent="0.2">
      <c r="K40" s="776"/>
      <c r="L40" s="776"/>
    </row>
    <row r="41" spans="2:12" x14ac:dyDescent="0.2">
      <c r="K41" s="776"/>
      <c r="L41" s="776"/>
    </row>
    <row r="42" spans="2:12" x14ac:dyDescent="0.2">
      <c r="K42" s="776"/>
      <c r="L42" s="776"/>
    </row>
    <row r="43" spans="2:12" x14ac:dyDescent="0.2">
      <c r="K43" s="269"/>
      <c r="L43" s="776"/>
    </row>
    <row r="44" spans="2:12" x14ac:dyDescent="0.2">
      <c r="K44" s="776"/>
      <c r="L44" s="776"/>
    </row>
    <row r="45" spans="2:12" x14ac:dyDescent="0.2">
      <c r="K45" s="269"/>
      <c r="L45" s="776"/>
    </row>
    <row r="46" spans="2:12" x14ac:dyDescent="0.2">
      <c r="E46" s="1890"/>
      <c r="F46" s="1890"/>
      <c r="G46" s="1210"/>
      <c r="H46" s="1890"/>
      <c r="I46" s="1890"/>
      <c r="J46" s="1210"/>
      <c r="K46" s="269"/>
      <c r="L46" s="269"/>
    </row>
    <row r="47" spans="2:12" x14ac:dyDescent="0.2">
      <c r="E47" s="1890"/>
      <c r="F47" s="1890"/>
      <c r="G47" s="1210"/>
      <c r="H47" s="1890"/>
      <c r="I47" s="1890"/>
      <c r="J47" s="1210"/>
      <c r="K47" s="269"/>
      <c r="L47" s="269"/>
    </row>
    <row r="48" spans="2:12" x14ac:dyDescent="0.2">
      <c r="E48" s="1890"/>
      <c r="F48" s="1890"/>
      <c r="G48" s="1210"/>
      <c r="H48" s="1890"/>
      <c r="I48" s="1890"/>
      <c r="J48" s="1210"/>
      <c r="K48" s="269"/>
      <c r="L48" s="776"/>
    </row>
    <row r="49" spans="1:12" x14ac:dyDescent="0.2">
      <c r="A49" s="1211"/>
      <c r="B49" s="1211"/>
      <c r="C49" s="1211"/>
      <c r="D49" s="1211"/>
      <c r="E49" s="1212"/>
      <c r="F49" s="1212"/>
      <c r="G49" s="1212"/>
      <c r="H49" s="1212"/>
      <c r="I49" s="1212"/>
      <c r="J49" s="1212"/>
      <c r="K49" s="776"/>
      <c r="L49" s="776"/>
    </row>
    <row r="50" spans="1:12" x14ac:dyDescent="0.2">
      <c r="A50" s="1211"/>
      <c r="B50" s="1211"/>
      <c r="C50" s="1211"/>
      <c r="D50" s="1211"/>
      <c r="E50" s="1211"/>
      <c r="F50" s="1211"/>
      <c r="G50" s="1211"/>
      <c r="H50" s="1211"/>
      <c r="I50" s="1211"/>
      <c r="J50" s="1213"/>
      <c r="K50" s="776"/>
      <c r="L50" s="776"/>
    </row>
    <row r="51" spans="1:12" x14ac:dyDescent="0.2">
      <c r="A51" s="1211"/>
      <c r="B51" s="1211"/>
      <c r="C51" s="1211"/>
      <c r="D51" s="1211"/>
      <c r="E51" s="1211"/>
      <c r="F51" s="1211"/>
      <c r="G51" s="1211"/>
      <c r="H51" s="1211"/>
      <c r="I51" s="1211"/>
      <c r="J51" s="1213"/>
      <c r="K51" s="269"/>
      <c r="L51" s="776"/>
    </row>
    <row r="52" spans="1:12" x14ac:dyDescent="0.2">
      <c r="A52" s="1211"/>
      <c r="B52" s="1211"/>
      <c r="C52" s="1211"/>
      <c r="D52" s="1211"/>
      <c r="E52" s="1211"/>
      <c r="F52" s="1211"/>
      <c r="G52" s="1211"/>
      <c r="H52" s="1211"/>
      <c r="I52" s="1211"/>
      <c r="J52" s="1213"/>
      <c r="K52" s="776"/>
      <c r="L52" s="776"/>
    </row>
    <row r="53" spans="1:12" x14ac:dyDescent="0.2">
      <c r="A53" s="1211"/>
      <c r="B53" s="1211"/>
      <c r="C53" s="1211"/>
      <c r="D53" s="1211"/>
      <c r="E53" s="1211"/>
      <c r="F53" s="1211"/>
      <c r="G53" s="1211"/>
      <c r="H53" s="1211"/>
      <c r="I53" s="1211"/>
      <c r="J53" s="1213"/>
      <c r="K53" s="1214"/>
      <c r="L53" s="1214"/>
    </row>
    <row r="54" spans="1:12" x14ac:dyDescent="0.2">
      <c r="A54" s="1211"/>
      <c r="B54" s="1211"/>
      <c r="C54" s="1211"/>
      <c r="D54" s="1211"/>
      <c r="E54" s="1211"/>
      <c r="F54" s="1211"/>
      <c r="G54" s="1211"/>
      <c r="H54" s="1211"/>
      <c r="I54" s="1211"/>
      <c r="J54" s="1213"/>
      <c r="K54" s="1214"/>
      <c r="L54" s="1214"/>
    </row>
    <row r="55" spans="1:12" x14ac:dyDescent="0.2">
      <c r="A55" s="1211"/>
      <c r="B55" s="1215"/>
      <c r="C55" s="1215"/>
      <c r="D55" s="1215"/>
      <c r="E55" s="1215"/>
      <c r="F55" s="1215"/>
      <c r="G55" s="1215"/>
      <c r="H55" s="1215"/>
      <c r="I55" s="1215"/>
      <c r="J55" s="1216"/>
      <c r="K55" s="1214"/>
      <c r="L55" s="1214"/>
    </row>
    <row r="56" spans="1:12" x14ac:dyDescent="0.2">
      <c r="A56" s="1211"/>
      <c r="B56" s="1215"/>
      <c r="C56" s="1215"/>
      <c r="D56" s="1215"/>
      <c r="E56" s="1215"/>
      <c r="F56" s="1215"/>
      <c r="G56" s="1215"/>
      <c r="H56" s="1215"/>
      <c r="I56" s="1215"/>
      <c r="J56" s="1216"/>
      <c r="K56" s="1214"/>
      <c r="L56" s="1214"/>
    </row>
    <row r="57" spans="1:12" x14ac:dyDescent="0.2">
      <c r="A57" s="1211"/>
      <c r="B57" s="1215"/>
      <c r="C57" s="1215"/>
      <c r="D57" s="1215"/>
      <c r="E57" s="1215"/>
      <c r="F57" s="1215"/>
      <c r="G57" s="1215"/>
      <c r="H57" s="1215"/>
      <c r="I57" s="1215"/>
      <c r="J57" s="1216"/>
      <c r="K57" s="1214"/>
      <c r="L57" s="1214"/>
    </row>
    <row r="58" spans="1:12" x14ac:dyDescent="0.2">
      <c r="A58" s="1211"/>
      <c r="B58" s="1215"/>
      <c r="C58" s="1215"/>
      <c r="D58" s="1215"/>
      <c r="E58" s="1215"/>
      <c r="F58" s="1215"/>
      <c r="G58" s="1215"/>
      <c r="H58" s="1215"/>
      <c r="I58" s="1215"/>
      <c r="J58" s="1216"/>
      <c r="K58" s="1214"/>
      <c r="L58" s="1214"/>
    </row>
    <row r="59" spans="1:12" x14ac:dyDescent="0.2">
      <c r="A59" s="1211"/>
      <c r="B59" s="1211"/>
      <c r="C59" s="1211"/>
      <c r="D59" s="1211"/>
      <c r="E59" s="1211"/>
      <c r="F59" s="1211"/>
      <c r="G59" s="1211"/>
      <c r="H59" s="1211"/>
      <c r="I59" s="1211"/>
      <c r="J59" s="1213"/>
      <c r="K59" s="1214"/>
      <c r="L59" s="1214"/>
    </row>
    <row r="60" spans="1:12" x14ac:dyDescent="0.2">
      <c r="A60" s="1211"/>
      <c r="B60" s="1211"/>
      <c r="C60" s="1211"/>
      <c r="D60" s="1211"/>
      <c r="E60" s="1211"/>
      <c r="F60" s="1211"/>
      <c r="G60" s="1211"/>
      <c r="H60" s="1211"/>
      <c r="I60" s="1211"/>
      <c r="J60" s="1213"/>
      <c r="K60" s="1214"/>
      <c r="L60" s="1214"/>
    </row>
    <row r="61" spans="1:12" x14ac:dyDescent="0.2">
      <c r="A61" s="1211"/>
      <c r="B61" s="1215"/>
      <c r="C61" s="1215"/>
      <c r="D61" s="1215"/>
      <c r="E61" s="1215"/>
      <c r="F61" s="1215"/>
      <c r="G61" s="1215"/>
      <c r="H61" s="1215"/>
      <c r="I61" s="1215"/>
      <c r="J61" s="1216"/>
      <c r="K61" s="1217"/>
      <c r="L61" s="1217"/>
    </row>
    <row r="62" spans="1:12" x14ac:dyDescent="0.2">
      <c r="A62" s="1211"/>
      <c r="B62" s="1215"/>
      <c r="C62" s="1215"/>
      <c r="D62" s="1215"/>
      <c r="E62" s="1215"/>
      <c r="F62" s="1215"/>
      <c r="G62" s="1215"/>
      <c r="H62" s="1215"/>
      <c r="I62" s="1215"/>
      <c r="J62" s="1216"/>
      <c r="K62" s="1217"/>
      <c r="L62" s="1217"/>
    </row>
    <row r="63" spans="1:12" x14ac:dyDescent="0.2">
      <c r="A63" s="1211"/>
      <c r="B63" s="1215"/>
      <c r="C63" s="1215"/>
      <c r="D63" s="1215"/>
      <c r="E63" s="1215"/>
      <c r="F63" s="1215"/>
      <c r="G63" s="1215"/>
      <c r="H63" s="1215"/>
      <c r="I63" s="1215"/>
      <c r="J63" s="1216"/>
      <c r="K63" s="1217"/>
      <c r="L63" s="1217"/>
    </row>
    <row r="64" spans="1:12" x14ac:dyDescent="0.2">
      <c r="A64" s="1211"/>
      <c r="B64" s="1215"/>
      <c r="C64" s="1215"/>
      <c r="D64" s="1215"/>
      <c r="E64" s="1215"/>
      <c r="F64" s="1215"/>
      <c r="G64" s="1215"/>
      <c r="H64" s="1215"/>
      <c r="I64" s="1215"/>
      <c r="J64" s="1216"/>
      <c r="K64" s="1217"/>
      <c r="L64" s="1217"/>
    </row>
    <row r="65" spans="1:12" x14ac:dyDescent="0.2">
      <c r="A65" s="1211"/>
      <c r="B65" s="1211"/>
      <c r="C65" s="1211"/>
      <c r="D65" s="1211"/>
      <c r="E65" s="1211"/>
      <c r="F65" s="1211"/>
      <c r="G65" s="1211"/>
      <c r="H65" s="1211"/>
      <c r="I65" s="1211"/>
      <c r="J65" s="1213"/>
      <c r="K65" s="1214"/>
      <c r="L65" s="1214"/>
    </row>
    <row r="66" spans="1:12" x14ac:dyDescent="0.2">
      <c r="A66" s="1211"/>
      <c r="B66" s="1211"/>
      <c r="C66" s="1211"/>
      <c r="D66" s="1211"/>
      <c r="E66" s="1211"/>
      <c r="F66" s="1211"/>
      <c r="G66" s="1211"/>
      <c r="H66" s="1211"/>
      <c r="I66" s="1211"/>
      <c r="J66" s="1213"/>
      <c r="K66" s="1217"/>
      <c r="L66" s="1217"/>
    </row>
    <row r="67" spans="1:12" x14ac:dyDescent="0.2">
      <c r="A67" s="1211"/>
      <c r="B67" s="1215"/>
      <c r="C67" s="1215"/>
      <c r="D67" s="1215"/>
      <c r="E67" s="1215"/>
      <c r="F67" s="1215"/>
      <c r="G67" s="1215"/>
      <c r="H67" s="1215"/>
      <c r="I67" s="1215"/>
      <c r="J67" s="1216"/>
      <c r="K67" s="1217"/>
      <c r="L67" s="1217"/>
    </row>
    <row r="68" spans="1:12" x14ac:dyDescent="0.2">
      <c r="A68" s="1211"/>
      <c r="B68" s="1215"/>
      <c r="C68" s="1215"/>
      <c r="D68" s="1215"/>
      <c r="E68" s="1215"/>
      <c r="F68" s="1215"/>
      <c r="G68" s="1215"/>
      <c r="H68" s="1215"/>
      <c r="I68" s="1215"/>
      <c r="J68" s="1216"/>
      <c r="K68" s="1217"/>
      <c r="L68" s="1217"/>
    </row>
    <row r="69" spans="1:12" x14ac:dyDescent="0.2">
      <c r="A69" s="1211"/>
      <c r="B69" s="1215"/>
      <c r="C69" s="1215"/>
      <c r="D69" s="1215"/>
      <c r="E69" s="1215"/>
      <c r="F69" s="1215"/>
      <c r="G69" s="1215"/>
      <c r="H69" s="1215"/>
      <c r="I69" s="1215"/>
      <c r="J69" s="1216"/>
      <c r="K69" s="1217"/>
      <c r="L69" s="1217"/>
    </row>
    <row r="70" spans="1:12" x14ac:dyDescent="0.2">
      <c r="A70" s="1211"/>
      <c r="B70" s="1215"/>
      <c r="C70" s="1215"/>
      <c r="D70" s="1215"/>
      <c r="E70" s="1215"/>
      <c r="F70" s="1215"/>
      <c r="G70" s="1215"/>
      <c r="H70" s="1215"/>
      <c r="I70" s="1215"/>
      <c r="J70" s="1216"/>
      <c r="K70" s="1214"/>
      <c r="L70" s="1214"/>
    </row>
    <row r="71" spans="1:12" x14ac:dyDescent="0.2">
      <c r="A71" s="1211"/>
      <c r="B71" s="1211"/>
      <c r="C71" s="1211"/>
      <c r="D71" s="1211"/>
      <c r="E71" s="1211"/>
      <c r="F71" s="1211"/>
      <c r="G71" s="1211"/>
      <c r="H71" s="1211"/>
      <c r="I71" s="1211"/>
      <c r="J71" s="1213"/>
      <c r="K71" s="1217"/>
      <c r="L71" s="1217"/>
    </row>
    <row r="72" spans="1:12" x14ac:dyDescent="0.2">
      <c r="A72" s="1211"/>
      <c r="B72" s="1211"/>
      <c r="C72" s="1211"/>
      <c r="D72" s="1211"/>
      <c r="E72" s="1211"/>
      <c r="F72" s="1211"/>
      <c r="G72" s="1211"/>
      <c r="H72" s="1211"/>
      <c r="I72" s="1211"/>
      <c r="J72" s="1213"/>
      <c r="K72" s="1217"/>
      <c r="L72" s="1217"/>
    </row>
    <row r="73" spans="1:12" x14ac:dyDescent="0.2">
      <c r="A73" s="1211"/>
      <c r="B73" s="1215"/>
      <c r="C73" s="1215"/>
      <c r="D73" s="1215"/>
      <c r="E73" s="1215"/>
      <c r="F73" s="1215"/>
      <c r="G73" s="1215"/>
      <c r="H73" s="1215"/>
      <c r="I73" s="1215"/>
      <c r="J73" s="1216"/>
      <c r="K73" s="1217"/>
      <c r="L73" s="1217"/>
    </row>
    <row r="74" spans="1:12" x14ac:dyDescent="0.2">
      <c r="A74" s="1211"/>
      <c r="B74" s="1215"/>
      <c r="C74" s="1215"/>
      <c r="D74" s="1215"/>
      <c r="E74" s="1215"/>
      <c r="F74" s="1215"/>
      <c r="G74" s="1215"/>
      <c r="H74" s="1215"/>
      <c r="I74" s="1215"/>
      <c r="J74" s="1216"/>
      <c r="K74" s="1217"/>
      <c r="L74" s="1217"/>
    </row>
    <row r="75" spans="1:12" x14ac:dyDescent="0.2">
      <c r="A75" s="1211"/>
      <c r="B75" s="1215"/>
      <c r="C75" s="1215"/>
      <c r="D75" s="1215"/>
      <c r="E75" s="1215"/>
      <c r="F75" s="1215"/>
      <c r="G75" s="1215"/>
      <c r="H75" s="1215"/>
      <c r="I75" s="1215"/>
      <c r="J75" s="1216"/>
      <c r="K75" s="1214"/>
      <c r="L75" s="1214"/>
    </row>
    <row r="76" spans="1:12" x14ac:dyDescent="0.2">
      <c r="A76" s="1211"/>
      <c r="B76" s="1215"/>
      <c r="C76" s="1215"/>
      <c r="D76" s="1215"/>
      <c r="E76" s="1215"/>
      <c r="F76" s="1215"/>
      <c r="G76" s="1215"/>
      <c r="H76" s="1215"/>
      <c r="I76" s="1215"/>
      <c r="J76" s="1216"/>
      <c r="K76" s="1217"/>
      <c r="L76" s="1217"/>
    </row>
    <row r="77" spans="1:12" x14ac:dyDescent="0.2">
      <c r="K77" s="1217"/>
      <c r="L77" s="1217"/>
    </row>
    <row r="78" spans="1:12" x14ac:dyDescent="0.2">
      <c r="K78" s="1217"/>
      <c r="L78" s="1217"/>
    </row>
    <row r="79" spans="1:12" x14ac:dyDescent="0.2">
      <c r="K79" s="1217"/>
      <c r="L79" s="1217"/>
    </row>
  </sheetData>
  <mergeCells count="32">
    <mergeCell ref="E47:F47"/>
    <mergeCell ref="H47:I47"/>
    <mergeCell ref="E48:F48"/>
    <mergeCell ref="H48:I48"/>
    <mergeCell ref="H34:I34"/>
    <mergeCell ref="H35:I35"/>
    <mergeCell ref="H36:I36"/>
    <mergeCell ref="H37:I37"/>
    <mergeCell ref="E46:F46"/>
    <mergeCell ref="H46:I46"/>
    <mergeCell ref="B28:J28"/>
    <mergeCell ref="B29:J29"/>
    <mergeCell ref="B30:J30"/>
    <mergeCell ref="B31:J31"/>
    <mergeCell ref="E33:F33"/>
    <mergeCell ref="H33:I33"/>
    <mergeCell ref="B15:J15"/>
    <mergeCell ref="B16:J16"/>
    <mergeCell ref="B17:J17"/>
    <mergeCell ref="B19:B20"/>
    <mergeCell ref="C19:E19"/>
    <mergeCell ref="F19:G19"/>
    <mergeCell ref="H19:I19"/>
    <mergeCell ref="J19:J20"/>
    <mergeCell ref="B2:J2"/>
    <mergeCell ref="B3:J3"/>
    <mergeCell ref="B4:J4"/>
    <mergeCell ref="B6:B7"/>
    <mergeCell ref="C6:E6"/>
    <mergeCell ref="F6:G6"/>
    <mergeCell ref="H6:I6"/>
    <mergeCell ref="J6:J7"/>
  </mergeCells>
  <hyperlinks>
    <hyperlink ref="K2" location="'Indice Total'!A6" display="Volver"/>
    <hyperlink ref="K15" location="'Indice Total'!A6" display="Volver"/>
    <hyperlink ref="K28" location="'Indice Total'!A6" display="Volver"/>
  </hyperlinks>
  <pageMargins left="0.70866141732283472" right="0.70866141732283472" top="0.74803149606299213" bottom="0.74803149606299213" header="0.31496062992125984" footer="0.31496062992125984"/>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P23"/>
  <sheetViews>
    <sheetView showGridLines="0" zoomScale="90" zoomScaleNormal="90" workbookViewId="0"/>
  </sheetViews>
  <sheetFormatPr baseColWidth="10" defaultColWidth="11.42578125" defaultRowHeight="12.75" x14ac:dyDescent="0.2"/>
  <cols>
    <col min="1" max="1" width="23.7109375" style="241" customWidth="1"/>
    <col min="2" max="2" width="38.28515625" style="241" customWidth="1"/>
    <col min="3" max="12" width="13.7109375" style="241" customWidth="1"/>
    <col min="13" max="13" width="11.42578125" style="241"/>
    <col min="14" max="14" width="5.28515625" style="241" customWidth="1"/>
    <col min="15" max="15" width="6.140625" style="241" customWidth="1"/>
    <col min="16" max="16384" width="11.42578125" style="241"/>
  </cols>
  <sheetData>
    <row r="1" spans="2:16" ht="42.95" customHeight="1" x14ac:dyDescent="0.2"/>
    <row r="2" spans="2:16" ht="18" x14ac:dyDescent="0.2">
      <c r="B2" s="1769" t="s">
        <v>1796</v>
      </c>
      <c r="C2" s="1769"/>
      <c r="D2" s="1769"/>
      <c r="E2" s="1769"/>
      <c r="F2" s="1769"/>
      <c r="G2" s="1769"/>
      <c r="H2" s="1769"/>
      <c r="I2" s="1769"/>
      <c r="J2" s="1769"/>
      <c r="K2" s="1769"/>
      <c r="L2" s="1769"/>
      <c r="M2" s="3" t="s">
        <v>1</v>
      </c>
    </row>
    <row r="3" spans="2:16" ht="36" customHeight="1" x14ac:dyDescent="0.2">
      <c r="B3" s="1761" t="s">
        <v>1797</v>
      </c>
      <c r="C3" s="1762"/>
      <c r="D3" s="1762"/>
      <c r="E3" s="1762"/>
      <c r="F3" s="1762"/>
      <c r="G3" s="1762"/>
      <c r="H3" s="1762"/>
      <c r="I3" s="1762"/>
      <c r="J3" s="1762"/>
      <c r="K3" s="1762"/>
      <c r="L3" s="1762"/>
    </row>
    <row r="4" spans="2:16" ht="19.149999999999999" customHeight="1" x14ac:dyDescent="0.2">
      <c r="B4" s="1863" t="s">
        <v>732</v>
      </c>
      <c r="C4" s="1893"/>
      <c r="D4" s="1893"/>
      <c r="E4" s="1893"/>
      <c r="F4" s="1893"/>
      <c r="G4" s="1893"/>
      <c r="H4" s="1893"/>
      <c r="I4" s="1893"/>
      <c r="J4" s="1893"/>
      <c r="K4" s="1894"/>
      <c r="L4" s="1894"/>
    </row>
    <row r="5" spans="2:16" ht="18" customHeight="1" thickBot="1" x14ac:dyDescent="0.25">
      <c r="B5" s="1793" t="s">
        <v>1522</v>
      </c>
      <c r="C5" s="1794"/>
      <c r="D5" s="1794"/>
      <c r="E5" s="1794"/>
      <c r="F5" s="1794"/>
      <c r="G5" s="1794"/>
      <c r="H5" s="1794"/>
      <c r="I5" s="1794"/>
      <c r="J5" s="1794"/>
      <c r="K5" s="1794"/>
      <c r="L5" s="1794"/>
    </row>
    <row r="6" spans="2:16" ht="15" x14ac:dyDescent="0.2">
      <c r="B6" s="911"/>
      <c r="C6" s="911"/>
      <c r="D6" s="911"/>
      <c r="E6" s="911"/>
      <c r="F6" s="911"/>
      <c r="G6" s="911"/>
      <c r="H6" s="1218"/>
      <c r="I6" s="912"/>
      <c r="J6" s="912"/>
      <c r="K6" s="912"/>
      <c r="L6" s="912"/>
    </row>
    <row r="7" spans="2:16" ht="20.45" customHeight="1" x14ac:dyDescent="0.2">
      <c r="B7" s="1895" t="s">
        <v>1798</v>
      </c>
      <c r="C7" s="1188" t="s">
        <v>1799</v>
      </c>
      <c r="D7" s="1188"/>
      <c r="E7" s="1188" t="s">
        <v>1800</v>
      </c>
      <c r="F7" s="1188"/>
      <c r="G7" s="1188" t="s">
        <v>1801</v>
      </c>
      <c r="H7" s="1188"/>
      <c r="I7" s="1896" t="s">
        <v>1802</v>
      </c>
      <c r="J7" s="1896"/>
      <c r="K7" s="1896" t="s">
        <v>1803</v>
      </c>
      <c r="L7" s="1896"/>
    </row>
    <row r="8" spans="2:16" ht="15.75" x14ac:dyDescent="0.2">
      <c r="B8" s="1895"/>
      <c r="C8" s="1219" t="s">
        <v>1804</v>
      </c>
      <c r="D8" s="1219" t="s">
        <v>1805</v>
      </c>
      <c r="E8" s="1219" t="s">
        <v>1804</v>
      </c>
      <c r="F8" s="1219" t="s">
        <v>1805</v>
      </c>
      <c r="G8" s="1219" t="s">
        <v>1804</v>
      </c>
      <c r="H8" s="1219" t="s">
        <v>1805</v>
      </c>
      <c r="I8" s="1219" t="s">
        <v>1804</v>
      </c>
      <c r="J8" s="1219" t="s">
        <v>1805</v>
      </c>
      <c r="K8" s="1219" t="s">
        <v>1804</v>
      </c>
      <c r="L8" s="1219" t="s">
        <v>1805</v>
      </c>
    </row>
    <row r="9" spans="2:16" ht="18" customHeight="1" x14ac:dyDescent="0.2">
      <c r="B9" s="932" t="s">
        <v>954</v>
      </c>
      <c r="C9" s="916">
        <v>710</v>
      </c>
      <c r="D9" s="916">
        <v>1935956.496</v>
      </c>
      <c r="E9" s="916">
        <v>940</v>
      </c>
      <c r="F9" s="916">
        <v>2927477.8079999997</v>
      </c>
      <c r="G9" s="916">
        <v>1214</v>
      </c>
      <c r="H9" s="916">
        <v>4281166</v>
      </c>
      <c r="I9" s="916">
        <v>988</v>
      </c>
      <c r="J9" s="916">
        <v>3712616.3930000002</v>
      </c>
      <c r="K9" s="916">
        <v>1830</v>
      </c>
      <c r="L9" s="916">
        <v>6970406</v>
      </c>
      <c r="M9" s="808"/>
      <c r="N9" s="808"/>
      <c r="O9" s="808"/>
      <c r="P9" s="808"/>
    </row>
    <row r="10" spans="2:16" ht="18" customHeight="1" x14ac:dyDescent="0.2">
      <c r="B10" s="932" t="s">
        <v>1771</v>
      </c>
      <c r="C10" s="916">
        <v>1705</v>
      </c>
      <c r="D10" s="916">
        <v>4162929</v>
      </c>
      <c r="E10" s="916">
        <v>1783</v>
      </c>
      <c r="F10" s="916">
        <v>4638609</v>
      </c>
      <c r="G10" s="916">
        <v>1709</v>
      </c>
      <c r="H10" s="916">
        <v>4601352</v>
      </c>
      <c r="I10" s="916">
        <v>1680</v>
      </c>
      <c r="J10" s="916">
        <v>4735425</v>
      </c>
      <c r="K10" s="916">
        <v>2355</v>
      </c>
      <c r="L10" s="916">
        <v>6737819.1680000005</v>
      </c>
      <c r="M10" s="808"/>
      <c r="N10" s="808"/>
      <c r="O10" s="808"/>
      <c r="P10" s="808"/>
    </row>
    <row r="11" spans="2:16" ht="18" customHeight="1" x14ac:dyDescent="0.2">
      <c r="B11" s="932" t="s">
        <v>956</v>
      </c>
      <c r="C11" s="916">
        <v>245</v>
      </c>
      <c r="D11" s="916">
        <v>499615.05499999999</v>
      </c>
      <c r="E11" s="916">
        <v>315</v>
      </c>
      <c r="F11" s="916">
        <v>676308.50586688123</v>
      </c>
      <c r="G11" s="916">
        <v>205</v>
      </c>
      <c r="H11" s="916">
        <v>626150</v>
      </c>
      <c r="I11" s="916">
        <v>256</v>
      </c>
      <c r="J11" s="916">
        <v>863599.21099999989</v>
      </c>
      <c r="K11" s="916">
        <v>300</v>
      </c>
      <c r="L11" s="916">
        <v>1074076.2409999999</v>
      </c>
      <c r="M11" s="776"/>
      <c r="N11" s="1220"/>
      <c r="O11" s="808"/>
      <c r="P11" s="808"/>
    </row>
    <row r="12" spans="2:16" ht="18" customHeight="1" x14ac:dyDescent="0.2">
      <c r="B12" s="932" t="s">
        <v>370</v>
      </c>
      <c r="C12" s="916">
        <v>352</v>
      </c>
      <c r="D12" s="916">
        <v>934658.42699999991</v>
      </c>
      <c r="E12" s="916">
        <v>335</v>
      </c>
      <c r="F12" s="916">
        <v>821105.76500000013</v>
      </c>
      <c r="G12" s="916">
        <v>258</v>
      </c>
      <c r="H12" s="916">
        <v>735934.43299999996</v>
      </c>
      <c r="I12" s="916">
        <v>189</v>
      </c>
      <c r="J12" s="928">
        <v>483239.22699999996</v>
      </c>
      <c r="K12" s="916">
        <v>240</v>
      </c>
      <c r="L12" s="928">
        <v>733643.88199999998</v>
      </c>
      <c r="M12" s="986"/>
      <c r="N12" s="808"/>
      <c r="O12" s="808"/>
      <c r="P12" s="808"/>
    </row>
    <row r="13" spans="2:16" ht="18" customHeight="1" x14ac:dyDescent="0.2">
      <c r="B13" s="932" t="s">
        <v>1612</v>
      </c>
      <c r="C13" s="916">
        <v>65</v>
      </c>
      <c r="D13" s="916">
        <v>525386</v>
      </c>
      <c r="E13" s="916">
        <v>82</v>
      </c>
      <c r="F13" s="916">
        <v>717299</v>
      </c>
      <c r="G13" s="916">
        <v>113</v>
      </c>
      <c r="H13" s="916">
        <v>880480</v>
      </c>
      <c r="I13" s="916">
        <v>79</v>
      </c>
      <c r="J13" s="916">
        <v>812655</v>
      </c>
      <c r="K13" s="916">
        <v>75</v>
      </c>
      <c r="L13" s="916">
        <v>845426</v>
      </c>
      <c r="M13" s="986"/>
      <c r="N13" s="1221"/>
      <c r="O13" s="808"/>
      <c r="P13" s="808"/>
    </row>
    <row r="14" spans="2:16" ht="18" customHeight="1" x14ac:dyDescent="0.2">
      <c r="B14" s="1119" t="s">
        <v>117</v>
      </c>
      <c r="C14" s="1099">
        <v>3077</v>
      </c>
      <c r="D14" s="1099">
        <v>8058544.9780000001</v>
      </c>
      <c r="E14" s="1099">
        <v>3455</v>
      </c>
      <c r="F14" s="1099">
        <v>9780800.0788668822</v>
      </c>
      <c r="G14" s="1099">
        <v>3499</v>
      </c>
      <c r="H14" s="1099">
        <v>11125082.433</v>
      </c>
      <c r="I14" s="1099">
        <v>3192</v>
      </c>
      <c r="J14" s="1099">
        <v>10607534.830999998</v>
      </c>
      <c r="K14" s="1099">
        <v>4800</v>
      </c>
      <c r="L14" s="1099">
        <v>16361371.291000001</v>
      </c>
    </row>
    <row r="15" spans="2:16" x14ac:dyDescent="0.2">
      <c r="B15" s="724"/>
      <c r="M15" s="808"/>
    </row>
    <row r="16" spans="2:16" x14ac:dyDescent="0.2">
      <c r="B16" s="724"/>
      <c r="H16" s="3"/>
      <c r="M16" s="808"/>
    </row>
    <row r="17" spans="1:14" x14ac:dyDescent="0.2">
      <c r="C17" s="808"/>
      <c r="D17" s="808"/>
      <c r="E17" s="808"/>
      <c r="F17" s="808"/>
      <c r="G17" s="808"/>
      <c r="H17" s="808"/>
      <c r="I17" s="808"/>
      <c r="J17" s="808"/>
    </row>
    <row r="18" spans="1:14" x14ac:dyDescent="0.2">
      <c r="A18" s="1211"/>
      <c r="B18" s="1211"/>
      <c r="C18" s="1211"/>
      <c r="D18" s="1211"/>
      <c r="E18" s="1211"/>
      <c r="F18" s="1211"/>
      <c r="G18" s="1211"/>
      <c r="H18" s="1211"/>
      <c r="I18" s="1211"/>
      <c r="J18" s="1211"/>
      <c r="K18" s="1211"/>
      <c r="L18" s="1211"/>
      <c r="M18" s="1211"/>
      <c r="N18" s="1211"/>
    </row>
    <row r="19" spans="1:14" x14ac:dyDescent="0.2">
      <c r="A19" s="1211"/>
      <c r="B19" s="1211"/>
      <c r="C19" s="1211"/>
      <c r="D19" s="1211"/>
      <c r="E19" s="1211"/>
      <c r="F19" s="1211"/>
      <c r="G19" s="1211"/>
      <c r="H19" s="1211"/>
      <c r="I19" s="1211"/>
      <c r="J19" s="1211"/>
      <c r="K19" s="1211"/>
      <c r="L19" s="1211"/>
      <c r="M19" s="1211"/>
      <c r="N19" s="1211"/>
    </row>
    <row r="20" spans="1:14" x14ac:dyDescent="0.2">
      <c r="A20" s="1211"/>
      <c r="B20" s="1215"/>
      <c r="C20" s="1215"/>
      <c r="D20" s="1215"/>
      <c r="E20" s="1215"/>
      <c r="F20" s="1215"/>
      <c r="G20" s="1215"/>
      <c r="H20" s="1215"/>
      <c r="I20" s="1215"/>
      <c r="J20" s="1215"/>
      <c r="K20" s="1215"/>
      <c r="L20" s="1215"/>
      <c r="M20" s="1215"/>
      <c r="N20" s="1215"/>
    </row>
    <row r="21" spans="1:14" x14ac:dyDescent="0.2">
      <c r="A21" s="1211"/>
      <c r="B21" s="1215"/>
      <c r="C21" s="1215"/>
      <c r="D21" s="1215"/>
      <c r="E21" s="1215"/>
      <c r="F21" s="1215"/>
      <c r="G21" s="1215"/>
      <c r="H21" s="1215"/>
      <c r="I21" s="1215"/>
      <c r="J21" s="1215"/>
      <c r="K21" s="1215"/>
      <c r="L21" s="1215"/>
      <c r="M21" s="1215"/>
      <c r="N21" s="1215"/>
    </row>
    <row r="22" spans="1:14" x14ac:dyDescent="0.2">
      <c r="A22" s="1211"/>
      <c r="B22" s="1215"/>
      <c r="C22" s="1215"/>
      <c r="D22" s="1215"/>
      <c r="E22" s="1215"/>
      <c r="F22" s="1215"/>
      <c r="G22" s="1215"/>
      <c r="H22" s="1215"/>
      <c r="I22" s="1215"/>
      <c r="J22" s="1215"/>
      <c r="K22" s="1215"/>
      <c r="L22" s="1215"/>
      <c r="M22" s="1215"/>
      <c r="N22" s="1215"/>
    </row>
    <row r="23" spans="1:14" x14ac:dyDescent="0.2">
      <c r="A23" s="1211"/>
      <c r="B23" s="1215"/>
      <c r="C23" s="1215"/>
      <c r="D23" s="1215"/>
      <c r="E23" s="1215"/>
      <c r="F23" s="1215"/>
      <c r="G23" s="1215"/>
      <c r="H23" s="1215"/>
      <c r="I23" s="1215"/>
      <c r="J23" s="1215"/>
      <c r="K23" s="1215"/>
      <c r="L23" s="1215"/>
      <c r="M23" s="1215"/>
      <c r="N23" s="1215"/>
    </row>
  </sheetData>
  <mergeCells count="7">
    <mergeCell ref="B2:L2"/>
    <mergeCell ref="B3:L3"/>
    <mergeCell ref="B4:L4"/>
    <mergeCell ref="B5:L5"/>
    <mergeCell ref="B7:B8"/>
    <mergeCell ref="I7:J7"/>
    <mergeCell ref="K7:L7"/>
  </mergeCells>
  <hyperlinks>
    <hyperlink ref="M2" location="'Indice Total'!A6" display="Volver"/>
  </hyperlinks>
  <pageMargins left="0.70866141732283472" right="0.70866141732283472" top="0.74803149606299213" bottom="0.74803149606299213" header="0.31496062992125984" footer="0.31496062992125984"/>
  <pageSetup scale="82"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AC57"/>
  <sheetViews>
    <sheetView showGridLines="0" zoomScale="90" zoomScaleNormal="90" workbookViewId="0"/>
  </sheetViews>
  <sheetFormatPr baseColWidth="10" defaultColWidth="11.42578125" defaultRowHeight="12.75" x14ac:dyDescent="0.2"/>
  <cols>
    <col min="1" max="1" width="23.7109375" style="241" customWidth="1"/>
    <col min="2" max="2" width="45.140625" style="241" customWidth="1"/>
    <col min="3" max="3" width="44.85546875" style="241" customWidth="1"/>
    <col min="4" max="4" width="12.7109375" style="241" customWidth="1"/>
    <col min="5" max="5" width="13.7109375" style="241" customWidth="1"/>
    <col min="6" max="6" width="12.7109375" style="241" customWidth="1"/>
    <col min="7" max="7" width="13.7109375" style="241" customWidth="1"/>
    <col min="8" max="8" width="12.7109375" style="241" customWidth="1"/>
    <col min="9" max="9" width="13.7109375" style="241" customWidth="1"/>
    <col min="10" max="10" width="12.7109375" style="241" customWidth="1"/>
    <col min="11" max="11" width="13.7109375" style="241" customWidth="1"/>
    <col min="12" max="12" width="12.7109375" style="241" customWidth="1"/>
    <col min="13" max="13" width="13.7109375" style="241" customWidth="1"/>
    <col min="14" max="14" width="15.28515625" style="241" bestFit="1" customWidth="1"/>
    <col min="15" max="16384" width="11.42578125" style="241"/>
  </cols>
  <sheetData>
    <row r="1" spans="2:29" ht="42.95" customHeight="1" x14ac:dyDescent="0.2"/>
    <row r="2" spans="2:29" ht="21" customHeight="1" x14ac:dyDescent="0.2">
      <c r="B2" s="1769" t="s">
        <v>1806</v>
      </c>
      <c r="C2" s="1769"/>
      <c r="D2" s="1769"/>
      <c r="E2" s="1769"/>
      <c r="F2" s="1769"/>
      <c r="G2" s="1769"/>
      <c r="H2" s="1769"/>
      <c r="I2" s="1769"/>
      <c r="J2" s="1769"/>
      <c r="K2" s="1769"/>
      <c r="L2" s="1769"/>
      <c r="M2" s="1769"/>
      <c r="N2" s="3" t="s">
        <v>1</v>
      </c>
    </row>
    <row r="3" spans="2:29" ht="36" customHeight="1" x14ac:dyDescent="0.2">
      <c r="B3" s="1761" t="s">
        <v>1807</v>
      </c>
      <c r="C3" s="1761"/>
      <c r="D3" s="1761"/>
      <c r="E3" s="1761"/>
      <c r="F3" s="1807"/>
      <c r="G3" s="1807"/>
      <c r="H3" s="1807"/>
      <c r="I3" s="1807"/>
      <c r="J3" s="1807"/>
      <c r="K3" s="1807"/>
      <c r="L3" s="1807"/>
      <c r="M3" s="1807"/>
    </row>
    <row r="4" spans="2:29" ht="19.149999999999999" customHeight="1" x14ac:dyDescent="0.2">
      <c r="B4" s="1761" t="s">
        <v>732</v>
      </c>
      <c r="C4" s="1761"/>
      <c r="D4" s="1761"/>
      <c r="E4" s="1761"/>
      <c r="F4" s="1853"/>
      <c r="G4" s="1853"/>
      <c r="H4" s="1853"/>
      <c r="I4" s="1853"/>
      <c r="J4" s="1853"/>
      <c r="K4" s="1853"/>
      <c r="L4" s="1853"/>
      <c r="M4" s="1853"/>
    </row>
    <row r="5" spans="2:29" ht="16.5" thickBot="1" x14ac:dyDescent="0.25">
      <c r="B5" s="1793" t="s">
        <v>1522</v>
      </c>
      <c r="C5" s="1793"/>
      <c r="D5" s="1793"/>
      <c r="E5" s="1793"/>
      <c r="F5" s="1794"/>
      <c r="G5" s="1794"/>
      <c r="H5" s="1794"/>
      <c r="I5" s="1794"/>
      <c r="J5" s="1794"/>
      <c r="K5" s="1794"/>
      <c r="L5" s="1794"/>
      <c r="M5" s="1794"/>
    </row>
    <row r="6" spans="2:29" ht="12.75" customHeight="1" x14ac:dyDescent="0.2">
      <c r="B6" s="911"/>
      <c r="C6" s="911"/>
      <c r="D6" s="911"/>
      <c r="E6" s="911"/>
      <c r="F6" s="912"/>
      <c r="G6" s="912"/>
      <c r="H6" s="912"/>
      <c r="I6" s="912"/>
      <c r="J6" s="912"/>
      <c r="K6" s="912"/>
      <c r="L6" s="912"/>
      <c r="M6" s="912"/>
    </row>
    <row r="7" spans="2:29" ht="22.5" customHeight="1" x14ac:dyDescent="0.2">
      <c r="B7" s="1895" t="s">
        <v>1808</v>
      </c>
      <c r="C7" s="1897" t="s">
        <v>1809</v>
      </c>
      <c r="D7" s="1188">
        <v>2015</v>
      </c>
      <c r="E7" s="1188"/>
      <c r="F7" s="1188">
        <v>2016</v>
      </c>
      <c r="G7" s="1188"/>
      <c r="H7" s="1188">
        <v>2017</v>
      </c>
      <c r="I7" s="1188"/>
      <c r="J7" s="1896">
        <v>2018</v>
      </c>
      <c r="K7" s="1896"/>
      <c r="L7" s="1896">
        <v>2019</v>
      </c>
      <c r="M7" s="1896"/>
    </row>
    <row r="8" spans="2:29" ht="22.5" customHeight="1" x14ac:dyDescent="0.2">
      <c r="B8" s="1895"/>
      <c r="C8" s="1898"/>
      <c r="D8" s="1219" t="s">
        <v>1804</v>
      </c>
      <c r="E8" s="1219" t="s">
        <v>1805</v>
      </c>
      <c r="F8" s="1219" t="s">
        <v>1804</v>
      </c>
      <c r="G8" s="1219" t="s">
        <v>1805</v>
      </c>
      <c r="H8" s="1219" t="s">
        <v>1804</v>
      </c>
      <c r="I8" s="1219" t="s">
        <v>1805</v>
      </c>
      <c r="J8" s="1219" t="s">
        <v>1804</v>
      </c>
      <c r="K8" s="1219" t="s">
        <v>1805</v>
      </c>
      <c r="L8" s="1219" t="s">
        <v>1804</v>
      </c>
      <c r="M8" s="1219" t="s">
        <v>1805</v>
      </c>
      <c r="R8" s="779"/>
      <c r="S8" s="779"/>
      <c r="V8" s="808"/>
      <c r="W8" s="779"/>
    </row>
    <row r="9" spans="2:29" ht="18" customHeight="1" x14ac:dyDescent="0.2">
      <c r="B9" s="947" t="s">
        <v>954</v>
      </c>
      <c r="C9" s="947" t="s">
        <v>1810</v>
      </c>
      <c r="D9" s="1222">
        <v>3063.8333333333335</v>
      </c>
      <c r="E9" s="1222">
        <v>6426678.148</v>
      </c>
      <c r="F9" s="1222">
        <v>3088.9166666666665</v>
      </c>
      <c r="G9" s="1222">
        <v>6942440</v>
      </c>
      <c r="H9" s="1222">
        <v>3152.666666666667</v>
      </c>
      <c r="I9" s="1222">
        <v>7598793</v>
      </c>
      <c r="J9" s="1222">
        <v>3291.4166666666665</v>
      </c>
      <c r="K9" s="1222">
        <v>7872855.1950000003</v>
      </c>
      <c r="L9" s="1222">
        <v>3395.5</v>
      </c>
      <c r="M9" s="1222">
        <v>8742479.693</v>
      </c>
      <c r="N9" s="808"/>
      <c r="O9" s="808"/>
      <c r="P9" s="808"/>
      <c r="Q9" s="808"/>
      <c r="R9" s="779"/>
      <c r="S9" s="779"/>
      <c r="T9" s="808"/>
      <c r="U9" s="808"/>
      <c r="V9" s="808"/>
      <c r="W9" s="808"/>
      <c r="Y9" s="808"/>
      <c r="Z9" s="808"/>
      <c r="AA9" s="808"/>
      <c r="AB9" s="808"/>
      <c r="AC9" s="808"/>
    </row>
    <row r="10" spans="2:29" ht="18" customHeight="1" x14ac:dyDescent="0.2">
      <c r="B10" s="932"/>
      <c r="C10" s="947" t="s">
        <v>1811</v>
      </c>
      <c r="D10" s="1222">
        <v>1124.6666666666665</v>
      </c>
      <c r="E10" s="1222">
        <v>4013443.0529999998</v>
      </c>
      <c r="F10" s="1222">
        <v>1172.75</v>
      </c>
      <c r="G10" s="1222">
        <v>4569769</v>
      </c>
      <c r="H10" s="1222">
        <v>1249.8333333333333</v>
      </c>
      <c r="I10" s="1222">
        <v>5486504</v>
      </c>
      <c r="J10" s="1222">
        <v>1334.5</v>
      </c>
      <c r="K10" s="1222">
        <v>5613104.6219999995</v>
      </c>
      <c r="L10" s="1222">
        <v>1212.5</v>
      </c>
      <c r="M10" s="1222">
        <v>5182646.6629999997</v>
      </c>
      <c r="N10" s="808"/>
      <c r="O10" s="808"/>
      <c r="P10" s="808"/>
      <c r="Q10" s="808"/>
      <c r="R10" s="779"/>
      <c r="S10" s="779"/>
      <c r="T10" s="808"/>
      <c r="U10" s="808"/>
      <c r="V10" s="808"/>
      <c r="W10" s="808"/>
      <c r="Y10" s="808"/>
      <c r="Z10" s="808"/>
      <c r="AA10" s="808"/>
      <c r="AB10" s="808"/>
      <c r="AC10" s="808"/>
    </row>
    <row r="11" spans="2:29" ht="18" customHeight="1" x14ac:dyDescent="0.2">
      <c r="B11" s="932"/>
      <c r="C11" s="947" t="s">
        <v>1812</v>
      </c>
      <c r="D11" s="1222">
        <v>214</v>
      </c>
      <c r="E11" s="1222">
        <v>1046783.2690000001</v>
      </c>
      <c r="F11" s="1222">
        <v>206</v>
      </c>
      <c r="G11" s="1222">
        <v>1069163</v>
      </c>
      <c r="H11" s="1222">
        <v>209</v>
      </c>
      <c r="I11" s="1222">
        <v>1178831</v>
      </c>
      <c r="J11" s="1222">
        <v>234.83333333333334</v>
      </c>
      <c r="K11" s="1222">
        <v>1237183.2710000002</v>
      </c>
      <c r="L11" s="1222">
        <v>234.25</v>
      </c>
      <c r="M11" s="1222">
        <v>1336931.9709999999</v>
      </c>
      <c r="N11" s="808"/>
      <c r="O11" s="808"/>
      <c r="P11" s="808"/>
      <c r="Q11" s="808"/>
      <c r="R11" s="779"/>
      <c r="S11" s="779"/>
      <c r="U11" s="808"/>
      <c r="V11" s="808"/>
      <c r="W11" s="808"/>
      <c r="Y11" s="808"/>
      <c r="Z11" s="808"/>
      <c r="AA11" s="808"/>
      <c r="AB11" s="808"/>
      <c r="AC11" s="808"/>
    </row>
    <row r="12" spans="2:29" ht="18" customHeight="1" x14ac:dyDescent="0.2">
      <c r="B12" s="932"/>
      <c r="C12" s="947" t="s">
        <v>1813</v>
      </c>
      <c r="D12" s="1222">
        <v>2945.083333333333</v>
      </c>
      <c r="E12" s="1222">
        <v>5948167.1090000002</v>
      </c>
      <c r="F12" s="1222">
        <v>2964.833333333333</v>
      </c>
      <c r="G12" s="1222">
        <v>6456466</v>
      </c>
      <c r="H12" s="1222">
        <v>3019.5</v>
      </c>
      <c r="I12" s="1222">
        <v>6795506</v>
      </c>
      <c r="J12" s="1222">
        <v>3028.0833333333335</v>
      </c>
      <c r="K12" s="1222">
        <v>7022157.682</v>
      </c>
      <c r="L12" s="1222">
        <v>3057.9166666666665</v>
      </c>
      <c r="M12" s="1222">
        <v>7233044.1290000007</v>
      </c>
      <c r="N12" s="808"/>
      <c r="O12" s="808"/>
      <c r="P12" s="808"/>
      <c r="Q12" s="808"/>
      <c r="R12" s="779"/>
      <c r="S12" s="779"/>
      <c r="T12" s="808"/>
      <c r="U12" s="808"/>
      <c r="V12" s="808"/>
      <c r="W12" s="808"/>
      <c r="Y12" s="808"/>
      <c r="Z12" s="808"/>
      <c r="AA12" s="808"/>
      <c r="AB12" s="808"/>
      <c r="AC12" s="808"/>
    </row>
    <row r="13" spans="2:29" ht="18" customHeight="1" x14ac:dyDescent="0.2">
      <c r="B13" s="932"/>
      <c r="C13" s="947" t="s">
        <v>1814</v>
      </c>
      <c r="D13" s="1222">
        <v>401.75</v>
      </c>
      <c r="E13" s="1222">
        <v>446316.34600000002</v>
      </c>
      <c r="F13" s="1222">
        <v>419.25</v>
      </c>
      <c r="G13" s="1222">
        <v>522690</v>
      </c>
      <c r="H13" s="1222">
        <v>450.58333333333331</v>
      </c>
      <c r="I13" s="1222">
        <v>589267</v>
      </c>
      <c r="J13" s="1222">
        <v>451.91666666666669</v>
      </c>
      <c r="K13" s="1222">
        <v>765832.55699999991</v>
      </c>
      <c r="L13" s="1222">
        <v>470.66666666666669</v>
      </c>
      <c r="M13" s="1222">
        <v>638314.60599999991</v>
      </c>
      <c r="N13" s="808"/>
      <c r="O13" s="808"/>
      <c r="P13" s="808"/>
      <c r="Q13" s="808"/>
      <c r="R13" s="779"/>
      <c r="S13" s="779"/>
      <c r="U13" s="808"/>
      <c r="V13" s="808"/>
      <c r="W13" s="808"/>
      <c r="Y13" s="808"/>
      <c r="Z13" s="808"/>
      <c r="AA13" s="808"/>
      <c r="AB13" s="808"/>
      <c r="AC13" s="808"/>
    </row>
    <row r="14" spans="2:29" ht="18" customHeight="1" x14ac:dyDescent="0.2">
      <c r="B14" s="932"/>
      <c r="C14" s="947" t="s">
        <v>1815</v>
      </c>
      <c r="D14" s="1222">
        <v>1540.4166666666665</v>
      </c>
      <c r="E14" s="1222">
        <v>1469945.1639999999</v>
      </c>
      <c r="F14" s="1222">
        <v>1517.6666666666665</v>
      </c>
      <c r="G14" s="1222">
        <v>1585647</v>
      </c>
      <c r="H14" s="1222">
        <v>1667.3333333333335</v>
      </c>
      <c r="I14" s="1222">
        <v>1583062</v>
      </c>
      <c r="J14" s="1222">
        <v>1532.5833333333335</v>
      </c>
      <c r="K14" s="1222">
        <v>1544738.9040000001</v>
      </c>
      <c r="L14" s="1222">
        <v>1497.5</v>
      </c>
      <c r="M14" s="1222">
        <v>1670197.4270000001</v>
      </c>
      <c r="N14" s="808"/>
      <c r="O14" s="808"/>
      <c r="P14" s="808"/>
      <c r="Q14" s="808"/>
      <c r="R14" s="779"/>
      <c r="S14" s="779"/>
      <c r="T14" s="808"/>
      <c r="U14" s="808"/>
      <c r="V14" s="808"/>
      <c r="W14" s="808"/>
      <c r="Y14" s="808"/>
      <c r="Z14" s="808"/>
      <c r="AA14" s="808"/>
      <c r="AB14" s="808"/>
      <c r="AC14" s="808"/>
    </row>
    <row r="15" spans="2:29" ht="18" customHeight="1" x14ac:dyDescent="0.2">
      <c r="B15" s="1223"/>
      <c r="C15" s="1119" t="s">
        <v>117</v>
      </c>
      <c r="D15" s="1099">
        <v>9289.75</v>
      </c>
      <c r="E15" s="1099">
        <v>19351333.089000002</v>
      </c>
      <c r="F15" s="1099">
        <v>9369.4166666666661</v>
      </c>
      <c r="G15" s="1099">
        <v>21146175</v>
      </c>
      <c r="H15" s="1099">
        <v>9748.9166666666661</v>
      </c>
      <c r="I15" s="1099">
        <v>23231963</v>
      </c>
      <c r="J15" s="1099">
        <v>9873.3333333333321</v>
      </c>
      <c r="K15" s="1099">
        <v>24055872.230999999</v>
      </c>
      <c r="L15" s="1099">
        <v>9868.3333333333321</v>
      </c>
      <c r="M15" s="1099">
        <v>24803614.489</v>
      </c>
      <c r="N15" s="808"/>
      <c r="O15" s="808"/>
      <c r="P15" s="808"/>
      <c r="R15" s="779"/>
      <c r="S15" s="779"/>
      <c r="T15" s="808"/>
      <c r="U15" s="808"/>
      <c r="V15" s="808"/>
      <c r="W15" s="808"/>
      <c r="Y15" s="808"/>
      <c r="Z15" s="808"/>
      <c r="AA15" s="808"/>
      <c r="AB15" s="808"/>
      <c r="AC15" s="808"/>
    </row>
    <row r="16" spans="2:29" ht="18" customHeight="1" x14ac:dyDescent="0.2">
      <c r="B16" s="947" t="s">
        <v>1526</v>
      </c>
      <c r="C16" s="947" t="s">
        <v>1810</v>
      </c>
      <c r="D16" s="916">
        <v>2523.25</v>
      </c>
      <c r="E16" s="916">
        <v>5060505</v>
      </c>
      <c r="F16" s="916">
        <v>2659.1666666666665</v>
      </c>
      <c r="G16" s="916">
        <v>5631536</v>
      </c>
      <c r="H16" s="916">
        <v>2757.083333333333</v>
      </c>
      <c r="I16" s="916">
        <v>6100619</v>
      </c>
      <c r="J16" s="916">
        <v>2880.6666666666665</v>
      </c>
      <c r="K16" s="916">
        <v>6579620</v>
      </c>
      <c r="L16" s="916">
        <v>3029.6666666666665</v>
      </c>
      <c r="M16" s="916">
        <v>7222004.9510000004</v>
      </c>
      <c r="N16" s="808"/>
      <c r="O16" s="808"/>
      <c r="P16" s="808"/>
      <c r="Q16" s="808"/>
      <c r="R16" s="779"/>
      <c r="S16" s="779"/>
      <c r="T16" s="808"/>
      <c r="U16" s="808"/>
      <c r="V16" s="808"/>
      <c r="W16" s="808"/>
      <c r="Y16" s="808"/>
      <c r="Z16" s="808"/>
      <c r="AA16" s="808"/>
      <c r="AB16" s="808"/>
      <c r="AC16" s="808"/>
    </row>
    <row r="17" spans="2:29" ht="18" customHeight="1" x14ac:dyDescent="0.2">
      <c r="B17" s="932"/>
      <c r="C17" s="947" t="s">
        <v>1811</v>
      </c>
      <c r="D17" s="916">
        <v>636.33333333333326</v>
      </c>
      <c r="E17" s="916">
        <v>2174467</v>
      </c>
      <c r="F17" s="916">
        <v>628.83333333333326</v>
      </c>
      <c r="G17" s="916">
        <v>2265657</v>
      </c>
      <c r="H17" s="916">
        <v>655.33333333333337</v>
      </c>
      <c r="I17" s="916">
        <v>2461451</v>
      </c>
      <c r="J17" s="916">
        <v>666.83333333333326</v>
      </c>
      <c r="K17" s="916">
        <v>2606018</v>
      </c>
      <c r="L17" s="916">
        <v>701.25</v>
      </c>
      <c r="M17" s="916">
        <v>2894506.9079999998</v>
      </c>
      <c r="N17" s="1224"/>
      <c r="O17" s="808"/>
      <c r="P17" s="808"/>
      <c r="Q17" s="808"/>
      <c r="R17" s="779"/>
      <c r="S17" s="779"/>
      <c r="U17" s="808"/>
      <c r="V17" s="808"/>
      <c r="W17" s="808"/>
      <c r="Y17" s="808"/>
      <c r="Z17" s="808"/>
      <c r="AA17" s="808"/>
      <c r="AB17" s="808"/>
      <c r="AC17" s="808"/>
    </row>
    <row r="18" spans="2:29" ht="18" customHeight="1" x14ac:dyDescent="0.2">
      <c r="B18" s="932"/>
      <c r="C18" s="947" t="s">
        <v>1812</v>
      </c>
      <c r="D18" s="916">
        <v>227.83333333333334</v>
      </c>
      <c r="E18" s="916">
        <v>1169647</v>
      </c>
      <c r="F18" s="916">
        <v>230.41666666666666</v>
      </c>
      <c r="G18" s="916">
        <v>1173991</v>
      </c>
      <c r="H18" s="916">
        <v>237.91666666666666</v>
      </c>
      <c r="I18" s="916">
        <v>1283229</v>
      </c>
      <c r="J18" s="916">
        <v>235.5</v>
      </c>
      <c r="K18" s="916">
        <v>1315443</v>
      </c>
      <c r="L18" s="916">
        <v>233.91666666666666</v>
      </c>
      <c r="M18" s="916">
        <v>1376416.3940000001</v>
      </c>
      <c r="N18" s="1224"/>
      <c r="O18" s="808"/>
      <c r="P18" s="808"/>
      <c r="Q18" s="808"/>
      <c r="R18" s="779"/>
      <c r="S18" s="779"/>
      <c r="U18" s="808"/>
      <c r="V18" s="808"/>
      <c r="W18" s="808"/>
      <c r="Y18" s="808"/>
      <c r="Z18" s="808"/>
      <c r="AA18" s="808"/>
      <c r="AB18" s="808"/>
      <c r="AC18" s="808"/>
    </row>
    <row r="19" spans="2:29" ht="18" customHeight="1" x14ac:dyDescent="0.2">
      <c r="B19" s="932"/>
      <c r="C19" s="947" t="s">
        <v>1813</v>
      </c>
      <c r="D19" s="916">
        <v>2990.8333333333335</v>
      </c>
      <c r="E19" s="916">
        <v>6714460</v>
      </c>
      <c r="F19" s="916">
        <v>3028.75</v>
      </c>
      <c r="G19" s="916">
        <v>7103676</v>
      </c>
      <c r="H19" s="916">
        <v>3054.9166666666665</v>
      </c>
      <c r="I19" s="916">
        <v>7456527</v>
      </c>
      <c r="J19" s="916">
        <v>3094.8333333333335</v>
      </c>
      <c r="K19" s="916">
        <v>7787351</v>
      </c>
      <c r="L19" s="916">
        <v>3118.3333333333335</v>
      </c>
      <c r="M19" s="916">
        <v>8203697.9689999996</v>
      </c>
      <c r="N19" s="1224"/>
      <c r="O19" s="808"/>
      <c r="P19" s="808"/>
      <c r="Q19" s="808"/>
      <c r="R19" s="779"/>
      <c r="S19" s="779"/>
      <c r="T19" s="808"/>
      <c r="U19" s="808"/>
      <c r="V19" s="808"/>
      <c r="W19" s="808"/>
      <c r="Y19" s="808"/>
      <c r="Z19" s="808"/>
      <c r="AA19" s="808"/>
      <c r="AB19" s="808"/>
      <c r="AC19" s="808"/>
    </row>
    <row r="20" spans="2:29" ht="18" customHeight="1" x14ac:dyDescent="0.2">
      <c r="B20" s="932"/>
      <c r="C20" s="947" t="s">
        <v>1814</v>
      </c>
      <c r="D20" s="916">
        <v>491.83333333333331</v>
      </c>
      <c r="E20" s="916">
        <v>589907</v>
      </c>
      <c r="F20" s="916">
        <v>519.33333333333337</v>
      </c>
      <c r="G20" s="916">
        <v>658827</v>
      </c>
      <c r="H20" s="916">
        <v>537.83333333333337</v>
      </c>
      <c r="I20" s="916">
        <v>707275</v>
      </c>
      <c r="J20" s="916">
        <v>566.33333333333337</v>
      </c>
      <c r="K20" s="916">
        <v>773750</v>
      </c>
      <c r="L20" s="916">
        <v>576.66666666666663</v>
      </c>
      <c r="M20" s="916">
        <v>828045.41299999994</v>
      </c>
      <c r="N20" s="1224"/>
      <c r="O20" s="808"/>
      <c r="P20" s="808"/>
      <c r="Q20" s="808"/>
      <c r="R20" s="779"/>
      <c r="S20" s="779"/>
      <c r="U20" s="808"/>
      <c r="V20" s="808"/>
      <c r="W20" s="808"/>
      <c r="Y20" s="808"/>
      <c r="Z20" s="808"/>
      <c r="AA20" s="808"/>
      <c r="AB20" s="808"/>
      <c r="AC20" s="808"/>
    </row>
    <row r="21" spans="2:29" ht="18" customHeight="1" x14ac:dyDescent="0.2">
      <c r="B21" s="932"/>
      <c r="C21" s="947" t="s">
        <v>1815</v>
      </c>
      <c r="D21" s="916">
        <v>1793.5833333333335</v>
      </c>
      <c r="E21" s="916">
        <v>1657174</v>
      </c>
      <c r="F21" s="916">
        <v>1756.25</v>
      </c>
      <c r="G21" s="916">
        <v>1693714</v>
      </c>
      <c r="H21" s="916">
        <v>1718.9166666666665</v>
      </c>
      <c r="I21" s="916">
        <v>1726407</v>
      </c>
      <c r="J21" s="916">
        <v>1730.8333333333335</v>
      </c>
      <c r="K21" s="916">
        <v>1734052</v>
      </c>
      <c r="L21" s="916">
        <v>1677.5</v>
      </c>
      <c r="M21" s="916">
        <v>1768033.331</v>
      </c>
      <c r="N21" s="1224"/>
      <c r="O21" s="808"/>
      <c r="P21" s="808"/>
      <c r="Q21" s="808"/>
      <c r="R21" s="779"/>
      <c r="S21" s="779"/>
      <c r="T21" s="808"/>
      <c r="U21" s="808"/>
      <c r="V21" s="808"/>
      <c r="W21" s="808"/>
      <c r="Y21" s="808"/>
      <c r="Z21" s="808"/>
      <c r="AA21" s="808"/>
      <c r="AB21" s="808"/>
      <c r="AC21" s="808"/>
    </row>
    <row r="22" spans="2:29" ht="18" customHeight="1" x14ac:dyDescent="0.2">
      <c r="B22" s="1223"/>
      <c r="C22" s="1119" t="s">
        <v>117</v>
      </c>
      <c r="D22" s="1099">
        <v>8663.6666666666661</v>
      </c>
      <c r="E22" s="1099">
        <v>17366160</v>
      </c>
      <c r="F22" s="1099">
        <v>8822.75</v>
      </c>
      <c r="G22" s="1099">
        <v>18527401</v>
      </c>
      <c r="H22" s="1099">
        <v>8962</v>
      </c>
      <c r="I22" s="1099">
        <v>19735508</v>
      </c>
      <c r="J22" s="1099">
        <v>9175</v>
      </c>
      <c r="K22" s="1099">
        <v>20796234</v>
      </c>
      <c r="L22" s="1099">
        <v>9337.3333333333321</v>
      </c>
      <c r="M22" s="1099">
        <v>22292704.965999998</v>
      </c>
      <c r="N22" s="1225"/>
      <c r="O22" s="808"/>
      <c r="P22" s="808"/>
      <c r="R22" s="779"/>
      <c r="S22" s="779"/>
      <c r="T22" s="808"/>
      <c r="Y22" s="808"/>
      <c r="Z22" s="808"/>
      <c r="AA22" s="808"/>
      <c r="AB22" s="808"/>
      <c r="AC22" s="808"/>
    </row>
    <row r="23" spans="2:29" ht="18" customHeight="1" x14ac:dyDescent="0.2">
      <c r="B23" s="947" t="s">
        <v>956</v>
      </c>
      <c r="C23" s="947" t="s">
        <v>1810</v>
      </c>
      <c r="D23" s="916">
        <v>672.41666666666674</v>
      </c>
      <c r="E23" s="916">
        <v>1293619.8089999999</v>
      </c>
      <c r="F23" s="916">
        <v>674.91666666666663</v>
      </c>
      <c r="G23" s="916">
        <v>1363327.47</v>
      </c>
      <c r="H23" s="916">
        <v>671.75</v>
      </c>
      <c r="I23" s="916">
        <v>1406655.578</v>
      </c>
      <c r="J23" s="916">
        <v>657.75</v>
      </c>
      <c r="K23" s="916">
        <v>1418529.3620000002</v>
      </c>
      <c r="L23" s="916">
        <v>648</v>
      </c>
      <c r="M23" s="916">
        <v>1473375.2060000002</v>
      </c>
      <c r="N23" s="1226"/>
      <c r="O23" s="808"/>
      <c r="P23" s="808"/>
      <c r="Q23" s="808"/>
      <c r="R23" s="779"/>
      <c r="S23" s="779"/>
      <c r="U23" s="808"/>
      <c r="V23" s="808"/>
      <c r="X23" s="808"/>
      <c r="Y23" s="808"/>
      <c r="Z23" s="808"/>
      <c r="AA23" s="808"/>
      <c r="AB23" s="808"/>
      <c r="AC23" s="808"/>
    </row>
    <row r="24" spans="2:29" ht="18" customHeight="1" x14ac:dyDescent="0.2">
      <c r="B24" s="932"/>
      <c r="C24" s="947" t="s">
        <v>1811</v>
      </c>
      <c r="D24" s="916">
        <v>246.25</v>
      </c>
      <c r="E24" s="916">
        <v>734226.76899999985</v>
      </c>
      <c r="F24" s="916">
        <v>239.5</v>
      </c>
      <c r="G24" s="916">
        <v>772774.35100000002</v>
      </c>
      <c r="H24" s="916">
        <v>240.25</v>
      </c>
      <c r="I24" s="916">
        <v>804587.3409999999</v>
      </c>
      <c r="J24" s="916">
        <v>243.75</v>
      </c>
      <c r="K24" s="916">
        <v>837670.52200000011</v>
      </c>
      <c r="L24" s="916">
        <v>242</v>
      </c>
      <c r="M24" s="916">
        <v>865622.054</v>
      </c>
      <c r="N24" s="1226"/>
      <c r="O24" s="808"/>
      <c r="P24" s="808"/>
      <c r="Q24" s="808"/>
      <c r="R24" s="779"/>
      <c r="S24" s="779"/>
      <c r="U24" s="808"/>
      <c r="V24" s="808"/>
      <c r="W24" s="808"/>
      <c r="X24" s="808"/>
      <c r="Y24" s="808"/>
      <c r="Z24" s="808"/>
      <c r="AA24" s="808"/>
      <c r="AB24" s="808"/>
      <c r="AC24" s="808"/>
    </row>
    <row r="25" spans="2:29" ht="18" customHeight="1" x14ac:dyDescent="0.2">
      <c r="B25" s="932"/>
      <c r="C25" s="947" t="s">
        <v>1812</v>
      </c>
      <c r="D25" s="916">
        <v>53.166666666666671</v>
      </c>
      <c r="E25" s="916">
        <v>202768.348</v>
      </c>
      <c r="F25" s="916">
        <v>52</v>
      </c>
      <c r="G25" s="916">
        <v>206613.81900000002</v>
      </c>
      <c r="H25" s="916">
        <v>48.333333333333336</v>
      </c>
      <c r="I25" s="916">
        <v>198408.60699999999</v>
      </c>
      <c r="J25" s="916">
        <v>45.333333333333336</v>
      </c>
      <c r="K25" s="916">
        <v>189705.24399999998</v>
      </c>
      <c r="L25" s="916">
        <v>44.25</v>
      </c>
      <c r="M25" s="916">
        <v>192913.829</v>
      </c>
      <c r="N25" s="1226"/>
      <c r="O25" s="808"/>
      <c r="P25" s="808"/>
      <c r="Q25" s="808"/>
      <c r="R25" s="779"/>
      <c r="S25" s="779"/>
      <c r="U25" s="808"/>
      <c r="V25" s="808"/>
      <c r="W25" s="808"/>
      <c r="X25" s="808"/>
      <c r="Y25" s="808"/>
      <c r="Z25" s="808"/>
      <c r="AA25" s="808"/>
      <c r="AB25" s="808"/>
      <c r="AC25" s="808"/>
    </row>
    <row r="26" spans="2:29" ht="18" customHeight="1" x14ac:dyDescent="0.2">
      <c r="B26" s="932"/>
      <c r="C26" s="947" t="s">
        <v>1813</v>
      </c>
      <c r="D26" s="916">
        <v>1093.0833333333333</v>
      </c>
      <c r="E26" s="916">
        <v>2182571.5239999997</v>
      </c>
      <c r="F26" s="916">
        <v>1094.6666666666667</v>
      </c>
      <c r="G26" s="916">
        <v>2301741.9559999998</v>
      </c>
      <c r="H26" s="916">
        <v>1109.1666666666667</v>
      </c>
      <c r="I26" s="916">
        <v>2451213.4279999994</v>
      </c>
      <c r="J26" s="916">
        <v>1106.9166666666667</v>
      </c>
      <c r="K26" s="916">
        <v>2510063.7089999998</v>
      </c>
      <c r="L26" s="916">
        <v>1103.75</v>
      </c>
      <c r="M26" s="916">
        <v>2588187.3049999997</v>
      </c>
      <c r="N26" s="1226"/>
      <c r="O26" s="808"/>
      <c r="P26" s="808"/>
      <c r="Q26" s="808"/>
      <c r="R26" s="779"/>
      <c r="S26" s="779"/>
      <c r="T26" s="808"/>
      <c r="U26" s="808"/>
      <c r="V26" s="808"/>
      <c r="W26" s="808"/>
      <c r="X26" s="808"/>
      <c r="Y26" s="808"/>
      <c r="Z26" s="808"/>
      <c r="AA26" s="808"/>
      <c r="AB26" s="808"/>
      <c r="AC26" s="808"/>
    </row>
    <row r="27" spans="2:29" ht="18" customHeight="1" x14ac:dyDescent="0.2">
      <c r="B27" s="932"/>
      <c r="C27" s="947" t="s">
        <v>1814</v>
      </c>
      <c r="D27" s="916">
        <v>134.58333333333334</v>
      </c>
      <c r="E27" s="916">
        <v>144351.28</v>
      </c>
      <c r="F27" s="916">
        <v>139.66666666666666</v>
      </c>
      <c r="G27" s="916">
        <v>157355.34899999999</v>
      </c>
      <c r="H27" s="916">
        <v>143.75</v>
      </c>
      <c r="I27" s="916">
        <v>168513.856</v>
      </c>
      <c r="J27" s="916">
        <v>142.58333333333334</v>
      </c>
      <c r="K27" s="916">
        <v>172652.37699999998</v>
      </c>
      <c r="L27" s="916">
        <v>143.5</v>
      </c>
      <c r="M27" s="916">
        <v>179973.58399999997</v>
      </c>
      <c r="N27" s="1226"/>
      <c r="O27" s="808"/>
      <c r="P27" s="808"/>
      <c r="Q27" s="808"/>
      <c r="R27" s="779"/>
      <c r="S27" s="779"/>
      <c r="U27" s="808"/>
      <c r="V27" s="808"/>
      <c r="W27" s="808"/>
      <c r="X27" s="808"/>
      <c r="Y27" s="808"/>
      <c r="Z27" s="808"/>
      <c r="AA27" s="808"/>
      <c r="AB27" s="808"/>
      <c r="AC27" s="808"/>
    </row>
    <row r="28" spans="2:29" ht="18" customHeight="1" x14ac:dyDescent="0.2">
      <c r="B28" s="932"/>
      <c r="C28" s="947" t="s">
        <v>1815</v>
      </c>
      <c r="D28" s="916">
        <v>590.58333333333326</v>
      </c>
      <c r="E28" s="916">
        <v>490100.70900000003</v>
      </c>
      <c r="F28" s="916">
        <v>569.5</v>
      </c>
      <c r="G28" s="916">
        <v>492088.196</v>
      </c>
      <c r="H28" s="916">
        <v>539.25</v>
      </c>
      <c r="I28" s="916">
        <v>495695.18199999997</v>
      </c>
      <c r="J28" s="916">
        <v>510.25</v>
      </c>
      <c r="K28" s="916">
        <v>495678.239</v>
      </c>
      <c r="L28" s="916">
        <v>480.66666666666663</v>
      </c>
      <c r="M28" s="916">
        <v>484881.31099999999</v>
      </c>
      <c r="N28" s="1226"/>
      <c r="O28" s="808"/>
      <c r="P28" s="808"/>
      <c r="Q28" s="808"/>
      <c r="R28" s="779"/>
      <c r="S28" s="779"/>
      <c r="U28" s="808"/>
      <c r="V28" s="808"/>
      <c r="W28" s="808"/>
      <c r="X28" s="808"/>
      <c r="Y28" s="808"/>
      <c r="Z28" s="808"/>
      <c r="AA28" s="808"/>
      <c r="AB28" s="808"/>
      <c r="AC28" s="808"/>
    </row>
    <row r="29" spans="2:29" ht="18" customHeight="1" x14ac:dyDescent="0.2">
      <c r="B29" s="1223"/>
      <c r="C29" s="1056" t="s">
        <v>117</v>
      </c>
      <c r="D29" s="1099">
        <v>2790.083333333333</v>
      </c>
      <c r="E29" s="1099">
        <v>5047638.4389999993</v>
      </c>
      <c r="F29" s="1099">
        <v>2770.25</v>
      </c>
      <c r="G29" s="1099">
        <v>5293901.1410000008</v>
      </c>
      <c r="H29" s="1099">
        <v>2752.5</v>
      </c>
      <c r="I29" s="1099">
        <v>5525073.9919999987</v>
      </c>
      <c r="J29" s="1099">
        <v>2706.5833333333335</v>
      </c>
      <c r="K29" s="1099">
        <v>5624299.4530000007</v>
      </c>
      <c r="L29" s="1099">
        <v>2662.1666666666665</v>
      </c>
      <c r="M29" s="1099">
        <v>5784953.2889999989</v>
      </c>
      <c r="N29" s="1226"/>
      <c r="O29" s="808"/>
      <c r="P29" s="808"/>
      <c r="R29" s="779"/>
      <c r="S29" s="779"/>
      <c r="T29" s="808"/>
      <c r="U29" s="808"/>
      <c r="V29" s="808"/>
      <c r="W29" s="808"/>
      <c r="X29" s="808"/>
      <c r="Y29" s="808"/>
      <c r="Z29" s="808"/>
      <c r="AA29" s="808"/>
      <c r="AB29" s="808"/>
      <c r="AC29" s="808"/>
    </row>
    <row r="30" spans="2:29" ht="18" customHeight="1" x14ac:dyDescent="0.2">
      <c r="B30" s="1227" t="s">
        <v>1527</v>
      </c>
      <c r="C30" s="947" t="s">
        <v>1810</v>
      </c>
      <c r="D30" s="1228">
        <v>6259.5000000000009</v>
      </c>
      <c r="E30" s="1228">
        <v>12780802.957</v>
      </c>
      <c r="F30" s="1228">
        <v>6423</v>
      </c>
      <c r="G30" s="1228">
        <v>13937303.470000001</v>
      </c>
      <c r="H30" s="1228">
        <v>6581.5</v>
      </c>
      <c r="I30" s="1228">
        <v>15106067.578</v>
      </c>
      <c r="J30" s="1228">
        <v>6829.833333333333</v>
      </c>
      <c r="K30" s="1228">
        <v>15871004.557</v>
      </c>
      <c r="L30" s="1228">
        <v>7073.1666666666661</v>
      </c>
      <c r="M30" s="1228">
        <v>17437859.850000001</v>
      </c>
      <c r="N30" s="1226"/>
      <c r="O30" s="1226"/>
      <c r="P30" s="808"/>
      <c r="Q30" s="808"/>
      <c r="R30" s="779"/>
      <c r="S30" s="779"/>
      <c r="T30" s="808"/>
      <c r="U30" s="808"/>
      <c r="V30" s="808"/>
      <c r="W30" s="808"/>
      <c r="X30" s="808"/>
      <c r="Y30" s="808"/>
      <c r="Z30" s="808"/>
      <c r="AA30" s="808"/>
      <c r="AB30" s="808"/>
      <c r="AC30" s="808"/>
    </row>
    <row r="31" spans="2:29" ht="18" customHeight="1" x14ac:dyDescent="0.2">
      <c r="B31" s="932"/>
      <c r="C31" s="947" t="s">
        <v>1811</v>
      </c>
      <c r="D31" s="1228">
        <v>2007.2499999999998</v>
      </c>
      <c r="E31" s="1228">
        <v>6922136.8219999988</v>
      </c>
      <c r="F31" s="1228">
        <v>2041.0833333333333</v>
      </c>
      <c r="G31" s="1228">
        <v>7608200.3509999998</v>
      </c>
      <c r="H31" s="1228">
        <v>2145.4166666666665</v>
      </c>
      <c r="I31" s="1228">
        <v>8752542.341</v>
      </c>
      <c r="J31" s="1228">
        <v>2245.083333333333</v>
      </c>
      <c r="K31" s="1228">
        <v>9056793.1439999994</v>
      </c>
      <c r="L31" s="1228">
        <v>2155.75</v>
      </c>
      <c r="M31" s="1228">
        <v>8942775.625</v>
      </c>
      <c r="N31" s="1226"/>
      <c r="O31" s="1226"/>
      <c r="P31" s="808"/>
      <c r="Q31" s="808"/>
      <c r="R31" s="779"/>
      <c r="S31" s="779"/>
      <c r="T31" s="808"/>
      <c r="U31" s="808"/>
      <c r="V31" s="808"/>
      <c r="W31" s="808"/>
      <c r="X31" s="808"/>
      <c r="Y31" s="808"/>
      <c r="Z31" s="808"/>
      <c r="AA31" s="808"/>
      <c r="AB31" s="808"/>
      <c r="AC31" s="808"/>
    </row>
    <row r="32" spans="2:29" ht="18" customHeight="1" x14ac:dyDescent="0.2">
      <c r="B32" s="932"/>
      <c r="C32" s="947" t="s">
        <v>1812</v>
      </c>
      <c r="D32" s="1228">
        <v>495.00000000000006</v>
      </c>
      <c r="E32" s="1228">
        <v>2419198.6170000006</v>
      </c>
      <c r="F32" s="1228">
        <v>488.41666666666663</v>
      </c>
      <c r="G32" s="1228">
        <v>2449767.8190000001</v>
      </c>
      <c r="H32" s="1228">
        <v>495.24999999999994</v>
      </c>
      <c r="I32" s="1228">
        <v>2660468.6069999998</v>
      </c>
      <c r="J32" s="1228">
        <v>515.66666666666674</v>
      </c>
      <c r="K32" s="1228">
        <v>2742331.5150000001</v>
      </c>
      <c r="L32" s="1228">
        <v>512.41666666666663</v>
      </c>
      <c r="M32" s="1228">
        <v>2906262.1940000001</v>
      </c>
      <c r="N32" s="1226"/>
      <c r="O32" s="1226"/>
      <c r="P32" s="808"/>
      <c r="Q32" s="808"/>
      <c r="R32" s="779"/>
      <c r="S32" s="779"/>
      <c r="U32" s="808"/>
      <c r="V32" s="808"/>
      <c r="W32" s="808"/>
      <c r="X32" s="808"/>
      <c r="Y32" s="808"/>
      <c r="Z32" s="808"/>
      <c r="AA32" s="808"/>
      <c r="AB32" s="808"/>
      <c r="AC32" s="808"/>
    </row>
    <row r="33" spans="2:29" ht="18" customHeight="1" x14ac:dyDescent="0.2">
      <c r="B33" s="932"/>
      <c r="C33" s="947" t="s">
        <v>1813</v>
      </c>
      <c r="D33" s="1228">
        <v>7028.9999999999991</v>
      </c>
      <c r="E33" s="1228">
        <v>14845198.633000001</v>
      </c>
      <c r="F33" s="1228">
        <v>7088.25</v>
      </c>
      <c r="G33" s="1228">
        <v>15861883.956</v>
      </c>
      <c r="H33" s="1228">
        <v>7183.583333333333</v>
      </c>
      <c r="I33" s="1228">
        <v>16703246.427999999</v>
      </c>
      <c r="J33" s="1228">
        <v>7229.8333333333339</v>
      </c>
      <c r="K33" s="1228">
        <v>17319572.390999999</v>
      </c>
      <c r="L33" s="1228">
        <v>7280</v>
      </c>
      <c r="M33" s="1228">
        <v>18024929.403000001</v>
      </c>
      <c r="N33" s="1226"/>
      <c r="O33" s="1226"/>
      <c r="P33" s="808"/>
      <c r="Q33" s="808"/>
      <c r="R33" s="779"/>
      <c r="S33" s="779"/>
      <c r="T33" s="808"/>
      <c r="U33" s="808"/>
      <c r="V33" s="808"/>
      <c r="W33" s="808"/>
      <c r="X33" s="808"/>
      <c r="Y33" s="808"/>
      <c r="Z33" s="808"/>
      <c r="AA33" s="808"/>
      <c r="AB33" s="808"/>
      <c r="AC33" s="808"/>
    </row>
    <row r="34" spans="2:29" ht="18" customHeight="1" x14ac:dyDescent="0.2">
      <c r="B34" s="932"/>
      <c r="C34" s="947" t="s">
        <v>1814</v>
      </c>
      <c r="D34" s="1228">
        <v>1028.1666666666665</v>
      </c>
      <c r="E34" s="1228">
        <v>1180574.6259999999</v>
      </c>
      <c r="F34" s="1228">
        <v>1078.25</v>
      </c>
      <c r="G34" s="1228">
        <v>1338872.3489999999</v>
      </c>
      <c r="H34" s="1228">
        <v>1132.1666666666667</v>
      </c>
      <c r="I34" s="1228">
        <v>1465055.8559999999</v>
      </c>
      <c r="J34" s="1228">
        <v>1160.8333333333333</v>
      </c>
      <c r="K34" s="1228">
        <v>1712234.9339999999</v>
      </c>
      <c r="L34" s="1228">
        <v>1190.8333333333333</v>
      </c>
      <c r="M34" s="1228">
        <v>1646333.6029999999</v>
      </c>
      <c r="N34" s="1226"/>
      <c r="O34" s="1226"/>
      <c r="P34" s="808"/>
      <c r="Q34" s="808"/>
      <c r="R34" s="779"/>
      <c r="S34" s="779"/>
      <c r="T34" s="808"/>
      <c r="U34" s="808"/>
      <c r="V34" s="808"/>
      <c r="W34" s="808"/>
      <c r="X34" s="808"/>
      <c r="Y34" s="808"/>
      <c r="Z34" s="808"/>
      <c r="AA34" s="808"/>
      <c r="AB34" s="808"/>
      <c r="AC34" s="808"/>
    </row>
    <row r="35" spans="2:29" ht="18" customHeight="1" x14ac:dyDescent="0.2">
      <c r="B35" s="932"/>
      <c r="C35" s="947" t="s">
        <v>1815</v>
      </c>
      <c r="D35" s="1228">
        <v>3924.583333333333</v>
      </c>
      <c r="E35" s="1228">
        <v>3617219.8729999997</v>
      </c>
      <c r="F35" s="1228">
        <v>3843.4166666666665</v>
      </c>
      <c r="G35" s="1228">
        <v>3771449.196</v>
      </c>
      <c r="H35" s="1228">
        <v>3925.5</v>
      </c>
      <c r="I35" s="1228">
        <v>3805164.182</v>
      </c>
      <c r="J35" s="1228">
        <v>3773.666666666667</v>
      </c>
      <c r="K35" s="1228">
        <v>3774469.1430000002</v>
      </c>
      <c r="L35" s="1228">
        <v>3655.6666666666665</v>
      </c>
      <c r="M35" s="1228">
        <v>3923112.0690000001</v>
      </c>
      <c r="N35" s="1226"/>
      <c r="O35" s="1226"/>
      <c r="P35" s="808"/>
      <c r="Q35" s="808"/>
      <c r="R35" s="779"/>
      <c r="S35" s="779"/>
      <c r="T35" s="808"/>
      <c r="U35" s="808"/>
      <c r="V35" s="808"/>
      <c r="W35" s="808"/>
      <c r="X35" s="808"/>
      <c r="Y35" s="808"/>
      <c r="Z35" s="808"/>
      <c r="AA35" s="808"/>
      <c r="AB35" s="808"/>
      <c r="AC35" s="808"/>
    </row>
    <row r="36" spans="2:29" ht="18" customHeight="1" x14ac:dyDescent="0.2">
      <c r="B36" s="1223"/>
      <c r="C36" s="1119" t="s">
        <v>117</v>
      </c>
      <c r="D36" s="1099">
        <v>20743.5</v>
      </c>
      <c r="E36" s="1099">
        <v>41765131.527999997</v>
      </c>
      <c r="F36" s="1099">
        <v>20962.416666666668</v>
      </c>
      <c r="G36" s="1099">
        <v>44967477.141000003</v>
      </c>
      <c r="H36" s="1099">
        <v>21463.416666666668</v>
      </c>
      <c r="I36" s="1099">
        <v>48492544.991999999</v>
      </c>
      <c r="J36" s="1099">
        <v>21754.916666666664</v>
      </c>
      <c r="K36" s="1099">
        <v>50476405.683999993</v>
      </c>
      <c r="L36" s="1099">
        <v>21867.833333333332</v>
      </c>
      <c r="M36" s="1099">
        <v>52881272.743999995</v>
      </c>
      <c r="N36" s="1226"/>
      <c r="O36" s="1226"/>
      <c r="P36" s="808"/>
      <c r="R36" s="779"/>
      <c r="S36" s="779"/>
      <c r="T36" s="808"/>
      <c r="U36" s="808"/>
      <c r="V36" s="808"/>
      <c r="W36" s="808"/>
      <c r="X36" s="808"/>
      <c r="Y36" s="808"/>
      <c r="Z36" s="808"/>
      <c r="AA36" s="808"/>
      <c r="AB36" s="808"/>
      <c r="AC36" s="808"/>
    </row>
    <row r="37" spans="2:29" ht="18" customHeight="1" x14ac:dyDescent="0.2">
      <c r="B37" s="947" t="s">
        <v>1816</v>
      </c>
      <c r="C37" s="947" t="s">
        <v>1810</v>
      </c>
      <c r="D37" s="1222">
        <v>3276.3333333333335</v>
      </c>
      <c r="E37" s="1222">
        <v>7606184.3480000664</v>
      </c>
      <c r="F37" s="1222">
        <v>3148.25</v>
      </c>
      <c r="G37" s="1222">
        <v>7457828.3820000002</v>
      </c>
      <c r="H37" s="1222">
        <v>3027.3333333333335</v>
      </c>
      <c r="I37" s="1222">
        <v>7279960.665000001</v>
      </c>
      <c r="J37" s="1222">
        <v>2870.5</v>
      </c>
      <c r="K37" s="1222">
        <v>6939352.4260000009</v>
      </c>
      <c r="L37" s="1222">
        <v>2738</v>
      </c>
      <c r="M37" s="1222">
        <v>6731995.3529999992</v>
      </c>
      <c r="N37" s="924"/>
      <c r="O37" s="808"/>
      <c r="P37" s="808"/>
      <c r="Q37" s="808"/>
      <c r="R37" s="779"/>
      <c r="S37" s="779"/>
      <c r="T37" s="808"/>
      <c r="U37" s="808"/>
      <c r="V37" s="808"/>
      <c r="W37" s="808"/>
      <c r="X37" s="808"/>
      <c r="Y37" s="808"/>
      <c r="Z37" s="808"/>
      <c r="AA37" s="808"/>
      <c r="AB37" s="808"/>
      <c r="AC37" s="808"/>
    </row>
    <row r="38" spans="2:29" ht="18" customHeight="1" x14ac:dyDescent="0.25">
      <c r="B38" s="932"/>
      <c r="C38" s="947" t="s">
        <v>1817</v>
      </c>
      <c r="D38" s="1222">
        <v>1322.0833333333333</v>
      </c>
      <c r="E38" s="1222">
        <v>4609890.9740000032</v>
      </c>
      <c r="F38" s="1222">
        <v>1263.9166666666667</v>
      </c>
      <c r="G38" s="1222">
        <v>4231446.4670000002</v>
      </c>
      <c r="H38" s="1222">
        <v>1207.5</v>
      </c>
      <c r="I38" s="1222">
        <v>4364442.034</v>
      </c>
      <c r="J38" s="1222">
        <v>1172.0833333333335</v>
      </c>
      <c r="K38" s="1222">
        <v>4322732.5480000004</v>
      </c>
      <c r="L38" s="1222">
        <v>1121.3333333333333</v>
      </c>
      <c r="M38" s="1222">
        <v>4124858.4210000001</v>
      </c>
      <c r="N38" s="884"/>
      <c r="O38" s="808"/>
      <c r="P38" s="808"/>
      <c r="Q38" s="808"/>
      <c r="R38" s="779"/>
      <c r="S38" s="779"/>
      <c r="T38" s="808"/>
      <c r="U38" s="808"/>
      <c r="V38" s="808"/>
      <c r="W38" s="808"/>
      <c r="X38" s="808"/>
      <c r="Y38" s="808"/>
      <c r="Z38" s="808"/>
      <c r="AA38" s="808"/>
      <c r="AB38" s="808"/>
      <c r="AC38" s="808"/>
    </row>
    <row r="39" spans="2:29" ht="18" customHeight="1" x14ac:dyDescent="0.2">
      <c r="B39" s="932"/>
      <c r="C39" s="947" t="s">
        <v>1812</v>
      </c>
      <c r="D39" s="1222">
        <v>137.25</v>
      </c>
      <c r="E39" s="1222">
        <v>352136.72499999998</v>
      </c>
      <c r="F39" s="1222">
        <v>138.91666666666666</v>
      </c>
      <c r="G39" s="1222">
        <v>335529.16100000002</v>
      </c>
      <c r="H39" s="1222">
        <v>142.58333333333331</v>
      </c>
      <c r="I39" s="1222">
        <v>381309.02399999998</v>
      </c>
      <c r="J39" s="1222">
        <v>136.66666666666669</v>
      </c>
      <c r="K39" s="1222">
        <v>351206.41599999997</v>
      </c>
      <c r="L39" s="1222">
        <v>139.41666666666666</v>
      </c>
      <c r="M39" s="1222">
        <v>376514.18200000003</v>
      </c>
      <c r="N39" s="1229"/>
      <c r="O39" s="808"/>
      <c r="P39" s="808"/>
      <c r="Q39" s="808"/>
      <c r="R39" s="779"/>
      <c r="S39" s="779"/>
      <c r="U39" s="808"/>
      <c r="V39" s="808"/>
      <c r="W39" s="808"/>
      <c r="X39" s="808"/>
      <c r="Y39" s="808"/>
      <c r="Z39" s="808"/>
      <c r="AA39" s="808"/>
      <c r="AB39" s="808"/>
      <c r="AC39" s="808"/>
    </row>
    <row r="40" spans="2:29" ht="18" customHeight="1" x14ac:dyDescent="0.2">
      <c r="B40" s="932"/>
      <c r="C40" s="947" t="s">
        <v>1813</v>
      </c>
      <c r="D40" s="1222">
        <v>4922.833333333333</v>
      </c>
      <c r="E40" s="1222">
        <v>7206423.393999977</v>
      </c>
      <c r="F40" s="1222">
        <v>4832.25</v>
      </c>
      <c r="G40" s="1222">
        <v>7386202.835</v>
      </c>
      <c r="H40" s="1222">
        <v>4758.166666666667</v>
      </c>
      <c r="I40" s="1222">
        <v>7516377.0559999999</v>
      </c>
      <c r="J40" s="1222">
        <v>4684.166666666667</v>
      </c>
      <c r="K40" s="1222">
        <v>7595908.3659999985</v>
      </c>
      <c r="L40" s="1222">
        <v>4567.5833333333339</v>
      </c>
      <c r="M40" s="1222">
        <v>7679898.7869999995</v>
      </c>
      <c r="N40" s="1229"/>
      <c r="O40" s="808"/>
      <c r="P40" s="808"/>
      <c r="Q40" s="808"/>
      <c r="R40" s="779"/>
      <c r="S40" s="779"/>
      <c r="T40" s="808"/>
      <c r="U40" s="808"/>
      <c r="V40" s="808"/>
      <c r="W40" s="808"/>
      <c r="X40" s="808"/>
      <c r="Y40" s="808"/>
      <c r="Z40" s="808"/>
      <c r="AA40" s="808"/>
      <c r="AB40" s="808"/>
      <c r="AC40" s="808"/>
    </row>
    <row r="41" spans="2:29" ht="18" customHeight="1" x14ac:dyDescent="0.2">
      <c r="B41" s="932"/>
      <c r="C41" s="947" t="s">
        <v>1814</v>
      </c>
      <c r="D41" s="1222">
        <v>210.5</v>
      </c>
      <c r="E41" s="1222">
        <v>191675.09800000003</v>
      </c>
      <c r="F41" s="1222">
        <v>247.83333333333334</v>
      </c>
      <c r="G41" s="1222">
        <v>228374.43700000003</v>
      </c>
      <c r="H41" s="1222">
        <v>225.75</v>
      </c>
      <c r="I41" s="1222">
        <v>222739.057</v>
      </c>
      <c r="J41" s="1222">
        <v>225.66666666666666</v>
      </c>
      <c r="K41" s="1222">
        <v>228498.36000000002</v>
      </c>
      <c r="L41" s="1222">
        <v>223.33333333333334</v>
      </c>
      <c r="M41" s="1222">
        <v>231225.51700000002</v>
      </c>
      <c r="N41" s="808"/>
      <c r="O41" s="808"/>
      <c r="P41" s="808"/>
      <c r="Q41" s="808"/>
      <c r="R41" s="779"/>
      <c r="S41" s="779"/>
      <c r="U41" s="808"/>
      <c r="V41" s="808"/>
      <c r="W41" s="808"/>
      <c r="X41" s="808"/>
      <c r="Y41" s="808"/>
      <c r="Z41" s="808"/>
      <c r="AA41" s="808"/>
      <c r="AB41" s="808"/>
      <c r="AC41" s="808"/>
    </row>
    <row r="42" spans="2:29" ht="18" customHeight="1" x14ac:dyDescent="0.2">
      <c r="B42" s="932"/>
      <c r="C42" s="947" t="s">
        <v>1815</v>
      </c>
      <c r="D42" s="1222">
        <v>1470.1666666666667</v>
      </c>
      <c r="E42" s="1222">
        <v>810638.84400000016</v>
      </c>
      <c r="F42" s="1222">
        <v>1313.5</v>
      </c>
      <c r="G42" s="1222">
        <v>744047.23200000008</v>
      </c>
      <c r="H42" s="1222">
        <v>1217.3333333333335</v>
      </c>
      <c r="I42" s="1222">
        <v>726662.36399999983</v>
      </c>
      <c r="J42" s="1222">
        <v>1170.9166666666665</v>
      </c>
      <c r="K42" s="1222">
        <v>718411.81099999999</v>
      </c>
      <c r="L42" s="1222">
        <v>1101.1666666666665</v>
      </c>
      <c r="M42" s="1222">
        <v>699736.37000000011</v>
      </c>
      <c r="N42" s="808"/>
      <c r="O42" s="808"/>
      <c r="P42" s="808"/>
      <c r="Q42" s="808"/>
      <c r="R42" s="779"/>
      <c r="S42" s="779"/>
      <c r="T42" s="808"/>
      <c r="U42" s="808"/>
      <c r="V42" s="808"/>
      <c r="W42" s="808"/>
      <c r="X42" s="808"/>
      <c r="Y42" s="808"/>
      <c r="Z42" s="808"/>
      <c r="AA42" s="808"/>
      <c r="AB42" s="808"/>
      <c r="AC42" s="808"/>
    </row>
    <row r="43" spans="2:29" ht="18" customHeight="1" x14ac:dyDescent="0.2">
      <c r="B43" s="932"/>
      <c r="C43" s="1230" t="s">
        <v>1818</v>
      </c>
      <c r="D43" s="1222">
        <v>340.83333333333337</v>
      </c>
      <c r="E43" s="1222">
        <v>355061.47300000006</v>
      </c>
      <c r="F43" s="1222">
        <v>421</v>
      </c>
      <c r="G43" s="1222">
        <v>462315.61499999999</v>
      </c>
      <c r="H43" s="928">
        <v>411.75</v>
      </c>
      <c r="I43" s="928">
        <v>463586.14900000003</v>
      </c>
      <c r="J43" s="928">
        <v>384.5</v>
      </c>
      <c r="K43" s="928">
        <v>440919.02</v>
      </c>
      <c r="L43" s="928">
        <v>355.83333333333337</v>
      </c>
      <c r="M43" s="928">
        <v>416953.64599999995</v>
      </c>
      <c r="O43" s="808"/>
      <c r="P43" s="808"/>
      <c r="Q43" s="808"/>
      <c r="R43" s="779"/>
      <c r="S43" s="779"/>
      <c r="U43" s="808"/>
      <c r="V43" s="808"/>
      <c r="W43" s="808"/>
      <c r="X43" s="808"/>
      <c r="Y43" s="808"/>
      <c r="Z43" s="808"/>
      <c r="AA43" s="808"/>
      <c r="AB43" s="808"/>
      <c r="AC43" s="808"/>
    </row>
    <row r="44" spans="2:29" ht="18" customHeight="1" x14ac:dyDescent="0.2">
      <c r="B44" s="1223"/>
      <c r="C44" s="1119" t="s">
        <v>117</v>
      </c>
      <c r="D44" s="1099">
        <v>11680</v>
      </c>
      <c r="E44" s="1099">
        <v>21132010.856000047</v>
      </c>
      <c r="F44" s="1099">
        <v>11365.666666666668</v>
      </c>
      <c r="G44" s="1099">
        <v>20845744.128999997</v>
      </c>
      <c r="H44" s="1099">
        <v>10990.416666666668</v>
      </c>
      <c r="I44" s="1099">
        <v>20955076.348999999</v>
      </c>
      <c r="J44" s="1099">
        <v>10644.5</v>
      </c>
      <c r="K44" s="1099">
        <v>20597028.946999997</v>
      </c>
      <c r="L44" s="1099">
        <v>10246.666666666668</v>
      </c>
      <c r="M44" s="1099">
        <v>20261182.276000004</v>
      </c>
      <c r="N44" s="808"/>
      <c r="O44" s="808"/>
      <c r="P44" s="808"/>
      <c r="R44" s="779"/>
      <c r="S44" s="779"/>
      <c r="T44" s="808"/>
      <c r="U44" s="808"/>
      <c r="V44" s="808"/>
      <c r="W44" s="808"/>
      <c r="X44" s="808"/>
      <c r="Y44" s="808"/>
      <c r="Z44" s="808"/>
      <c r="AA44" s="808"/>
      <c r="AB44" s="808"/>
      <c r="AC44" s="808"/>
    </row>
    <row r="45" spans="2:29" ht="18" customHeight="1" x14ac:dyDescent="0.2">
      <c r="B45" s="1227" t="s">
        <v>1819</v>
      </c>
      <c r="C45" s="947" t="s">
        <v>1810</v>
      </c>
      <c r="D45" s="1228">
        <v>9535.8333333333339</v>
      </c>
      <c r="E45" s="1228">
        <v>20386987.305000067</v>
      </c>
      <c r="F45" s="1228">
        <v>9571.25</v>
      </c>
      <c r="G45" s="1228">
        <v>21395131.852000002</v>
      </c>
      <c r="H45" s="1228">
        <v>9608.8333333333339</v>
      </c>
      <c r="I45" s="1228">
        <v>22386028.243000001</v>
      </c>
      <c r="J45" s="1228">
        <v>9700.3333333333321</v>
      </c>
      <c r="K45" s="1228">
        <v>22810356.983000003</v>
      </c>
      <c r="L45" s="1228">
        <v>9811.1666666666661</v>
      </c>
      <c r="M45" s="1228">
        <v>24169855.203000002</v>
      </c>
      <c r="N45" s="808"/>
      <c r="O45" s="808"/>
      <c r="P45" s="808"/>
      <c r="Q45" s="808"/>
      <c r="R45" s="779"/>
      <c r="S45" s="779"/>
      <c r="T45" s="808"/>
      <c r="U45" s="808"/>
      <c r="V45" s="808"/>
      <c r="W45" s="808"/>
      <c r="X45" s="808"/>
      <c r="Y45" s="808"/>
      <c r="Z45" s="808"/>
      <c r="AA45" s="808"/>
      <c r="AB45" s="808"/>
      <c r="AC45" s="808"/>
    </row>
    <row r="46" spans="2:29" ht="18" customHeight="1" x14ac:dyDescent="0.2">
      <c r="B46" s="932"/>
      <c r="C46" s="947" t="s">
        <v>1817</v>
      </c>
      <c r="D46" s="1228">
        <v>3329.333333333333</v>
      </c>
      <c r="E46" s="1228">
        <v>11532027.796000002</v>
      </c>
      <c r="F46" s="1228">
        <v>3305</v>
      </c>
      <c r="G46" s="1228">
        <v>11839646.818</v>
      </c>
      <c r="H46" s="1228">
        <v>3352.9166666666665</v>
      </c>
      <c r="I46" s="1228">
        <v>13116984.375</v>
      </c>
      <c r="J46" s="1228">
        <v>3417.1666666666665</v>
      </c>
      <c r="K46" s="1228">
        <v>13379525.692</v>
      </c>
      <c r="L46" s="1228">
        <v>3277.083333333333</v>
      </c>
      <c r="M46" s="1228">
        <v>13067634.046</v>
      </c>
      <c r="N46" s="808"/>
      <c r="O46" s="808"/>
      <c r="P46" s="808"/>
      <c r="Q46" s="808"/>
      <c r="R46" s="779"/>
      <c r="S46" s="779"/>
      <c r="T46" s="808"/>
      <c r="U46" s="808"/>
      <c r="V46" s="808"/>
      <c r="W46" s="808"/>
      <c r="X46" s="808"/>
      <c r="Y46" s="808"/>
      <c r="Z46" s="808"/>
      <c r="AA46" s="808"/>
      <c r="AB46" s="808"/>
      <c r="AC46" s="808"/>
    </row>
    <row r="47" spans="2:29" ht="18" customHeight="1" x14ac:dyDescent="0.2">
      <c r="B47" s="932"/>
      <c r="C47" s="947" t="s">
        <v>1812</v>
      </c>
      <c r="D47" s="1228">
        <v>632.25</v>
      </c>
      <c r="E47" s="1228">
        <v>2771335.3420000006</v>
      </c>
      <c r="F47" s="1228">
        <v>627.33333333333326</v>
      </c>
      <c r="G47" s="1228">
        <v>2785296.98</v>
      </c>
      <c r="H47" s="1228">
        <v>637.83333333333326</v>
      </c>
      <c r="I47" s="1228">
        <v>3041777.6310000001</v>
      </c>
      <c r="J47" s="1228">
        <v>652.33333333333348</v>
      </c>
      <c r="K47" s="1228">
        <v>3093537.9309999999</v>
      </c>
      <c r="L47" s="1228">
        <v>651.83333333333326</v>
      </c>
      <c r="M47" s="1228">
        <v>3282776.3760000002</v>
      </c>
      <c r="N47" s="808"/>
      <c r="O47" s="808"/>
      <c r="P47" s="808"/>
      <c r="Q47" s="808"/>
      <c r="R47" s="779"/>
      <c r="S47" s="779"/>
      <c r="U47" s="808"/>
      <c r="V47" s="808"/>
      <c r="W47" s="808"/>
      <c r="X47" s="808"/>
      <c r="Y47" s="808"/>
      <c r="Z47" s="808"/>
      <c r="AA47" s="808"/>
      <c r="AB47" s="808"/>
      <c r="AC47" s="808"/>
    </row>
    <row r="48" spans="2:29" ht="18" customHeight="1" x14ac:dyDescent="0.2">
      <c r="B48" s="932"/>
      <c r="C48" s="947" t="s">
        <v>1813</v>
      </c>
      <c r="D48" s="1228">
        <v>11951.833333333332</v>
      </c>
      <c r="E48" s="1228">
        <v>22051622.02699998</v>
      </c>
      <c r="F48" s="1228">
        <v>11920.5</v>
      </c>
      <c r="G48" s="1228">
        <v>23248086.791000001</v>
      </c>
      <c r="H48" s="1228">
        <v>11941.75</v>
      </c>
      <c r="I48" s="1228">
        <v>24219623.483999997</v>
      </c>
      <c r="J48" s="1228">
        <v>11914</v>
      </c>
      <c r="K48" s="1228">
        <v>24915480.756999999</v>
      </c>
      <c r="L48" s="1228">
        <v>11847.583333333334</v>
      </c>
      <c r="M48" s="1228">
        <v>25704828.190000001</v>
      </c>
      <c r="N48" s="808"/>
      <c r="O48" s="808"/>
      <c r="P48" s="808"/>
      <c r="Q48" s="808"/>
      <c r="R48" s="779"/>
      <c r="S48" s="779"/>
      <c r="T48" s="808"/>
      <c r="U48" s="808"/>
      <c r="V48" s="808"/>
      <c r="W48" s="808"/>
      <c r="X48" s="808"/>
      <c r="Y48" s="808"/>
      <c r="Z48" s="808"/>
      <c r="AA48" s="808"/>
      <c r="AB48" s="808"/>
      <c r="AC48" s="808"/>
    </row>
    <row r="49" spans="2:29" ht="18" customHeight="1" x14ac:dyDescent="0.2">
      <c r="B49" s="932"/>
      <c r="C49" s="947" t="s">
        <v>1814</v>
      </c>
      <c r="D49" s="1228">
        <v>1238.6666666666665</v>
      </c>
      <c r="E49" s="1228">
        <v>1372249.7239999999</v>
      </c>
      <c r="F49" s="1228">
        <v>1326.0833333333333</v>
      </c>
      <c r="G49" s="1228">
        <v>1567246.7859999998</v>
      </c>
      <c r="H49" s="1228">
        <v>1357.9166666666667</v>
      </c>
      <c r="I49" s="1228">
        <v>1687794.9129999999</v>
      </c>
      <c r="J49" s="1228">
        <v>1386.5</v>
      </c>
      <c r="K49" s="1228">
        <v>1940733.294</v>
      </c>
      <c r="L49" s="1228">
        <v>1414.1666666666665</v>
      </c>
      <c r="M49" s="1228">
        <v>1877559.1199999999</v>
      </c>
      <c r="N49" s="808"/>
      <c r="O49" s="808"/>
      <c r="P49" s="808"/>
      <c r="Q49" s="808"/>
      <c r="R49" s="779"/>
      <c r="S49" s="779"/>
      <c r="T49" s="808"/>
      <c r="U49" s="808"/>
      <c r="V49" s="808"/>
      <c r="W49" s="808"/>
      <c r="X49" s="808"/>
      <c r="Y49" s="808"/>
      <c r="Z49" s="808"/>
      <c r="AA49" s="808"/>
      <c r="AB49" s="808"/>
      <c r="AC49" s="808"/>
    </row>
    <row r="50" spans="2:29" ht="18" customHeight="1" x14ac:dyDescent="0.2">
      <c r="B50" s="932"/>
      <c r="C50" s="947" t="s">
        <v>1815</v>
      </c>
      <c r="D50" s="1228">
        <v>5394.75</v>
      </c>
      <c r="E50" s="1228">
        <v>4427858.7170000002</v>
      </c>
      <c r="F50" s="1228">
        <v>5156.9166666666661</v>
      </c>
      <c r="G50" s="1228">
        <v>4515496.4280000003</v>
      </c>
      <c r="H50" s="1228">
        <v>5142.8333333333339</v>
      </c>
      <c r="I50" s="1228">
        <v>4531826.5460000001</v>
      </c>
      <c r="J50" s="1228">
        <v>4944.5833333333339</v>
      </c>
      <c r="K50" s="1228">
        <v>4492880.9539999999</v>
      </c>
      <c r="L50" s="1228">
        <v>4756.833333333333</v>
      </c>
      <c r="M50" s="1228">
        <v>4622848.4390000002</v>
      </c>
      <c r="N50" s="808"/>
      <c r="O50" s="808"/>
      <c r="P50" s="808"/>
      <c r="Q50" s="808"/>
      <c r="R50" s="779"/>
      <c r="S50" s="779"/>
      <c r="T50" s="808"/>
      <c r="U50" s="808"/>
      <c r="V50" s="808"/>
      <c r="W50" s="808"/>
      <c r="X50" s="808"/>
      <c r="Y50" s="808"/>
      <c r="Z50" s="808"/>
      <c r="AA50" s="808"/>
      <c r="AB50" s="808"/>
      <c r="AC50" s="808"/>
    </row>
    <row r="51" spans="2:29" ht="18" customHeight="1" x14ac:dyDescent="0.2">
      <c r="B51" s="932"/>
      <c r="C51" s="947" t="s">
        <v>1818</v>
      </c>
      <c r="D51" s="1228">
        <v>340.83333333333337</v>
      </c>
      <c r="E51" s="1228">
        <v>355061.47300000006</v>
      </c>
      <c r="F51" s="1228">
        <v>421</v>
      </c>
      <c r="G51" s="1228">
        <v>462315.61499999999</v>
      </c>
      <c r="H51" s="1228">
        <v>411.75</v>
      </c>
      <c r="I51" s="1228">
        <v>463586.14900000003</v>
      </c>
      <c r="J51" s="1228">
        <v>384.5</v>
      </c>
      <c r="K51" s="1228">
        <v>440919.02</v>
      </c>
      <c r="L51" s="1228">
        <v>355.83333333333337</v>
      </c>
      <c r="M51" s="1228">
        <v>416953.64599999995</v>
      </c>
      <c r="N51" s="808"/>
      <c r="O51" s="808"/>
      <c r="P51" s="808"/>
      <c r="Q51" s="808"/>
      <c r="R51" s="779"/>
      <c r="S51" s="779"/>
      <c r="U51" s="808"/>
      <c r="V51" s="808"/>
      <c r="W51" s="808"/>
      <c r="X51" s="808"/>
      <c r="Y51" s="808"/>
      <c r="Z51" s="808"/>
      <c r="AA51" s="808"/>
      <c r="AB51" s="808"/>
      <c r="AC51" s="808"/>
    </row>
    <row r="52" spans="2:29" ht="18" customHeight="1" x14ac:dyDescent="0.2">
      <c r="B52" s="1223"/>
      <c r="C52" s="1119" t="s">
        <v>117</v>
      </c>
      <c r="D52" s="1099">
        <v>32423.5</v>
      </c>
      <c r="E52" s="1099">
        <v>62897142.384000048</v>
      </c>
      <c r="F52" s="1099">
        <v>32328.083333333336</v>
      </c>
      <c r="G52" s="1099">
        <v>65813221.270000003</v>
      </c>
      <c r="H52" s="1099">
        <v>32453.833333333336</v>
      </c>
      <c r="I52" s="1099">
        <v>69447621.341000006</v>
      </c>
      <c r="J52" s="1099">
        <v>32399.416666666664</v>
      </c>
      <c r="K52" s="1099">
        <v>71073434.630999997</v>
      </c>
      <c r="L52" s="1099">
        <v>32114.5</v>
      </c>
      <c r="M52" s="1099">
        <v>73142455.019999996</v>
      </c>
      <c r="N52" s="808"/>
      <c r="O52" s="808"/>
      <c r="P52" s="808"/>
      <c r="Q52" s="808"/>
      <c r="R52" s="779"/>
      <c r="S52" s="779"/>
      <c r="T52" s="808"/>
      <c r="U52" s="808"/>
      <c r="V52" s="808"/>
      <c r="W52" s="808"/>
      <c r="X52" s="808"/>
      <c r="Y52" s="808"/>
      <c r="Z52" s="808"/>
      <c r="AA52" s="808"/>
      <c r="AB52" s="808"/>
      <c r="AC52" s="808"/>
    </row>
    <row r="53" spans="2:29" ht="16.5" customHeight="1" x14ac:dyDescent="0.2">
      <c r="B53" s="724" t="s">
        <v>1820</v>
      </c>
      <c r="C53" s="1231"/>
      <c r="D53" s="1231"/>
      <c r="E53" s="1231"/>
      <c r="F53" s="1231"/>
      <c r="G53" s="1231"/>
      <c r="H53" s="1231"/>
      <c r="I53" s="1231"/>
      <c r="J53" s="1231"/>
      <c r="K53" s="1231"/>
      <c r="L53" s="1231"/>
      <c r="M53" s="1231"/>
      <c r="O53" s="808"/>
      <c r="Q53" s="808"/>
      <c r="R53" s="779"/>
      <c r="S53" s="779"/>
    </row>
    <row r="54" spans="2:29" ht="12" customHeight="1" x14ac:dyDescent="0.2">
      <c r="B54" s="724" t="s">
        <v>1821</v>
      </c>
      <c r="C54" s="724"/>
      <c r="D54" s="724"/>
      <c r="E54" s="724"/>
      <c r="F54" s="724"/>
      <c r="G54" s="724"/>
      <c r="H54" s="724"/>
      <c r="I54" s="724"/>
      <c r="J54" s="724"/>
      <c r="K54" s="724"/>
      <c r="L54" s="724"/>
      <c r="M54" s="724"/>
      <c r="O54" s="808"/>
      <c r="Q54" s="808"/>
      <c r="R54" s="779"/>
      <c r="S54" s="779"/>
    </row>
    <row r="55" spans="2:29" x14ac:dyDescent="0.2">
      <c r="K55" s="808"/>
      <c r="O55" s="808"/>
      <c r="R55" s="779"/>
      <c r="S55" s="779"/>
    </row>
    <row r="56" spans="2:29" x14ac:dyDescent="0.2">
      <c r="O56" s="808"/>
      <c r="R56" s="779"/>
      <c r="S56" s="779"/>
    </row>
    <row r="57" spans="2:29" x14ac:dyDescent="0.2">
      <c r="O57" s="808"/>
    </row>
  </sheetData>
  <mergeCells count="8">
    <mergeCell ref="B2:M2"/>
    <mergeCell ref="B3:M3"/>
    <mergeCell ref="B4:M4"/>
    <mergeCell ref="B5:M5"/>
    <mergeCell ref="B7:B8"/>
    <mergeCell ref="C7:C8"/>
    <mergeCell ref="J7:K7"/>
    <mergeCell ref="L7:M7"/>
  </mergeCells>
  <hyperlinks>
    <hyperlink ref="N2" location="'Indice Total'!A6" display="Volver"/>
  </hyperlinks>
  <pageMargins left="0.70866141732283472" right="0.70866141732283472" top="0.74803149606299213" bottom="0.74803149606299213" header="0.31496062992125984" footer="0.31496062992125984"/>
  <pageSetup scale="93" orientation="landscape"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XFC57"/>
  <sheetViews>
    <sheetView showGridLines="0" zoomScale="90" zoomScaleNormal="90" workbookViewId="0"/>
  </sheetViews>
  <sheetFormatPr baseColWidth="10" defaultColWidth="11.42578125" defaultRowHeight="15" x14ac:dyDescent="0.25"/>
  <cols>
    <col min="1" max="1" width="23.7109375" style="241" customWidth="1"/>
    <col min="2" max="2" width="42.28515625" style="241" customWidth="1"/>
    <col min="3" max="3" width="44" style="241" customWidth="1"/>
    <col min="4" max="4" width="12.7109375" style="241" customWidth="1"/>
    <col min="5" max="5" width="13.7109375" style="808" customWidth="1"/>
    <col min="6" max="6" width="12.7109375" style="241" customWidth="1"/>
    <col min="7" max="7" width="13.7109375" style="241" customWidth="1"/>
    <col min="8" max="8" width="11.42578125" style="241"/>
    <col min="9" max="12" width="4.5703125" style="241" customWidth="1"/>
    <col min="13" max="13" width="11.42578125" style="241"/>
    <col min="14" max="14" width="11.42578125" style="808"/>
    <col min="15" max="15" width="11.42578125" style="44"/>
    <col min="16" max="16" width="11.42578125" style="808" customWidth="1"/>
    <col min="17" max="17" width="11.42578125" style="808"/>
    <col min="18" max="16384" width="11.42578125" style="241"/>
  </cols>
  <sheetData>
    <row r="1" spans="2:15 16383:16383" ht="42.95" customHeight="1" x14ac:dyDescent="0.25"/>
    <row r="2" spans="2:15 16383:16383" ht="21" customHeight="1" x14ac:dyDescent="0.25">
      <c r="B2" s="1769" t="s">
        <v>1822</v>
      </c>
      <c r="C2" s="1769"/>
      <c r="D2" s="1769"/>
      <c r="E2" s="1769"/>
      <c r="F2" s="1769"/>
      <c r="G2" s="1769"/>
      <c r="H2" s="3" t="s">
        <v>1</v>
      </c>
    </row>
    <row r="3" spans="2:15 16383:16383" ht="36" customHeight="1" x14ac:dyDescent="0.25">
      <c r="B3" s="1761" t="s">
        <v>1823</v>
      </c>
      <c r="C3" s="1761"/>
      <c r="D3" s="1761"/>
      <c r="E3" s="1761"/>
      <c r="F3" s="1761"/>
      <c r="G3" s="1899"/>
    </row>
    <row r="4" spans="2:15 16383:16383" ht="19.149999999999999" customHeight="1" x14ac:dyDescent="0.25">
      <c r="B4" s="1761" t="s">
        <v>732</v>
      </c>
      <c r="C4" s="1761"/>
      <c r="D4" s="1761"/>
      <c r="E4" s="1761"/>
      <c r="F4" s="1761"/>
      <c r="G4" s="1853"/>
    </row>
    <row r="5" spans="2:15 16383:16383" ht="16.5" thickBot="1" x14ac:dyDescent="0.3">
      <c r="B5" s="1793">
        <v>2019</v>
      </c>
      <c r="C5" s="1793"/>
      <c r="D5" s="1793"/>
      <c r="E5" s="1793"/>
      <c r="F5" s="1793"/>
      <c r="G5" s="1794"/>
    </row>
    <row r="6" spans="2:15 16383:16383" ht="12.75" customHeight="1" x14ac:dyDescent="0.25">
      <c r="B6" s="911"/>
      <c r="C6" s="911"/>
      <c r="D6" s="911"/>
      <c r="E6" s="1232"/>
      <c r="F6" s="911"/>
      <c r="G6" s="912"/>
    </row>
    <row r="7" spans="2:15 16383:16383" ht="22.5" customHeight="1" x14ac:dyDescent="0.2">
      <c r="B7" s="1895" t="s">
        <v>1808</v>
      </c>
      <c r="C7" s="1900" t="s">
        <v>1809</v>
      </c>
      <c r="D7" s="1896" t="s">
        <v>115</v>
      </c>
      <c r="E7" s="1896"/>
      <c r="F7" s="1896" t="s">
        <v>116</v>
      </c>
      <c r="G7" s="1896"/>
      <c r="O7" s="808"/>
    </row>
    <row r="8" spans="2:15 16383:16383" ht="22.5" customHeight="1" x14ac:dyDescent="0.2">
      <c r="B8" s="1895"/>
      <c r="C8" s="1901"/>
      <c r="D8" s="1219" t="s">
        <v>1804</v>
      </c>
      <c r="E8" s="1233" t="s">
        <v>1805</v>
      </c>
      <c r="F8" s="1219" t="s">
        <v>1804</v>
      </c>
      <c r="G8" s="1219" t="s">
        <v>1805</v>
      </c>
      <c r="O8" s="808"/>
    </row>
    <row r="9" spans="2:15 16383:16383" ht="18" customHeight="1" x14ac:dyDescent="0.2">
      <c r="B9" s="947" t="s">
        <v>954</v>
      </c>
      <c r="C9" s="947" t="s">
        <v>1810</v>
      </c>
      <c r="D9" s="916">
        <v>2947.5833333333335</v>
      </c>
      <c r="E9" s="1222">
        <v>7685511.8269999996</v>
      </c>
      <c r="F9" s="1222">
        <v>447.91666666666669</v>
      </c>
      <c r="G9" s="1222">
        <v>1056967.8659999999</v>
      </c>
      <c r="H9" s="808"/>
      <c r="I9" s="808"/>
      <c r="J9" s="776"/>
      <c r="O9" s="808"/>
    </row>
    <row r="10" spans="2:15 16383:16383" ht="18" customHeight="1" x14ac:dyDescent="0.2">
      <c r="B10" s="932"/>
      <c r="C10" s="947" t="s">
        <v>1811</v>
      </c>
      <c r="D10" s="916">
        <v>1058.0833333333333</v>
      </c>
      <c r="E10" s="1222">
        <v>4478837.6339999996</v>
      </c>
      <c r="F10" s="1222">
        <v>154.41666666666666</v>
      </c>
      <c r="G10" s="1222">
        <v>703809.02899999998</v>
      </c>
      <c r="H10" s="808"/>
      <c r="I10" s="808"/>
      <c r="J10" s="776"/>
      <c r="O10" s="808"/>
    </row>
    <row r="11" spans="2:15 16383:16383" ht="18" customHeight="1" x14ac:dyDescent="0.2">
      <c r="B11" s="932"/>
      <c r="C11" s="947" t="s">
        <v>1812</v>
      </c>
      <c r="D11" s="916">
        <v>207.83333333333334</v>
      </c>
      <c r="E11" s="1222">
        <v>1152841.608</v>
      </c>
      <c r="F11" s="1222">
        <v>26.416666666666668</v>
      </c>
      <c r="G11" s="1222">
        <v>184090.36300000001</v>
      </c>
      <c r="H11" s="808"/>
      <c r="I11" s="808"/>
      <c r="J11" s="776"/>
      <c r="O11" s="808"/>
    </row>
    <row r="12" spans="2:15 16383:16383" ht="18" customHeight="1" x14ac:dyDescent="0.2">
      <c r="B12" s="932"/>
      <c r="C12" s="947" t="s">
        <v>1813</v>
      </c>
      <c r="D12" s="916">
        <v>2.25</v>
      </c>
      <c r="E12" s="1222">
        <v>5870.4589999999998</v>
      </c>
      <c r="F12" s="1222">
        <v>3055.6666666666665</v>
      </c>
      <c r="G12" s="1222">
        <v>7227173.6700000009</v>
      </c>
      <c r="H12" s="808"/>
      <c r="I12" s="808"/>
      <c r="J12" s="776"/>
      <c r="O12" s="808"/>
    </row>
    <row r="13" spans="2:15 16383:16383" ht="18" customHeight="1" x14ac:dyDescent="0.2">
      <c r="B13" s="932"/>
      <c r="C13" s="947" t="s">
        <v>1814</v>
      </c>
      <c r="D13" s="916">
        <v>0</v>
      </c>
      <c r="E13" s="1222">
        <v>0</v>
      </c>
      <c r="F13" s="1222">
        <v>470.66666666666669</v>
      </c>
      <c r="G13" s="1222">
        <v>638314.60599999991</v>
      </c>
      <c r="H13" s="808"/>
      <c r="I13" s="808"/>
      <c r="J13" s="776"/>
      <c r="O13" s="808"/>
    </row>
    <row r="14" spans="2:15 16383:16383" ht="18" customHeight="1" x14ac:dyDescent="0.2">
      <c r="B14" s="932"/>
      <c r="C14" s="947" t="s">
        <v>1815</v>
      </c>
      <c r="D14" s="916">
        <v>741.75</v>
      </c>
      <c r="E14" s="1222">
        <v>831767.21200000006</v>
      </c>
      <c r="F14" s="1222">
        <v>755.75</v>
      </c>
      <c r="G14" s="1222">
        <v>838430.21499999997</v>
      </c>
      <c r="H14" s="808"/>
      <c r="I14" s="808"/>
      <c r="J14" s="776"/>
      <c r="O14" s="808"/>
    </row>
    <row r="15" spans="2:15 16383:16383" ht="18" customHeight="1" x14ac:dyDescent="0.2">
      <c r="B15" s="1234"/>
      <c r="C15" s="920" t="s">
        <v>117</v>
      </c>
      <c r="D15" s="921">
        <v>4957.5</v>
      </c>
      <c r="E15" s="921">
        <v>14154828.739999998</v>
      </c>
      <c r="F15" s="921">
        <v>4910.833333333333</v>
      </c>
      <c r="G15" s="921">
        <v>10648785.749000002</v>
      </c>
      <c r="H15" s="808"/>
      <c r="I15" s="808"/>
      <c r="J15" s="776"/>
      <c r="K15" s="808"/>
      <c r="O15" s="808"/>
      <c r="XFC15" s="808" t="e">
        <f>+'51'!#REF!-XFA15</f>
        <v>#REF!</v>
      </c>
    </row>
    <row r="16" spans="2:15 16383:16383" ht="18" customHeight="1" x14ac:dyDescent="0.2">
      <c r="B16" s="932" t="s">
        <v>1526</v>
      </c>
      <c r="C16" s="947" t="s">
        <v>1810</v>
      </c>
      <c r="D16" s="916">
        <v>2788.5</v>
      </c>
      <c r="E16" s="916">
        <v>6663475.273</v>
      </c>
      <c r="F16" s="916">
        <v>241.16666666666666</v>
      </c>
      <c r="G16" s="916">
        <v>558529.67799999996</v>
      </c>
      <c r="H16" s="808"/>
      <c r="I16" s="808"/>
      <c r="J16" s="776"/>
      <c r="O16" s="808"/>
    </row>
    <row r="17" spans="2:15" ht="18" customHeight="1" x14ac:dyDescent="0.2">
      <c r="B17" s="932"/>
      <c r="C17" s="947" t="s">
        <v>1811</v>
      </c>
      <c r="D17" s="916">
        <v>659.41666666666663</v>
      </c>
      <c r="E17" s="916">
        <v>2720028.0609999998</v>
      </c>
      <c r="F17" s="916">
        <v>41.833333333333336</v>
      </c>
      <c r="G17" s="916">
        <v>174478.84700000001</v>
      </c>
      <c r="H17" s="808"/>
      <c r="I17" s="808"/>
      <c r="J17" s="776"/>
      <c r="O17" s="808"/>
    </row>
    <row r="18" spans="2:15" ht="18" customHeight="1" x14ac:dyDescent="0.2">
      <c r="B18" s="932"/>
      <c r="C18" s="947" t="s">
        <v>1812</v>
      </c>
      <c r="D18" s="916">
        <v>224.41666666666666</v>
      </c>
      <c r="E18" s="916">
        <v>1328498.4910000002</v>
      </c>
      <c r="F18" s="916">
        <v>9.5</v>
      </c>
      <c r="G18" s="916">
        <v>47917.902999999998</v>
      </c>
      <c r="H18" s="808"/>
      <c r="I18" s="808"/>
      <c r="J18" s="776"/>
      <c r="O18" s="808"/>
    </row>
    <row r="19" spans="2:15" ht="18" customHeight="1" x14ac:dyDescent="0.2">
      <c r="B19" s="932"/>
      <c r="C19" s="947" t="s">
        <v>1813</v>
      </c>
      <c r="D19" s="916">
        <v>0</v>
      </c>
      <c r="E19" s="916">
        <v>0</v>
      </c>
      <c r="F19" s="916">
        <v>3118.3333333333335</v>
      </c>
      <c r="G19" s="916">
        <v>8203697.9689999996</v>
      </c>
      <c r="H19" s="808"/>
      <c r="I19" s="808"/>
      <c r="J19" s="776"/>
      <c r="O19" s="808"/>
    </row>
    <row r="20" spans="2:15" ht="18" customHeight="1" x14ac:dyDescent="0.2">
      <c r="B20" s="932"/>
      <c r="C20" s="947" t="s">
        <v>1814</v>
      </c>
      <c r="D20" s="916">
        <v>0</v>
      </c>
      <c r="E20" s="916">
        <v>0</v>
      </c>
      <c r="F20" s="916">
        <v>576.66666666666663</v>
      </c>
      <c r="G20" s="916">
        <v>828045.41299999994</v>
      </c>
      <c r="H20" s="808"/>
      <c r="I20" s="808"/>
      <c r="J20" s="776"/>
      <c r="O20" s="808"/>
    </row>
    <row r="21" spans="2:15" ht="18" customHeight="1" x14ac:dyDescent="0.2">
      <c r="B21" s="932"/>
      <c r="C21" s="947" t="s">
        <v>1815</v>
      </c>
      <c r="D21" s="916">
        <v>809.5</v>
      </c>
      <c r="E21" s="916">
        <v>863177.027</v>
      </c>
      <c r="F21" s="916">
        <v>868</v>
      </c>
      <c r="G21" s="916">
        <v>904856.304</v>
      </c>
      <c r="H21" s="808"/>
      <c r="I21" s="808"/>
      <c r="J21" s="776"/>
      <c r="O21" s="808"/>
    </row>
    <row r="22" spans="2:15" ht="18" customHeight="1" x14ac:dyDescent="0.2">
      <c r="B22" s="1234"/>
      <c r="C22" s="920" t="s">
        <v>117</v>
      </c>
      <c r="D22" s="921">
        <v>4481.833333333333</v>
      </c>
      <c r="E22" s="921">
        <v>11575178.852</v>
      </c>
      <c r="F22" s="921">
        <v>4855.5</v>
      </c>
      <c r="G22" s="921">
        <v>10717526.114</v>
      </c>
      <c r="H22" s="808"/>
      <c r="I22" s="808"/>
      <c r="J22" s="776"/>
      <c r="K22" s="808"/>
      <c r="O22" s="808"/>
    </row>
    <row r="23" spans="2:15" ht="18" customHeight="1" x14ac:dyDescent="0.2">
      <c r="B23" s="947" t="s">
        <v>956</v>
      </c>
      <c r="C23" s="947" t="s">
        <v>1810</v>
      </c>
      <c r="D23" s="916">
        <v>596.75</v>
      </c>
      <c r="E23" s="916">
        <v>1370380.6670000001</v>
      </c>
      <c r="F23" s="916">
        <v>51.25</v>
      </c>
      <c r="G23" s="916">
        <v>102994.53900000002</v>
      </c>
      <c r="H23" s="808"/>
      <c r="I23" s="808"/>
      <c r="J23" s="776"/>
      <c r="O23" s="808"/>
    </row>
    <row r="24" spans="2:15" ht="18" customHeight="1" x14ac:dyDescent="0.2">
      <c r="B24" s="932"/>
      <c r="C24" s="947" t="s">
        <v>1811</v>
      </c>
      <c r="D24" s="916">
        <v>223.83333333333334</v>
      </c>
      <c r="E24" s="916">
        <v>798070.24699999997</v>
      </c>
      <c r="F24" s="916">
        <v>18.166666666666668</v>
      </c>
      <c r="G24" s="916">
        <v>67551.806999999986</v>
      </c>
      <c r="H24" s="808"/>
      <c r="I24" s="808"/>
      <c r="J24" s="776"/>
      <c r="O24" s="808"/>
    </row>
    <row r="25" spans="2:15" ht="18" customHeight="1" x14ac:dyDescent="0.2">
      <c r="B25" s="932"/>
      <c r="C25" s="947" t="s">
        <v>1812</v>
      </c>
      <c r="D25" s="916">
        <v>42</v>
      </c>
      <c r="E25" s="916">
        <v>188351.01499999998</v>
      </c>
      <c r="F25" s="916">
        <v>2.25</v>
      </c>
      <c r="G25" s="916">
        <v>4562.8139999999994</v>
      </c>
      <c r="H25" s="808"/>
      <c r="I25" s="808"/>
      <c r="J25" s="776"/>
      <c r="O25" s="808"/>
    </row>
    <row r="26" spans="2:15" ht="18" customHeight="1" x14ac:dyDescent="0.2">
      <c r="B26" s="932"/>
      <c r="C26" s="947" t="s">
        <v>1813</v>
      </c>
      <c r="D26" s="916">
        <v>1</v>
      </c>
      <c r="E26" s="916">
        <v>2001.193</v>
      </c>
      <c r="F26" s="916">
        <v>1102.75</v>
      </c>
      <c r="G26" s="916">
        <v>2586186.1119999997</v>
      </c>
      <c r="H26" s="808"/>
      <c r="I26" s="808"/>
      <c r="J26" s="776"/>
      <c r="O26" s="808"/>
    </row>
    <row r="27" spans="2:15" ht="18" customHeight="1" x14ac:dyDescent="0.2">
      <c r="B27" s="932"/>
      <c r="C27" s="947" t="s">
        <v>1814</v>
      </c>
      <c r="D27" s="916">
        <v>0</v>
      </c>
      <c r="E27" s="916">
        <v>0</v>
      </c>
      <c r="F27" s="916">
        <v>143.5</v>
      </c>
      <c r="G27" s="916">
        <v>179973.58399999997</v>
      </c>
      <c r="H27" s="808"/>
      <c r="I27" s="808"/>
      <c r="J27" s="776"/>
      <c r="O27" s="808"/>
    </row>
    <row r="28" spans="2:15" ht="18" customHeight="1" x14ac:dyDescent="0.2">
      <c r="B28" s="932"/>
      <c r="C28" s="947" t="s">
        <v>1815</v>
      </c>
      <c r="D28" s="916">
        <v>254.91666666666666</v>
      </c>
      <c r="E28" s="916">
        <v>253675.92999999996</v>
      </c>
      <c r="F28" s="916">
        <v>225.75</v>
      </c>
      <c r="G28" s="916">
        <v>231205.38099999999</v>
      </c>
      <c r="H28" s="808"/>
      <c r="I28" s="808"/>
      <c r="J28" s="776"/>
      <c r="O28" s="808"/>
    </row>
    <row r="29" spans="2:15" ht="18" customHeight="1" x14ac:dyDescent="0.2">
      <c r="B29" s="1234"/>
      <c r="C29" s="920" t="s">
        <v>117</v>
      </c>
      <c r="D29" s="921">
        <v>1118.5</v>
      </c>
      <c r="E29" s="921">
        <v>2612479.0520000001</v>
      </c>
      <c r="F29" s="921">
        <v>1543.6666666666667</v>
      </c>
      <c r="G29" s="921">
        <v>3172474.2369999997</v>
      </c>
      <c r="H29" s="808"/>
      <c r="I29" s="808"/>
      <c r="J29" s="776"/>
      <c r="K29" s="808"/>
      <c r="O29" s="808"/>
    </row>
    <row r="30" spans="2:15" ht="18" customHeight="1" x14ac:dyDescent="0.2">
      <c r="B30" s="1227" t="s">
        <v>1527</v>
      </c>
      <c r="C30" s="947" t="s">
        <v>1810</v>
      </c>
      <c r="D30" s="970">
        <v>6332.8333333333339</v>
      </c>
      <c r="E30" s="970">
        <v>15719367.766999999</v>
      </c>
      <c r="F30" s="970">
        <v>740.33333333333337</v>
      </c>
      <c r="G30" s="970">
        <v>1718492.0829999999</v>
      </c>
      <c r="H30" s="808"/>
      <c r="I30" s="808"/>
      <c r="J30" s="776"/>
      <c r="O30" s="808"/>
    </row>
    <row r="31" spans="2:15" ht="18" customHeight="1" x14ac:dyDescent="0.2">
      <c r="B31" s="932"/>
      <c r="C31" s="947" t="s">
        <v>1811</v>
      </c>
      <c r="D31" s="970">
        <v>1941.3333333333333</v>
      </c>
      <c r="E31" s="970">
        <v>7996935.9419999998</v>
      </c>
      <c r="F31" s="970">
        <v>214.41666666666666</v>
      </c>
      <c r="G31" s="970">
        <v>945839.68299999996</v>
      </c>
      <c r="H31" s="808"/>
      <c r="I31" s="808"/>
      <c r="J31" s="776"/>
      <c r="O31" s="808"/>
    </row>
    <row r="32" spans="2:15" ht="18" customHeight="1" x14ac:dyDescent="0.2">
      <c r="B32" s="932"/>
      <c r="C32" s="947" t="s">
        <v>1812</v>
      </c>
      <c r="D32" s="970">
        <v>474.25</v>
      </c>
      <c r="E32" s="970">
        <v>2669691.1140000005</v>
      </c>
      <c r="F32" s="970">
        <v>38.166666666666671</v>
      </c>
      <c r="G32" s="970">
        <v>236571.08000000002</v>
      </c>
      <c r="H32" s="808"/>
      <c r="I32" s="808"/>
      <c r="J32" s="776"/>
      <c r="O32" s="808"/>
    </row>
    <row r="33" spans="2:15" ht="18" customHeight="1" x14ac:dyDescent="0.2">
      <c r="B33" s="932"/>
      <c r="C33" s="947" t="s">
        <v>1813</v>
      </c>
      <c r="D33" s="970">
        <v>3.25</v>
      </c>
      <c r="E33" s="970">
        <v>7871.652</v>
      </c>
      <c r="F33" s="970">
        <v>7276.75</v>
      </c>
      <c r="G33" s="970">
        <v>18017057.751000002</v>
      </c>
      <c r="H33" s="808"/>
      <c r="I33" s="808"/>
      <c r="J33" s="776"/>
      <c r="O33" s="808"/>
    </row>
    <row r="34" spans="2:15" ht="18" customHeight="1" x14ac:dyDescent="0.2">
      <c r="B34" s="932"/>
      <c r="C34" s="947" t="s">
        <v>1814</v>
      </c>
      <c r="D34" s="970">
        <v>0</v>
      </c>
      <c r="E34" s="970">
        <v>0</v>
      </c>
      <c r="F34" s="970">
        <v>1190.8333333333333</v>
      </c>
      <c r="G34" s="970">
        <v>1646333.6029999999</v>
      </c>
      <c r="H34" s="808"/>
      <c r="I34" s="808"/>
      <c r="J34" s="776"/>
      <c r="O34" s="808"/>
    </row>
    <row r="35" spans="2:15" ht="18" customHeight="1" x14ac:dyDescent="0.2">
      <c r="B35" s="932"/>
      <c r="C35" s="947" t="s">
        <v>1815</v>
      </c>
      <c r="D35" s="970">
        <v>1806.1666666666667</v>
      </c>
      <c r="E35" s="970">
        <v>1948620.169</v>
      </c>
      <c r="F35" s="970">
        <v>1849.5</v>
      </c>
      <c r="G35" s="970">
        <v>1974491.9</v>
      </c>
      <c r="H35" s="808"/>
      <c r="I35" s="808"/>
      <c r="J35" s="776"/>
      <c r="O35" s="808"/>
    </row>
    <row r="36" spans="2:15" ht="18" customHeight="1" x14ac:dyDescent="0.2">
      <c r="B36" s="1234"/>
      <c r="C36" s="920" t="s">
        <v>117</v>
      </c>
      <c r="D36" s="921">
        <v>10557.833333333334</v>
      </c>
      <c r="E36" s="921">
        <v>28342486.643999998</v>
      </c>
      <c r="F36" s="921">
        <v>11310</v>
      </c>
      <c r="G36" s="921">
        <v>24538786.100000001</v>
      </c>
      <c r="H36" s="808"/>
      <c r="I36" s="808"/>
      <c r="J36" s="776"/>
      <c r="K36" s="808"/>
      <c r="O36" s="808"/>
    </row>
    <row r="37" spans="2:15" ht="18" customHeight="1" x14ac:dyDescent="0.2">
      <c r="B37" s="947" t="s">
        <v>1816</v>
      </c>
      <c r="C37" s="947" t="s">
        <v>1810</v>
      </c>
      <c r="D37" s="916">
        <v>2562.3333333333335</v>
      </c>
      <c r="E37" s="1222">
        <v>6385081.7969999993</v>
      </c>
      <c r="F37" s="1222">
        <v>175.66666666666666</v>
      </c>
      <c r="G37" s="1222">
        <v>346913.55599999998</v>
      </c>
      <c r="H37" s="808"/>
      <c r="I37" s="808"/>
      <c r="J37" s="776"/>
      <c r="O37" s="808"/>
    </row>
    <row r="38" spans="2:15" ht="18" customHeight="1" x14ac:dyDescent="0.2">
      <c r="B38" s="932"/>
      <c r="C38" s="947" t="s">
        <v>1811</v>
      </c>
      <c r="D38" s="916">
        <v>1027.5</v>
      </c>
      <c r="E38" s="1222">
        <v>3847712.105</v>
      </c>
      <c r="F38" s="1222">
        <v>93.833333333333329</v>
      </c>
      <c r="G38" s="1222">
        <v>277146.31599999999</v>
      </c>
      <c r="H38" s="808"/>
      <c r="I38" s="808"/>
      <c r="J38" s="776"/>
      <c r="O38" s="808"/>
    </row>
    <row r="39" spans="2:15" ht="18" customHeight="1" x14ac:dyDescent="0.2">
      <c r="B39" s="932"/>
      <c r="C39" s="947" t="s">
        <v>1812</v>
      </c>
      <c r="D39" s="916">
        <v>124.58333333333333</v>
      </c>
      <c r="E39" s="1222">
        <v>333439.837</v>
      </c>
      <c r="F39" s="1222">
        <v>14.833333333333334</v>
      </c>
      <c r="G39" s="1222">
        <v>43074.345000000008</v>
      </c>
      <c r="H39" s="808"/>
      <c r="I39" s="808"/>
      <c r="J39" s="776"/>
      <c r="O39" s="808"/>
    </row>
    <row r="40" spans="2:15" ht="18" customHeight="1" x14ac:dyDescent="0.2">
      <c r="B40" s="932"/>
      <c r="C40" s="947" t="s">
        <v>1813</v>
      </c>
      <c r="D40" s="916">
        <v>1.9166666666666667</v>
      </c>
      <c r="E40" s="1222">
        <v>1565.1510000000003</v>
      </c>
      <c r="F40" s="1222">
        <v>4565.666666666667</v>
      </c>
      <c r="G40" s="1222">
        <v>7678333.6359999999</v>
      </c>
      <c r="H40" s="808"/>
      <c r="I40" s="808"/>
      <c r="J40" s="776"/>
      <c r="O40" s="808"/>
    </row>
    <row r="41" spans="2:15" ht="18" customHeight="1" x14ac:dyDescent="0.2">
      <c r="B41" s="932"/>
      <c r="C41" s="947" t="s">
        <v>1814</v>
      </c>
      <c r="D41" s="916">
        <v>0</v>
      </c>
      <c r="E41" s="1222">
        <v>0</v>
      </c>
      <c r="F41" s="1222">
        <v>223.33333333333334</v>
      </c>
      <c r="G41" s="1222">
        <v>231225.51700000002</v>
      </c>
      <c r="H41" s="808"/>
      <c r="I41" s="808"/>
      <c r="J41" s="776"/>
      <c r="O41" s="808"/>
    </row>
    <row r="42" spans="2:15" ht="18" customHeight="1" x14ac:dyDescent="0.2">
      <c r="B42" s="932"/>
      <c r="C42" s="947" t="s">
        <v>1815</v>
      </c>
      <c r="D42" s="916">
        <v>565.16666666666663</v>
      </c>
      <c r="E42" s="1222">
        <v>352640.75200000004</v>
      </c>
      <c r="F42" s="1222">
        <v>536</v>
      </c>
      <c r="G42" s="1222">
        <v>347095.61800000002</v>
      </c>
      <c r="H42" s="808"/>
      <c r="I42" s="808"/>
      <c r="J42" s="776"/>
      <c r="O42" s="808"/>
    </row>
    <row r="43" spans="2:15" ht="18" customHeight="1" x14ac:dyDescent="0.2">
      <c r="B43" s="932"/>
      <c r="C43" s="1230" t="s">
        <v>1824</v>
      </c>
      <c r="D43" s="928">
        <v>95.416666666666671</v>
      </c>
      <c r="E43" s="928">
        <v>134800.24699999997</v>
      </c>
      <c r="F43" s="928">
        <v>260.41666666666669</v>
      </c>
      <c r="G43" s="928">
        <v>282153.39899999998</v>
      </c>
      <c r="H43" s="808"/>
      <c r="I43" s="808"/>
      <c r="J43" s="776"/>
      <c r="O43" s="808"/>
    </row>
    <row r="44" spans="2:15" ht="18" customHeight="1" x14ac:dyDescent="0.2">
      <c r="B44" s="1234"/>
      <c r="C44" s="920" t="s">
        <v>117</v>
      </c>
      <c r="D44" s="921">
        <v>4376.916666666667</v>
      </c>
      <c r="E44" s="921">
        <v>11055239.888999999</v>
      </c>
      <c r="F44" s="921">
        <v>5869.75</v>
      </c>
      <c r="G44" s="921">
        <v>9205942.387000002</v>
      </c>
      <c r="H44" s="808"/>
      <c r="I44" s="808"/>
      <c r="J44" s="776"/>
      <c r="K44" s="808"/>
      <c r="O44" s="808"/>
    </row>
    <row r="45" spans="2:15" ht="18" customHeight="1" x14ac:dyDescent="0.2">
      <c r="B45" s="1227" t="s">
        <v>1819</v>
      </c>
      <c r="C45" s="947" t="s">
        <v>1810</v>
      </c>
      <c r="D45" s="970">
        <v>8895.1666666666679</v>
      </c>
      <c r="E45" s="970">
        <v>22104449.563999999</v>
      </c>
      <c r="F45" s="970">
        <v>916</v>
      </c>
      <c r="G45" s="970">
        <v>2065405.639</v>
      </c>
      <c r="H45" s="808"/>
      <c r="I45" s="808"/>
      <c r="J45" s="776"/>
      <c r="O45" s="808"/>
    </row>
    <row r="46" spans="2:15" ht="18" customHeight="1" x14ac:dyDescent="0.2">
      <c r="B46" s="932"/>
      <c r="C46" s="947" t="s">
        <v>1811</v>
      </c>
      <c r="D46" s="970">
        <v>2968.833333333333</v>
      </c>
      <c r="E46" s="970">
        <v>11844648.047</v>
      </c>
      <c r="F46" s="970">
        <v>308.25</v>
      </c>
      <c r="G46" s="970">
        <v>1222985.9989999998</v>
      </c>
      <c r="H46" s="808"/>
      <c r="I46" s="808"/>
      <c r="J46" s="776"/>
      <c r="O46" s="808"/>
    </row>
    <row r="47" spans="2:15" ht="18" customHeight="1" x14ac:dyDescent="0.2">
      <c r="B47" s="932"/>
      <c r="C47" s="947" t="s">
        <v>1812</v>
      </c>
      <c r="D47" s="970">
        <v>598.83333333333337</v>
      </c>
      <c r="E47" s="970">
        <v>3003130.9510000004</v>
      </c>
      <c r="F47" s="970">
        <v>53.000000000000007</v>
      </c>
      <c r="G47" s="970">
        <v>279645.42500000005</v>
      </c>
      <c r="H47" s="808"/>
      <c r="I47" s="808"/>
      <c r="J47" s="776"/>
      <c r="O47" s="808"/>
    </row>
    <row r="48" spans="2:15" ht="18" customHeight="1" x14ac:dyDescent="0.2">
      <c r="B48" s="932"/>
      <c r="C48" s="947" t="s">
        <v>1813</v>
      </c>
      <c r="D48" s="970">
        <v>5.166666666666667</v>
      </c>
      <c r="E48" s="970">
        <v>9436.8029999999999</v>
      </c>
      <c r="F48" s="970">
        <v>11842.416666666668</v>
      </c>
      <c r="G48" s="970">
        <v>25695391.387000002</v>
      </c>
      <c r="H48" s="808"/>
      <c r="I48" s="808"/>
      <c r="J48" s="776"/>
      <c r="O48" s="808"/>
    </row>
    <row r="49" spans="2:15" ht="18" customHeight="1" x14ac:dyDescent="0.2">
      <c r="B49" s="932"/>
      <c r="C49" s="947" t="s">
        <v>1814</v>
      </c>
      <c r="D49" s="970">
        <v>0</v>
      </c>
      <c r="E49" s="970">
        <v>0</v>
      </c>
      <c r="F49" s="970">
        <v>1414.1666666666665</v>
      </c>
      <c r="G49" s="970">
        <v>1877559.1199999999</v>
      </c>
      <c r="H49" s="808"/>
      <c r="I49" s="808"/>
      <c r="J49" s="776"/>
      <c r="O49" s="808"/>
    </row>
    <row r="50" spans="2:15" ht="18" customHeight="1" x14ac:dyDescent="0.2">
      <c r="B50" s="932"/>
      <c r="C50" s="947" t="s">
        <v>1815</v>
      </c>
      <c r="D50" s="970">
        <v>2371.3333333333335</v>
      </c>
      <c r="E50" s="970">
        <v>2301260.9210000001</v>
      </c>
      <c r="F50" s="970">
        <v>2385.5</v>
      </c>
      <c r="G50" s="970">
        <v>2321587.5180000002</v>
      </c>
      <c r="H50" s="808"/>
      <c r="I50" s="808"/>
      <c r="J50" s="776"/>
      <c r="O50" s="808"/>
    </row>
    <row r="51" spans="2:15" ht="18" customHeight="1" x14ac:dyDescent="0.2">
      <c r="B51" s="932"/>
      <c r="C51" s="947" t="s">
        <v>1824</v>
      </c>
      <c r="D51" s="1235">
        <v>95.416666666666671</v>
      </c>
      <c r="E51" s="1235">
        <v>134800.24699999997</v>
      </c>
      <c r="F51" s="1235">
        <v>260.41666666666669</v>
      </c>
      <c r="G51" s="1235">
        <v>282153.39899999998</v>
      </c>
      <c r="H51" s="808"/>
      <c r="I51" s="808"/>
      <c r="J51" s="776"/>
      <c r="O51" s="808"/>
    </row>
    <row r="52" spans="2:15" ht="18" customHeight="1" x14ac:dyDescent="0.2">
      <c r="B52" s="1234"/>
      <c r="C52" s="920" t="s">
        <v>117</v>
      </c>
      <c r="D52" s="921">
        <v>14934.75</v>
      </c>
      <c r="E52" s="921">
        <v>39397726.533</v>
      </c>
      <c r="F52" s="921">
        <v>17179.750000000004</v>
      </c>
      <c r="G52" s="921">
        <v>33744728.487000003</v>
      </c>
      <c r="H52" s="808"/>
      <c r="I52" s="808"/>
      <c r="J52" s="776"/>
      <c r="K52" s="808"/>
      <c r="O52" s="808"/>
    </row>
    <row r="53" spans="2:15" ht="13.5" customHeight="1" x14ac:dyDescent="0.2">
      <c r="B53" s="724" t="s">
        <v>1825</v>
      </c>
      <c r="C53" s="1236"/>
      <c r="D53" s="1236"/>
      <c r="E53" s="1236"/>
      <c r="F53" s="1236"/>
      <c r="G53" s="1236"/>
      <c r="O53" s="808"/>
    </row>
    <row r="54" spans="2:15" ht="12.75" x14ac:dyDescent="0.2">
      <c r="F54" s="808"/>
      <c r="H54" s="808"/>
      <c r="O54" s="808"/>
    </row>
    <row r="55" spans="2:15" ht="12.75" x14ac:dyDescent="0.2">
      <c r="O55" s="808"/>
    </row>
    <row r="56" spans="2:15" ht="12.75" x14ac:dyDescent="0.2">
      <c r="O56" s="808"/>
    </row>
    <row r="57" spans="2:15" ht="12.75" x14ac:dyDescent="0.2">
      <c r="O57" s="808"/>
    </row>
  </sheetData>
  <mergeCells count="8">
    <mergeCell ref="B2:G2"/>
    <mergeCell ref="B3:G3"/>
    <mergeCell ref="B4:G4"/>
    <mergeCell ref="B5:G5"/>
    <mergeCell ref="B7:B8"/>
    <mergeCell ref="C7:C8"/>
    <mergeCell ref="D7:E7"/>
    <mergeCell ref="F7:G7"/>
  </mergeCells>
  <hyperlinks>
    <hyperlink ref="H2" location="'Indice Total'!A6" display="Volver"/>
  </hyperlinks>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AE51"/>
  <sheetViews>
    <sheetView showGridLines="0" zoomScale="90" zoomScaleNormal="90" workbookViewId="0"/>
  </sheetViews>
  <sheetFormatPr baseColWidth="10" defaultColWidth="11.42578125" defaultRowHeight="12.75" x14ac:dyDescent="0.2"/>
  <cols>
    <col min="1" max="1" width="23.7109375" style="241" customWidth="1"/>
    <col min="2" max="2" width="41.7109375" style="241" customWidth="1"/>
    <col min="3" max="3" width="42.7109375" style="241" customWidth="1"/>
    <col min="4" max="4" width="13" style="241" customWidth="1"/>
    <col min="5" max="5" width="12.42578125" style="241" customWidth="1"/>
    <col min="6" max="9" width="11.42578125" style="241"/>
    <col min="10" max="10" width="11.140625" style="241" customWidth="1"/>
    <col min="11" max="16384" width="11.42578125" style="241"/>
  </cols>
  <sheetData>
    <row r="1" spans="2:17" ht="42.95" customHeight="1" x14ac:dyDescent="0.2"/>
    <row r="2" spans="2:17" ht="21" customHeight="1" x14ac:dyDescent="0.2">
      <c r="B2" s="1769" t="s">
        <v>1826</v>
      </c>
      <c r="C2" s="1769"/>
      <c r="D2" s="1769"/>
      <c r="E2" s="1769"/>
      <c r="F2" s="1769"/>
      <c r="G2" s="1769"/>
      <c r="H2" s="1769"/>
      <c r="I2" s="3" t="s">
        <v>1</v>
      </c>
    </row>
    <row r="3" spans="2:17" ht="36" customHeight="1" x14ac:dyDescent="0.2">
      <c r="B3" s="1902" t="s">
        <v>1827</v>
      </c>
      <c r="C3" s="1903"/>
      <c r="D3" s="1903"/>
      <c r="E3" s="1903"/>
      <c r="F3" s="1903"/>
      <c r="G3" s="1903"/>
      <c r="H3" s="1903"/>
      <c r="I3" s="546"/>
    </row>
    <row r="4" spans="2:17" ht="19.149999999999999" customHeight="1" thickBot="1" x14ac:dyDescent="0.25">
      <c r="B4" s="1793" t="s">
        <v>1522</v>
      </c>
      <c r="C4" s="1794"/>
      <c r="D4" s="1794"/>
      <c r="E4" s="1794"/>
      <c r="F4" s="1794"/>
      <c r="G4" s="1794"/>
      <c r="H4" s="1794"/>
      <c r="I4" s="546"/>
    </row>
    <row r="5" spans="2:17" ht="15" x14ac:dyDescent="0.2">
      <c r="B5" s="911"/>
      <c r="C5" s="911"/>
      <c r="D5" s="911"/>
      <c r="E5" s="911"/>
      <c r="F5" s="912"/>
      <c r="G5" s="912"/>
      <c r="H5" s="912"/>
    </row>
    <row r="6" spans="2:17" ht="25.5" customHeight="1" x14ac:dyDescent="0.2">
      <c r="B6" s="1237" t="s">
        <v>1808</v>
      </c>
      <c r="C6" s="1171" t="s">
        <v>1828</v>
      </c>
      <c r="D6" s="1238">
        <v>2015</v>
      </c>
      <c r="E6" s="1238">
        <v>2016</v>
      </c>
      <c r="F6" s="1238">
        <v>2017</v>
      </c>
      <c r="G6" s="1238">
        <v>2018</v>
      </c>
      <c r="H6" s="1238">
        <v>2019</v>
      </c>
    </row>
    <row r="7" spans="2:17" ht="18" customHeight="1" x14ac:dyDescent="0.2">
      <c r="B7" s="947" t="s">
        <v>954</v>
      </c>
      <c r="C7" s="947" t="s">
        <v>1810</v>
      </c>
      <c r="D7" s="1239">
        <v>139</v>
      </c>
      <c r="E7" s="1239">
        <v>190</v>
      </c>
      <c r="F7" s="1239">
        <v>243</v>
      </c>
      <c r="G7" s="1240">
        <v>120</v>
      </c>
      <c r="H7" s="1240">
        <v>358</v>
      </c>
      <c r="I7" s="779"/>
      <c r="M7" s="779"/>
      <c r="N7" s="779"/>
      <c r="O7" s="779"/>
      <c r="P7" s="779"/>
      <c r="Q7" s="779"/>
    </row>
    <row r="8" spans="2:17" ht="18" customHeight="1" x14ac:dyDescent="0.2">
      <c r="B8" s="915"/>
      <c r="C8" s="947" t="s">
        <v>1811</v>
      </c>
      <c r="D8" s="1239">
        <v>123</v>
      </c>
      <c r="E8" s="1239">
        <v>183</v>
      </c>
      <c r="F8" s="1239">
        <v>255</v>
      </c>
      <c r="G8" s="1239">
        <v>83</v>
      </c>
      <c r="H8" s="1239">
        <v>155</v>
      </c>
      <c r="I8" s="779"/>
      <c r="M8" s="779"/>
      <c r="N8" s="779"/>
      <c r="O8" s="779"/>
      <c r="P8" s="779"/>
      <c r="Q8" s="779"/>
    </row>
    <row r="9" spans="2:17" ht="18" customHeight="1" x14ac:dyDescent="0.2">
      <c r="B9" s="915"/>
      <c r="C9" s="947" t="s">
        <v>1812</v>
      </c>
      <c r="D9" s="1239">
        <v>6</v>
      </c>
      <c r="E9" s="1239">
        <v>12</v>
      </c>
      <c r="F9" s="1239">
        <v>20</v>
      </c>
      <c r="G9" s="1239">
        <v>5</v>
      </c>
      <c r="H9" s="1239">
        <v>25</v>
      </c>
      <c r="I9" s="779"/>
      <c r="M9" s="779"/>
      <c r="N9" s="779"/>
      <c r="O9" s="779"/>
      <c r="P9" s="779"/>
      <c r="Q9" s="779"/>
    </row>
    <row r="10" spans="2:17" ht="18" customHeight="1" x14ac:dyDescent="0.2">
      <c r="B10" s="915"/>
      <c r="C10" s="947" t="s">
        <v>1813</v>
      </c>
      <c r="D10" s="1239">
        <v>59</v>
      </c>
      <c r="E10" s="1239">
        <v>100</v>
      </c>
      <c r="F10" s="1239">
        <v>95</v>
      </c>
      <c r="G10" s="1239">
        <v>94</v>
      </c>
      <c r="H10" s="1239">
        <v>73</v>
      </c>
      <c r="I10" s="779"/>
      <c r="M10" s="779"/>
      <c r="N10" s="779"/>
      <c r="O10" s="779"/>
      <c r="P10" s="779"/>
      <c r="Q10" s="779"/>
    </row>
    <row r="11" spans="2:17" ht="18" customHeight="1" x14ac:dyDescent="0.2">
      <c r="B11" s="915"/>
      <c r="C11" s="947" t="s">
        <v>1814</v>
      </c>
      <c r="D11" s="1239">
        <v>12</v>
      </c>
      <c r="E11" s="1239">
        <v>25</v>
      </c>
      <c r="F11" s="1239">
        <v>32</v>
      </c>
      <c r="G11" s="1239">
        <v>21</v>
      </c>
      <c r="H11" s="1239">
        <v>17</v>
      </c>
      <c r="I11" s="779"/>
      <c r="M11" s="779"/>
      <c r="N11" s="779"/>
      <c r="O11" s="779"/>
      <c r="P11" s="779"/>
      <c r="Q11" s="779"/>
    </row>
    <row r="12" spans="2:17" ht="18" customHeight="1" x14ac:dyDescent="0.2">
      <c r="B12" s="915"/>
      <c r="C12" s="947" t="s">
        <v>1815</v>
      </c>
      <c r="D12" s="1239">
        <v>112</v>
      </c>
      <c r="E12" s="1239">
        <v>165</v>
      </c>
      <c r="F12" s="1239">
        <v>184</v>
      </c>
      <c r="G12" s="1239">
        <v>387</v>
      </c>
      <c r="H12" s="1239">
        <v>131</v>
      </c>
      <c r="I12" s="779"/>
      <c r="M12" s="779"/>
      <c r="N12" s="779"/>
      <c r="O12" s="779"/>
      <c r="P12" s="779"/>
      <c r="Q12" s="779"/>
    </row>
    <row r="13" spans="2:17" ht="18" customHeight="1" x14ac:dyDescent="0.25">
      <c r="B13" s="959"/>
      <c r="C13" s="1119" t="s">
        <v>117</v>
      </c>
      <c r="D13" s="1099">
        <v>451</v>
      </c>
      <c r="E13" s="1099">
        <v>675</v>
      </c>
      <c r="F13" s="1099">
        <v>829</v>
      </c>
      <c r="G13" s="1099">
        <v>710</v>
      </c>
      <c r="H13" s="1099">
        <v>759</v>
      </c>
      <c r="I13" s="779"/>
      <c r="M13" s="779"/>
      <c r="N13" s="779"/>
      <c r="O13" s="779"/>
      <c r="P13" s="779"/>
      <c r="Q13" s="779"/>
    </row>
    <row r="14" spans="2:17" ht="18" customHeight="1" x14ac:dyDescent="0.2">
      <c r="B14" s="932" t="s">
        <v>1526</v>
      </c>
      <c r="C14" s="947" t="s">
        <v>1810</v>
      </c>
      <c r="D14" s="1239">
        <v>262</v>
      </c>
      <c r="E14" s="1239">
        <v>241</v>
      </c>
      <c r="F14" s="1239">
        <v>263</v>
      </c>
      <c r="G14" s="1239">
        <v>303</v>
      </c>
      <c r="H14" s="1239">
        <v>318</v>
      </c>
      <c r="I14" s="779"/>
      <c r="M14" s="779"/>
      <c r="N14" s="779"/>
      <c r="O14" s="779"/>
      <c r="P14" s="779"/>
      <c r="Q14" s="779"/>
    </row>
    <row r="15" spans="2:17" ht="18" customHeight="1" x14ac:dyDescent="0.2">
      <c r="B15" s="915"/>
      <c r="C15" s="947" t="s">
        <v>1811</v>
      </c>
      <c r="D15" s="1239">
        <v>105</v>
      </c>
      <c r="E15" s="1239">
        <v>122</v>
      </c>
      <c r="F15" s="1239">
        <v>108</v>
      </c>
      <c r="G15" s="1239">
        <v>142</v>
      </c>
      <c r="H15" s="1239">
        <v>140</v>
      </c>
      <c r="I15" s="779"/>
      <c r="M15" s="779"/>
      <c r="N15" s="779"/>
      <c r="O15" s="779"/>
      <c r="P15" s="779"/>
      <c r="Q15" s="779"/>
    </row>
    <row r="16" spans="2:17" ht="18" customHeight="1" x14ac:dyDescent="0.2">
      <c r="B16" s="915"/>
      <c r="C16" s="947" t="s">
        <v>1812</v>
      </c>
      <c r="D16" s="1239">
        <v>15</v>
      </c>
      <c r="E16" s="1239">
        <v>11</v>
      </c>
      <c r="F16" s="1239">
        <v>17</v>
      </c>
      <c r="G16" s="1239">
        <v>12</v>
      </c>
      <c r="H16" s="1239">
        <v>11</v>
      </c>
      <c r="I16" s="779"/>
      <c r="M16" s="779"/>
      <c r="N16" s="779"/>
      <c r="O16" s="779"/>
      <c r="P16" s="779"/>
      <c r="Q16" s="779"/>
    </row>
    <row r="17" spans="2:17" ht="18" customHeight="1" x14ac:dyDescent="0.2">
      <c r="B17" s="915"/>
      <c r="C17" s="947" t="s">
        <v>1813</v>
      </c>
      <c r="D17" s="1239">
        <v>108</v>
      </c>
      <c r="E17" s="1239">
        <v>100</v>
      </c>
      <c r="F17" s="1239">
        <v>80</v>
      </c>
      <c r="G17" s="1239">
        <v>91</v>
      </c>
      <c r="H17" s="1239">
        <v>77</v>
      </c>
      <c r="I17" s="779"/>
      <c r="M17" s="779"/>
      <c r="N17" s="779"/>
      <c r="O17" s="779"/>
      <c r="P17" s="779"/>
      <c r="Q17" s="779"/>
    </row>
    <row r="18" spans="2:17" ht="18" customHeight="1" x14ac:dyDescent="0.2">
      <c r="B18" s="915"/>
      <c r="C18" s="947" t="s">
        <v>1814</v>
      </c>
      <c r="D18" s="1239">
        <v>39</v>
      </c>
      <c r="E18" s="1239">
        <v>32</v>
      </c>
      <c r="F18" s="1239">
        <v>27</v>
      </c>
      <c r="G18" s="1239">
        <v>36</v>
      </c>
      <c r="H18" s="1239">
        <v>26</v>
      </c>
      <c r="I18" s="779"/>
      <c r="M18" s="779"/>
      <c r="N18" s="779"/>
      <c r="O18" s="779"/>
      <c r="P18" s="779"/>
      <c r="Q18" s="779"/>
    </row>
    <row r="19" spans="2:17" ht="18" customHeight="1" x14ac:dyDescent="0.2">
      <c r="B19" s="915"/>
      <c r="C19" s="947" t="s">
        <v>1815</v>
      </c>
      <c r="D19" s="1239">
        <v>208</v>
      </c>
      <c r="E19" s="1239">
        <v>177</v>
      </c>
      <c r="F19" s="1239">
        <v>136</v>
      </c>
      <c r="G19" s="1239">
        <v>151</v>
      </c>
      <c r="H19" s="1239">
        <v>100</v>
      </c>
      <c r="I19" s="779"/>
      <c r="M19" s="779"/>
      <c r="N19" s="779"/>
      <c r="O19" s="779"/>
      <c r="P19" s="779"/>
      <c r="Q19" s="779"/>
    </row>
    <row r="20" spans="2:17" ht="18" customHeight="1" x14ac:dyDescent="0.25">
      <c r="B20" s="1195"/>
      <c r="C20" s="1119" t="s">
        <v>117</v>
      </c>
      <c r="D20" s="1099">
        <v>737</v>
      </c>
      <c r="E20" s="1099">
        <v>683</v>
      </c>
      <c r="F20" s="1099">
        <v>631</v>
      </c>
      <c r="G20" s="1099">
        <v>735</v>
      </c>
      <c r="H20" s="1099">
        <v>672</v>
      </c>
      <c r="I20" s="779"/>
      <c r="J20" s="808"/>
      <c r="M20" s="779"/>
      <c r="N20" s="779"/>
      <c r="O20" s="779"/>
      <c r="P20" s="779"/>
      <c r="Q20" s="779"/>
    </row>
    <row r="21" spans="2:17" ht="18" customHeight="1" x14ac:dyDescent="0.2">
      <c r="B21" s="947" t="s">
        <v>956</v>
      </c>
      <c r="C21" s="947" t="s">
        <v>1810</v>
      </c>
      <c r="D21" s="1239">
        <v>33</v>
      </c>
      <c r="E21" s="1239">
        <v>44</v>
      </c>
      <c r="F21" s="1239">
        <v>22</v>
      </c>
      <c r="G21" s="1239">
        <v>40</v>
      </c>
      <c r="H21" s="1239">
        <v>47</v>
      </c>
      <c r="I21" s="779"/>
      <c r="M21" s="779"/>
      <c r="N21" s="779"/>
      <c r="O21" s="779"/>
      <c r="P21" s="779"/>
      <c r="Q21" s="779"/>
    </row>
    <row r="22" spans="2:17" ht="18" customHeight="1" x14ac:dyDescent="0.2">
      <c r="B22" s="915"/>
      <c r="C22" s="947" t="s">
        <v>1811</v>
      </c>
      <c r="D22" s="1239">
        <v>28</v>
      </c>
      <c r="E22" s="1239">
        <v>16</v>
      </c>
      <c r="F22" s="1239">
        <v>15</v>
      </c>
      <c r="G22" s="1239">
        <v>18</v>
      </c>
      <c r="H22" s="1239">
        <v>18</v>
      </c>
      <c r="I22" s="779"/>
      <c r="M22" s="779"/>
      <c r="N22" s="779"/>
      <c r="O22" s="779"/>
      <c r="P22" s="779"/>
      <c r="Q22" s="779"/>
    </row>
    <row r="23" spans="2:17" ht="18" customHeight="1" x14ac:dyDescent="0.2">
      <c r="B23" s="915"/>
      <c r="C23" s="947" t="s">
        <v>1812</v>
      </c>
      <c r="D23" s="1239">
        <v>2</v>
      </c>
      <c r="E23" s="1239">
        <v>0</v>
      </c>
      <c r="F23" s="1239">
        <v>1</v>
      </c>
      <c r="G23" s="1239">
        <v>3</v>
      </c>
      <c r="H23" s="1239">
        <v>0</v>
      </c>
      <c r="I23" s="779"/>
      <c r="M23" s="779"/>
      <c r="N23" s="779"/>
      <c r="O23" s="779"/>
      <c r="P23" s="779"/>
      <c r="Q23" s="779"/>
    </row>
    <row r="24" spans="2:17" ht="18" customHeight="1" x14ac:dyDescent="0.2">
      <c r="B24" s="915"/>
      <c r="C24" s="947" t="s">
        <v>1813</v>
      </c>
      <c r="D24" s="1239">
        <v>27</v>
      </c>
      <c r="E24" s="1239">
        <v>34</v>
      </c>
      <c r="F24" s="1239">
        <v>20</v>
      </c>
      <c r="G24" s="1239">
        <v>10</v>
      </c>
      <c r="H24" s="1239">
        <v>23</v>
      </c>
      <c r="I24" s="779"/>
      <c r="M24" s="779"/>
      <c r="N24" s="779"/>
      <c r="O24" s="779"/>
      <c r="P24" s="779"/>
      <c r="Q24" s="779"/>
    </row>
    <row r="25" spans="2:17" ht="18" customHeight="1" x14ac:dyDescent="0.2">
      <c r="B25" s="915"/>
      <c r="C25" s="947" t="s">
        <v>1814</v>
      </c>
      <c r="D25" s="1239">
        <v>5</v>
      </c>
      <c r="E25" s="1239">
        <v>6</v>
      </c>
      <c r="F25" s="1239">
        <v>6</v>
      </c>
      <c r="G25" s="1239">
        <v>2</v>
      </c>
      <c r="H25" s="1239">
        <v>5</v>
      </c>
      <c r="I25" s="779"/>
      <c r="M25" s="779"/>
      <c r="N25" s="779"/>
      <c r="O25" s="779"/>
      <c r="P25" s="779"/>
      <c r="Q25" s="779"/>
    </row>
    <row r="26" spans="2:17" ht="18" customHeight="1" x14ac:dyDescent="0.2">
      <c r="B26" s="915"/>
      <c r="C26" s="947" t="s">
        <v>1815</v>
      </c>
      <c r="D26" s="1239">
        <v>39</v>
      </c>
      <c r="E26" s="1239">
        <v>45</v>
      </c>
      <c r="F26" s="1239">
        <v>33</v>
      </c>
      <c r="G26" s="1239">
        <v>32</v>
      </c>
      <c r="H26" s="1239">
        <v>34</v>
      </c>
      <c r="I26" s="779"/>
      <c r="M26" s="779"/>
      <c r="N26" s="779"/>
      <c r="O26" s="779"/>
      <c r="P26" s="779"/>
      <c r="Q26" s="779"/>
    </row>
    <row r="27" spans="2:17" ht="18" customHeight="1" x14ac:dyDescent="0.25">
      <c r="B27" s="1195"/>
      <c r="C27" s="1119" t="s">
        <v>117</v>
      </c>
      <c r="D27" s="1099">
        <v>134</v>
      </c>
      <c r="E27" s="1099">
        <v>145</v>
      </c>
      <c r="F27" s="1099">
        <v>97</v>
      </c>
      <c r="G27" s="1099">
        <v>105</v>
      </c>
      <c r="H27" s="1099">
        <v>127</v>
      </c>
      <c r="M27" s="779"/>
      <c r="N27" s="779"/>
      <c r="O27" s="779"/>
      <c r="P27" s="779"/>
      <c r="Q27" s="779"/>
    </row>
    <row r="28" spans="2:17" ht="18" customHeight="1" x14ac:dyDescent="0.25">
      <c r="B28" s="1241" t="s">
        <v>1829</v>
      </c>
      <c r="C28" s="947" t="s">
        <v>1810</v>
      </c>
      <c r="D28" s="970">
        <v>434</v>
      </c>
      <c r="E28" s="970">
        <v>475</v>
      </c>
      <c r="F28" s="970">
        <v>528</v>
      </c>
      <c r="G28" s="970">
        <v>463</v>
      </c>
      <c r="H28" s="970">
        <v>723</v>
      </c>
      <c r="I28" s="808"/>
      <c r="J28" s="906"/>
      <c r="M28" s="779"/>
      <c r="N28" s="779"/>
      <c r="O28" s="779"/>
      <c r="P28" s="779"/>
      <c r="Q28" s="779"/>
    </row>
    <row r="29" spans="2:17" ht="18" customHeight="1" x14ac:dyDescent="0.25">
      <c r="B29" s="1241"/>
      <c r="C29" s="947" t="s">
        <v>1811</v>
      </c>
      <c r="D29" s="970">
        <v>256</v>
      </c>
      <c r="E29" s="970">
        <v>321</v>
      </c>
      <c r="F29" s="970">
        <v>378</v>
      </c>
      <c r="G29" s="970">
        <v>243</v>
      </c>
      <c r="H29" s="970">
        <v>313</v>
      </c>
      <c r="I29" s="808"/>
      <c r="J29" s="906"/>
      <c r="M29" s="779"/>
      <c r="N29" s="779"/>
      <c r="O29" s="779"/>
      <c r="P29" s="779"/>
      <c r="Q29" s="779"/>
    </row>
    <row r="30" spans="2:17" ht="18" customHeight="1" x14ac:dyDescent="0.25">
      <c r="B30" s="1241"/>
      <c r="C30" s="947" t="s">
        <v>1812</v>
      </c>
      <c r="D30" s="970">
        <v>23</v>
      </c>
      <c r="E30" s="970">
        <v>23</v>
      </c>
      <c r="F30" s="970">
        <v>38</v>
      </c>
      <c r="G30" s="970">
        <v>20</v>
      </c>
      <c r="H30" s="970">
        <v>36</v>
      </c>
      <c r="I30" s="808"/>
      <c r="J30" s="906"/>
      <c r="M30" s="779"/>
      <c r="N30" s="779"/>
      <c r="O30" s="779"/>
      <c r="P30" s="779"/>
      <c r="Q30" s="779"/>
    </row>
    <row r="31" spans="2:17" ht="18" customHeight="1" x14ac:dyDescent="0.25">
      <c r="B31" s="1241"/>
      <c r="C31" s="947" t="s">
        <v>1813</v>
      </c>
      <c r="D31" s="970">
        <v>194</v>
      </c>
      <c r="E31" s="970">
        <v>234</v>
      </c>
      <c r="F31" s="970">
        <v>195</v>
      </c>
      <c r="G31" s="970">
        <v>195</v>
      </c>
      <c r="H31" s="970">
        <v>173</v>
      </c>
      <c r="I31" s="808"/>
      <c r="J31" s="906"/>
      <c r="M31" s="779"/>
      <c r="N31" s="779"/>
      <c r="O31" s="779"/>
      <c r="P31" s="779"/>
      <c r="Q31" s="779"/>
    </row>
    <row r="32" spans="2:17" ht="18" customHeight="1" x14ac:dyDescent="0.25">
      <c r="B32" s="1241"/>
      <c r="C32" s="947" t="s">
        <v>1814</v>
      </c>
      <c r="D32" s="970">
        <v>56</v>
      </c>
      <c r="E32" s="970">
        <v>63</v>
      </c>
      <c r="F32" s="970">
        <v>65</v>
      </c>
      <c r="G32" s="970">
        <v>59</v>
      </c>
      <c r="H32" s="970">
        <v>48</v>
      </c>
      <c r="I32" s="808"/>
      <c r="J32" s="906"/>
      <c r="M32" s="779"/>
      <c r="N32" s="779"/>
      <c r="O32" s="779"/>
      <c r="P32" s="779"/>
      <c r="Q32" s="779"/>
    </row>
    <row r="33" spans="2:31" ht="18" customHeight="1" x14ac:dyDescent="0.25">
      <c r="B33" s="1241"/>
      <c r="C33" s="947" t="s">
        <v>1815</v>
      </c>
      <c r="D33" s="970">
        <v>359</v>
      </c>
      <c r="E33" s="970">
        <v>387</v>
      </c>
      <c r="F33" s="970">
        <v>353</v>
      </c>
      <c r="G33" s="970">
        <v>570</v>
      </c>
      <c r="H33" s="970">
        <v>265</v>
      </c>
      <c r="I33" s="808"/>
      <c r="J33" s="906"/>
      <c r="M33" s="779"/>
      <c r="N33" s="779"/>
      <c r="O33" s="779"/>
      <c r="P33" s="779"/>
      <c r="Q33" s="779"/>
    </row>
    <row r="34" spans="2:31" ht="18" customHeight="1" x14ac:dyDescent="0.25">
      <c r="B34" s="1195"/>
      <c r="C34" s="1119" t="s">
        <v>117</v>
      </c>
      <c r="D34" s="1099">
        <v>1322</v>
      </c>
      <c r="E34" s="1099">
        <v>1503</v>
      </c>
      <c r="F34" s="1099">
        <v>1557</v>
      </c>
      <c r="G34" s="1099">
        <v>1550</v>
      </c>
      <c r="H34" s="1099">
        <v>1558</v>
      </c>
      <c r="I34" s="808"/>
      <c r="J34" s="906"/>
      <c r="K34" s="808"/>
      <c r="L34" s="808"/>
      <c r="M34" s="779"/>
      <c r="N34" s="779"/>
      <c r="O34" s="779"/>
      <c r="P34" s="779"/>
      <c r="Q34" s="779"/>
      <c r="R34" s="842"/>
      <c r="S34" s="842"/>
      <c r="T34" s="842"/>
      <c r="U34" s="842"/>
      <c r="V34" s="842"/>
      <c r="W34" s="842"/>
      <c r="X34" s="842"/>
      <c r="Y34" s="842"/>
      <c r="Z34" s="842"/>
      <c r="AA34" s="842"/>
      <c r="AB34" s="842"/>
      <c r="AC34" s="842"/>
      <c r="AD34" s="842"/>
      <c r="AE34" s="842"/>
    </row>
    <row r="35" spans="2:31" ht="18" customHeight="1" x14ac:dyDescent="0.25">
      <c r="B35" s="1241" t="s">
        <v>1830</v>
      </c>
      <c r="C35" s="947" t="s">
        <v>1810</v>
      </c>
      <c r="D35" s="916">
        <v>144</v>
      </c>
      <c r="E35" s="916">
        <v>153</v>
      </c>
      <c r="F35" s="916">
        <v>83</v>
      </c>
      <c r="G35" s="916">
        <v>90</v>
      </c>
      <c r="H35" s="916">
        <v>93</v>
      </c>
      <c r="I35" s="1242"/>
      <c r="K35" s="1242"/>
      <c r="L35" s="1242"/>
      <c r="M35" s="779"/>
      <c r="N35" s="779"/>
      <c r="O35" s="779"/>
      <c r="P35" s="779"/>
      <c r="Q35" s="779"/>
    </row>
    <row r="36" spans="2:31" ht="18" customHeight="1" x14ac:dyDescent="0.2">
      <c r="B36" s="915"/>
      <c r="C36" s="947" t="s">
        <v>1811</v>
      </c>
      <c r="D36" s="916">
        <v>71</v>
      </c>
      <c r="E36" s="916">
        <v>78</v>
      </c>
      <c r="F36" s="916">
        <v>69</v>
      </c>
      <c r="G36" s="916">
        <v>71</v>
      </c>
      <c r="H36" s="916">
        <v>55</v>
      </c>
      <c r="I36" s="1242"/>
      <c r="K36" s="1242"/>
      <c r="L36" s="1242"/>
      <c r="M36" s="779"/>
      <c r="N36" s="779"/>
      <c r="O36" s="779"/>
      <c r="P36" s="779"/>
      <c r="Q36" s="779"/>
    </row>
    <row r="37" spans="2:31" ht="18" customHeight="1" x14ac:dyDescent="0.2">
      <c r="B37" s="915"/>
      <c r="C37" s="947" t="s">
        <v>1812</v>
      </c>
      <c r="D37" s="916">
        <v>12</v>
      </c>
      <c r="E37" s="916">
        <v>6</v>
      </c>
      <c r="F37" s="916">
        <v>8</v>
      </c>
      <c r="G37" s="916">
        <v>9</v>
      </c>
      <c r="H37" s="916">
        <v>12</v>
      </c>
      <c r="I37" s="1242"/>
      <c r="K37" s="1242"/>
      <c r="L37" s="1242"/>
      <c r="M37" s="779"/>
      <c r="N37" s="779"/>
      <c r="O37" s="779"/>
      <c r="P37" s="779"/>
      <c r="Q37" s="779"/>
    </row>
    <row r="38" spans="2:31" ht="18" customHeight="1" x14ac:dyDescent="0.2">
      <c r="B38" s="915"/>
      <c r="C38" s="947" t="s">
        <v>1813</v>
      </c>
      <c r="D38" s="916">
        <v>69</v>
      </c>
      <c r="E38" s="916">
        <v>73</v>
      </c>
      <c r="F38" s="916">
        <v>61</v>
      </c>
      <c r="G38" s="916">
        <v>45</v>
      </c>
      <c r="H38" s="916">
        <v>49</v>
      </c>
      <c r="I38" s="1242"/>
      <c r="J38" s="1242"/>
      <c r="K38" s="1242"/>
      <c r="L38" s="1242"/>
      <c r="M38" s="779"/>
      <c r="N38" s="779"/>
      <c r="O38" s="779"/>
      <c r="P38" s="779"/>
      <c r="Q38" s="779"/>
    </row>
    <row r="39" spans="2:31" ht="18" customHeight="1" x14ac:dyDescent="0.2">
      <c r="B39" s="915"/>
      <c r="C39" s="947" t="s">
        <v>1814</v>
      </c>
      <c r="D39" s="916">
        <v>8</v>
      </c>
      <c r="E39" s="916">
        <v>20</v>
      </c>
      <c r="F39" s="916">
        <v>9</v>
      </c>
      <c r="G39" s="916">
        <v>16</v>
      </c>
      <c r="H39" s="916">
        <v>8</v>
      </c>
      <c r="I39" s="1242"/>
      <c r="J39" s="1242"/>
      <c r="K39" s="1242"/>
      <c r="L39" s="1242"/>
      <c r="M39" s="779"/>
      <c r="N39" s="779"/>
      <c r="O39" s="779"/>
      <c r="P39" s="779"/>
      <c r="Q39" s="779"/>
    </row>
    <row r="40" spans="2:31" ht="18" customHeight="1" x14ac:dyDescent="0.2">
      <c r="B40" s="915"/>
      <c r="C40" s="947" t="s">
        <v>1815</v>
      </c>
      <c r="D40" s="916">
        <v>101</v>
      </c>
      <c r="E40" s="916">
        <v>109</v>
      </c>
      <c r="F40" s="916">
        <v>74</v>
      </c>
      <c r="G40" s="916">
        <v>63</v>
      </c>
      <c r="H40" s="916">
        <v>64</v>
      </c>
      <c r="M40" s="779"/>
      <c r="N40" s="779"/>
      <c r="O40" s="779"/>
      <c r="P40" s="779"/>
      <c r="Q40" s="779"/>
    </row>
    <row r="41" spans="2:31" ht="18" customHeight="1" x14ac:dyDescent="0.25">
      <c r="B41" s="1195"/>
      <c r="C41" s="1119" t="s">
        <v>117</v>
      </c>
      <c r="D41" s="1099">
        <v>405</v>
      </c>
      <c r="E41" s="1099">
        <v>439</v>
      </c>
      <c r="F41" s="1099">
        <v>304</v>
      </c>
      <c r="G41" s="1099">
        <v>294</v>
      </c>
      <c r="H41" s="1099">
        <v>281</v>
      </c>
      <c r="I41" s="808"/>
      <c r="M41" s="779"/>
      <c r="N41" s="779"/>
      <c r="O41" s="779"/>
      <c r="P41" s="779"/>
      <c r="Q41" s="779"/>
    </row>
    <row r="42" spans="2:31" ht="18" customHeight="1" x14ac:dyDescent="0.25">
      <c r="B42" s="1241" t="s">
        <v>1819</v>
      </c>
      <c r="C42" s="947" t="s">
        <v>1810</v>
      </c>
      <c r="D42" s="970">
        <v>578</v>
      </c>
      <c r="E42" s="970">
        <v>628</v>
      </c>
      <c r="F42" s="970">
        <v>611</v>
      </c>
      <c r="G42" s="970">
        <v>553</v>
      </c>
      <c r="H42" s="970">
        <v>816</v>
      </c>
      <c r="I42" s="808"/>
      <c r="M42" s="779"/>
      <c r="N42" s="779"/>
      <c r="O42" s="779"/>
      <c r="P42" s="779"/>
      <c r="Q42" s="779"/>
    </row>
    <row r="43" spans="2:31" ht="18" customHeight="1" x14ac:dyDescent="0.2">
      <c r="B43" s="932"/>
      <c r="C43" s="947" t="s">
        <v>1811</v>
      </c>
      <c r="D43" s="970">
        <v>327</v>
      </c>
      <c r="E43" s="970">
        <v>399</v>
      </c>
      <c r="F43" s="970">
        <v>447</v>
      </c>
      <c r="G43" s="970">
        <v>314</v>
      </c>
      <c r="H43" s="970">
        <v>368</v>
      </c>
      <c r="I43" s="808"/>
      <c r="M43" s="779"/>
      <c r="N43" s="779"/>
      <c r="O43" s="779"/>
      <c r="P43" s="779"/>
      <c r="Q43" s="779"/>
    </row>
    <row r="44" spans="2:31" ht="18" customHeight="1" x14ac:dyDescent="0.2">
      <c r="B44" s="932"/>
      <c r="C44" s="947" t="s">
        <v>1812</v>
      </c>
      <c r="D44" s="970">
        <v>35</v>
      </c>
      <c r="E44" s="970">
        <v>29</v>
      </c>
      <c r="F44" s="970">
        <v>46</v>
      </c>
      <c r="G44" s="970">
        <v>29</v>
      </c>
      <c r="H44" s="970">
        <v>48</v>
      </c>
      <c r="I44" s="808"/>
      <c r="M44" s="779"/>
      <c r="N44" s="779"/>
      <c r="O44" s="779"/>
      <c r="P44" s="779"/>
      <c r="Q44" s="779"/>
    </row>
    <row r="45" spans="2:31" ht="18" customHeight="1" x14ac:dyDescent="0.2">
      <c r="B45" s="932"/>
      <c r="C45" s="947" t="s">
        <v>1813</v>
      </c>
      <c r="D45" s="970">
        <v>263</v>
      </c>
      <c r="E45" s="970">
        <v>307</v>
      </c>
      <c r="F45" s="970">
        <v>256</v>
      </c>
      <c r="G45" s="970">
        <v>240</v>
      </c>
      <c r="H45" s="970">
        <v>222</v>
      </c>
      <c r="I45" s="808"/>
      <c r="M45" s="779"/>
      <c r="N45" s="779"/>
      <c r="O45" s="779"/>
      <c r="P45" s="779"/>
      <c r="Q45" s="779"/>
    </row>
    <row r="46" spans="2:31" ht="18" customHeight="1" x14ac:dyDescent="0.2">
      <c r="B46" s="932"/>
      <c r="C46" s="947" t="s">
        <v>1814</v>
      </c>
      <c r="D46" s="970">
        <v>64</v>
      </c>
      <c r="E46" s="970">
        <v>83</v>
      </c>
      <c r="F46" s="970">
        <v>74</v>
      </c>
      <c r="G46" s="970">
        <v>75</v>
      </c>
      <c r="H46" s="970">
        <v>56</v>
      </c>
      <c r="I46" s="808"/>
      <c r="M46" s="779"/>
      <c r="N46" s="779"/>
      <c r="O46" s="779"/>
      <c r="P46" s="779"/>
      <c r="Q46" s="779"/>
    </row>
    <row r="47" spans="2:31" ht="18" customHeight="1" x14ac:dyDescent="0.2">
      <c r="B47" s="932"/>
      <c r="C47" s="947" t="s">
        <v>1815</v>
      </c>
      <c r="D47" s="970">
        <v>460</v>
      </c>
      <c r="E47" s="970">
        <v>496</v>
      </c>
      <c r="F47" s="970">
        <v>427</v>
      </c>
      <c r="G47" s="970">
        <v>633</v>
      </c>
      <c r="H47" s="970">
        <v>329</v>
      </c>
      <c r="I47" s="808"/>
      <c r="M47" s="779"/>
      <c r="N47" s="779"/>
      <c r="O47" s="779"/>
      <c r="P47" s="779"/>
      <c r="Q47" s="779"/>
    </row>
    <row r="48" spans="2:31" ht="18" customHeight="1" x14ac:dyDescent="0.25">
      <c r="B48" s="1190"/>
      <c r="C48" s="1119" t="s">
        <v>117</v>
      </c>
      <c r="D48" s="1099">
        <v>1727</v>
      </c>
      <c r="E48" s="1099">
        <v>1942</v>
      </c>
      <c r="F48" s="1099">
        <v>1861</v>
      </c>
      <c r="G48" s="1099">
        <v>1844</v>
      </c>
      <c r="H48" s="1099">
        <v>1839</v>
      </c>
      <c r="I48" s="808"/>
      <c r="J48" s="808"/>
      <c r="K48" s="808"/>
      <c r="L48" s="808"/>
      <c r="M48" s="779"/>
      <c r="N48" s="779"/>
      <c r="O48" s="779"/>
      <c r="P48" s="779"/>
      <c r="Q48" s="779"/>
    </row>
    <row r="49" spans="2:10" x14ac:dyDescent="0.2">
      <c r="B49" s="724"/>
    </row>
    <row r="50" spans="2:10" x14ac:dyDescent="0.2">
      <c r="J50" s="1243"/>
    </row>
    <row r="51" spans="2:10" x14ac:dyDescent="0.2">
      <c r="H51" s="808"/>
      <c r="J51" s="1243"/>
    </row>
  </sheetData>
  <mergeCells count="3">
    <mergeCell ref="B2:H2"/>
    <mergeCell ref="B3:H3"/>
    <mergeCell ref="B4:H4"/>
  </mergeCells>
  <hyperlinks>
    <hyperlink ref="I2" location="'Indice Total'!A6" display="Volver"/>
  </hyperlinks>
  <pageMargins left="0.9055118110236221" right="0.9055118110236221" top="0.74803149606299213" bottom="0.35433070866141736" header="0.31496062992125984" footer="0.31496062992125984"/>
  <pageSetup scale="77"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M40"/>
  <sheetViews>
    <sheetView showGridLines="0" zoomScale="90" zoomScaleNormal="90" workbookViewId="0"/>
  </sheetViews>
  <sheetFormatPr baseColWidth="10" defaultColWidth="9.140625" defaultRowHeight="12.75" x14ac:dyDescent="0.25"/>
  <cols>
    <col min="1" max="1" width="23.7109375" style="706" customWidth="1"/>
    <col min="2" max="2" width="39.85546875" style="706" customWidth="1"/>
    <col min="3" max="7" width="16.85546875" style="706" customWidth="1"/>
    <col min="8" max="8" width="13.28515625" style="706" bestFit="1" customWidth="1"/>
    <col min="9" max="16384" width="9.140625" style="706"/>
  </cols>
  <sheetData>
    <row r="1" spans="1:13" ht="42.95" customHeight="1" x14ac:dyDescent="0.25">
      <c r="A1"/>
      <c r="C1" s="707"/>
      <c r="D1" s="707"/>
      <c r="E1" s="707"/>
      <c r="F1" s="707"/>
      <c r="G1" s="707"/>
    </row>
    <row r="2" spans="1:13" ht="18" x14ac:dyDescent="0.25">
      <c r="B2" s="1769" t="s">
        <v>1520</v>
      </c>
      <c r="C2" s="1770"/>
      <c r="D2" s="1770"/>
      <c r="E2" s="1770"/>
      <c r="F2" s="1770"/>
      <c r="G2" s="1770"/>
      <c r="H2" s="3" t="s">
        <v>1</v>
      </c>
    </row>
    <row r="3" spans="1:13" ht="30" customHeight="1" x14ac:dyDescent="0.2">
      <c r="B3" s="1771" t="s">
        <v>1521</v>
      </c>
      <c r="C3" s="1772"/>
      <c r="D3" s="1772"/>
      <c r="E3" s="1773"/>
      <c r="F3" s="1773"/>
      <c r="G3" s="1773"/>
    </row>
    <row r="4" spans="1:13" ht="19.149999999999999" customHeight="1" thickBot="1" x14ac:dyDescent="0.3">
      <c r="B4" s="1774" t="s">
        <v>1522</v>
      </c>
      <c r="C4" s="1775"/>
      <c r="D4" s="1775"/>
      <c r="E4" s="1775"/>
      <c r="F4" s="1775"/>
      <c r="G4" s="1775"/>
    </row>
    <row r="5" spans="1:13" ht="13.5" customHeight="1" x14ac:dyDescent="0.25">
      <c r="B5" s="708"/>
      <c r="C5" s="708"/>
      <c r="D5" s="709"/>
      <c r="E5" s="708"/>
      <c r="F5" s="708"/>
      <c r="G5" s="708"/>
    </row>
    <row r="6" spans="1:13" ht="25.5" customHeight="1" x14ac:dyDescent="0.25">
      <c r="B6" s="710" t="s">
        <v>1523</v>
      </c>
      <c r="C6" s="711">
        <v>2015</v>
      </c>
      <c r="D6" s="711">
        <v>2016</v>
      </c>
      <c r="E6" s="711">
        <v>2017</v>
      </c>
      <c r="F6" s="711">
        <v>2018</v>
      </c>
      <c r="G6" s="711">
        <v>2019</v>
      </c>
      <c r="H6" s="712"/>
    </row>
    <row r="7" spans="1:13" ht="24.75" customHeight="1" x14ac:dyDescent="0.25">
      <c r="B7" s="713" t="s">
        <v>1524</v>
      </c>
      <c r="C7" s="714"/>
      <c r="D7" s="714"/>
      <c r="E7" s="714"/>
      <c r="F7" s="714"/>
      <c r="G7" s="714"/>
      <c r="H7" s="712"/>
    </row>
    <row r="8" spans="1:13" ht="18" customHeight="1" x14ac:dyDescent="0.2">
      <c r="B8" s="715" t="s">
        <v>1525</v>
      </c>
      <c r="C8" s="716">
        <v>2356953.25</v>
      </c>
      <c r="D8" s="716">
        <v>2403076.3333333335</v>
      </c>
      <c r="E8" s="716">
        <v>2439292.9166666665</v>
      </c>
      <c r="F8" s="716">
        <v>2543349.6666666665</v>
      </c>
      <c r="G8" s="716">
        <v>2620560.4166666665</v>
      </c>
      <c r="H8" s="712"/>
      <c r="I8" s="707"/>
      <c r="K8" s="707"/>
      <c r="L8" s="707"/>
    </row>
    <row r="9" spans="1:13" ht="18" customHeight="1" x14ac:dyDescent="0.2">
      <c r="B9" s="715" t="s">
        <v>1526</v>
      </c>
      <c r="C9" s="716">
        <v>1920100.75</v>
      </c>
      <c r="D9" s="716">
        <v>1979390.75</v>
      </c>
      <c r="E9" s="716">
        <v>2031198.0833333333</v>
      </c>
      <c r="F9" s="716">
        <v>2108512.9166666665</v>
      </c>
      <c r="G9" s="716">
        <v>2154415.25</v>
      </c>
      <c r="H9" s="712"/>
      <c r="I9" s="707"/>
      <c r="K9" s="707"/>
      <c r="L9" s="707"/>
    </row>
    <row r="10" spans="1:13" ht="18" customHeight="1" x14ac:dyDescent="0.2">
      <c r="B10" s="715" t="s">
        <v>956</v>
      </c>
      <c r="C10" s="716">
        <v>555434.91666666663</v>
      </c>
      <c r="D10" s="716">
        <v>563891.41666666663</v>
      </c>
      <c r="E10" s="716">
        <v>579327.41666666663</v>
      </c>
      <c r="F10" s="716">
        <v>581030.08333333337</v>
      </c>
      <c r="G10" s="716">
        <v>590318.75</v>
      </c>
      <c r="H10" s="712"/>
      <c r="I10" s="717"/>
      <c r="J10" s="717"/>
      <c r="K10" s="707"/>
      <c r="L10" s="707"/>
    </row>
    <row r="11" spans="1:13" ht="18" customHeight="1" x14ac:dyDescent="0.25">
      <c r="B11" s="718" t="s">
        <v>1527</v>
      </c>
      <c r="C11" s="719">
        <v>4832488.916666667</v>
      </c>
      <c r="D11" s="719">
        <v>4946358.5000000009</v>
      </c>
      <c r="E11" s="719">
        <v>5049818.416666667</v>
      </c>
      <c r="F11" s="719">
        <v>5232892.666666666</v>
      </c>
      <c r="G11" s="719">
        <v>5365294.416666666</v>
      </c>
      <c r="H11" s="707"/>
      <c r="I11" s="707"/>
      <c r="J11" s="717"/>
    </row>
    <row r="12" spans="1:13" ht="18" customHeight="1" x14ac:dyDescent="0.2">
      <c r="B12" s="720" t="s">
        <v>1528</v>
      </c>
      <c r="C12" s="716">
        <v>815493.41666666663</v>
      </c>
      <c r="D12" s="716">
        <v>790070.58333333337</v>
      </c>
      <c r="E12" s="716">
        <v>761498.91666666663</v>
      </c>
      <c r="F12" s="716">
        <v>873033.58333333337</v>
      </c>
      <c r="G12" s="716">
        <v>1204953.25</v>
      </c>
      <c r="H12" s="712"/>
      <c r="I12" s="707"/>
      <c r="J12" s="707"/>
      <c r="K12" s="707"/>
      <c r="L12" s="707"/>
      <c r="M12" s="707"/>
    </row>
    <row r="13" spans="1:13" ht="18" customHeight="1" x14ac:dyDescent="0.25">
      <c r="B13" s="718" t="s">
        <v>117</v>
      </c>
      <c r="C13" s="719">
        <v>5647982.333333334</v>
      </c>
      <c r="D13" s="719">
        <v>5736429.083333334</v>
      </c>
      <c r="E13" s="719">
        <v>5811317.333333334</v>
      </c>
      <c r="F13" s="719">
        <v>6105926.2499999991</v>
      </c>
      <c r="G13" s="719">
        <v>6570247.666666666</v>
      </c>
      <c r="H13" s="712"/>
      <c r="I13" s="707"/>
    </row>
    <row r="14" spans="1:13" ht="12.75" customHeight="1" x14ac:dyDescent="0.25">
      <c r="B14" s="721" t="s">
        <v>1529</v>
      </c>
      <c r="C14" s="721"/>
      <c r="D14" s="721"/>
      <c r="E14" s="721"/>
      <c r="F14" s="721"/>
      <c r="G14" s="721"/>
      <c r="H14" s="722"/>
      <c r="I14" s="722"/>
      <c r="J14" s="722"/>
      <c r="K14" s="723"/>
      <c r="L14" s="722"/>
    </row>
    <row r="15" spans="1:13" ht="12.75" customHeight="1" x14ac:dyDescent="0.2">
      <c r="B15" s="724" t="s">
        <v>1530</v>
      </c>
      <c r="C15" s="724"/>
      <c r="D15" s="724"/>
      <c r="E15" s="724"/>
      <c r="F15" s="724"/>
      <c r="G15" s="724"/>
      <c r="H15" s="707"/>
    </row>
    <row r="16" spans="1:13" ht="12" customHeight="1" x14ac:dyDescent="0.2">
      <c r="B16" s="724" t="s">
        <v>1531</v>
      </c>
      <c r="C16" s="724"/>
      <c r="D16" s="724"/>
      <c r="E16" s="724"/>
      <c r="F16" s="724"/>
      <c r="G16" s="724"/>
      <c r="H16" s="707"/>
    </row>
    <row r="17" spans="2:12" ht="25.5" customHeight="1" x14ac:dyDescent="0.25">
      <c r="B17" s="1776" t="s">
        <v>1532</v>
      </c>
      <c r="C17" s="1776"/>
      <c r="D17" s="1776"/>
      <c r="E17" s="1777"/>
      <c r="F17" s="1777"/>
      <c r="G17" s="1777"/>
      <c r="H17" s="707"/>
    </row>
    <row r="18" spans="2:12" ht="36.75" customHeight="1" x14ac:dyDescent="0.25">
      <c r="B18" s="1776" t="s">
        <v>1533</v>
      </c>
      <c r="C18" s="1776"/>
      <c r="D18" s="1776"/>
      <c r="E18" s="1777"/>
      <c r="F18" s="1777"/>
      <c r="G18" s="1777"/>
      <c r="H18" s="707"/>
    </row>
    <row r="19" spans="2:12" ht="18" customHeight="1" x14ac:dyDescent="0.25">
      <c r="B19" s="725"/>
      <c r="C19" s="726"/>
      <c r="D19" s="727"/>
      <c r="E19" s="726"/>
      <c r="F19" s="726"/>
      <c r="G19" s="728"/>
      <c r="H19" s="707"/>
    </row>
    <row r="20" spans="2:12" ht="18" customHeight="1" x14ac:dyDescent="0.25">
      <c r="B20" s="1778" t="s">
        <v>1534</v>
      </c>
      <c r="C20" s="1779"/>
      <c r="D20" s="1779"/>
      <c r="E20" s="1779"/>
      <c r="F20" s="1779"/>
      <c r="G20" s="1779"/>
      <c r="H20" s="3" t="s">
        <v>1</v>
      </c>
    </row>
    <row r="21" spans="2:12" ht="36" customHeight="1" x14ac:dyDescent="0.2">
      <c r="B21" s="1761" t="s">
        <v>1535</v>
      </c>
      <c r="C21" s="1762"/>
      <c r="D21" s="1762"/>
      <c r="E21" s="1763"/>
      <c r="F21" s="1763"/>
      <c r="G21" s="1763"/>
      <c r="H21" s="3"/>
    </row>
    <row r="22" spans="2:12" ht="19.149999999999999" customHeight="1" thickBot="1" x14ac:dyDescent="0.3">
      <c r="B22" s="1764" t="s">
        <v>1522</v>
      </c>
      <c r="C22" s="1765"/>
      <c r="D22" s="1765"/>
      <c r="E22" s="1765"/>
      <c r="F22" s="1765"/>
      <c r="G22" s="1765"/>
    </row>
    <row r="23" spans="2:12" ht="22.5" customHeight="1" x14ac:dyDescent="0.25">
      <c r="B23" s="729"/>
      <c r="C23" s="730"/>
      <c r="D23" s="730"/>
      <c r="E23" s="708"/>
      <c r="F23" s="708"/>
      <c r="G23" s="708"/>
    </row>
    <row r="24" spans="2:12" ht="25.5" customHeight="1" x14ac:dyDescent="0.25">
      <c r="B24" s="710" t="s">
        <v>1523</v>
      </c>
      <c r="C24" s="711">
        <v>2015</v>
      </c>
      <c r="D24" s="711">
        <v>2016</v>
      </c>
      <c r="E24" s="711">
        <v>2017</v>
      </c>
      <c r="F24" s="711">
        <v>2018</v>
      </c>
      <c r="G24" s="711">
        <v>2019</v>
      </c>
    </row>
    <row r="25" spans="2:12" ht="21" customHeight="1" x14ac:dyDescent="0.25">
      <c r="B25" s="713" t="s">
        <v>1536</v>
      </c>
      <c r="C25" s="714"/>
      <c r="D25" s="714"/>
      <c r="E25" s="714"/>
      <c r="F25" s="714"/>
      <c r="G25" s="714"/>
    </row>
    <row r="26" spans="2:12" ht="18" customHeight="1" x14ac:dyDescent="0.2">
      <c r="B26" s="720" t="s">
        <v>954</v>
      </c>
      <c r="C26" s="716">
        <v>60203.166666666664</v>
      </c>
      <c r="D26" s="716">
        <v>61599.75</v>
      </c>
      <c r="E26" s="716">
        <v>65910.25</v>
      </c>
      <c r="F26" s="716">
        <v>71489.833333333328</v>
      </c>
      <c r="G26" s="716">
        <v>75364.916666666672</v>
      </c>
      <c r="H26" s="717"/>
      <c r="I26" s="717"/>
      <c r="J26" s="717"/>
      <c r="K26" s="717"/>
      <c r="L26" s="717"/>
    </row>
    <row r="27" spans="2:12" ht="18" customHeight="1" x14ac:dyDescent="0.2">
      <c r="B27" s="715" t="s">
        <v>1526</v>
      </c>
      <c r="C27" s="716">
        <v>94827.75</v>
      </c>
      <c r="D27" s="716">
        <v>97428</v>
      </c>
      <c r="E27" s="716">
        <v>98907.666666666672</v>
      </c>
      <c r="F27" s="716">
        <v>96953.416666666672</v>
      </c>
      <c r="G27" s="716">
        <v>93334.916666666672</v>
      </c>
      <c r="H27" s="717"/>
      <c r="I27" s="717"/>
      <c r="J27" s="717"/>
      <c r="K27" s="717"/>
      <c r="L27" s="717"/>
    </row>
    <row r="28" spans="2:12" ht="18" customHeight="1" x14ac:dyDescent="0.2">
      <c r="B28" s="715" t="s">
        <v>956</v>
      </c>
      <c r="C28" s="716">
        <v>15525.416666666666</v>
      </c>
      <c r="D28" s="716">
        <v>15311.666666666701</v>
      </c>
      <c r="E28" s="716">
        <v>14979.333333333334</v>
      </c>
      <c r="F28" s="716">
        <v>15223.666666666666</v>
      </c>
      <c r="G28" s="716">
        <v>17096.083333333332</v>
      </c>
      <c r="H28" s="717"/>
      <c r="I28" s="717"/>
      <c r="J28" s="717"/>
      <c r="K28" s="717"/>
      <c r="L28" s="717"/>
    </row>
    <row r="29" spans="2:12" ht="18" customHeight="1" x14ac:dyDescent="0.25">
      <c r="B29" s="718" t="s">
        <v>1537</v>
      </c>
      <c r="C29" s="719">
        <v>170556.33333333331</v>
      </c>
      <c r="D29" s="719">
        <v>174339.41666666669</v>
      </c>
      <c r="E29" s="719">
        <v>179797.25000000003</v>
      </c>
      <c r="F29" s="719">
        <v>183666.91666666666</v>
      </c>
      <c r="G29" s="719">
        <v>185795.91666666669</v>
      </c>
      <c r="I29" s="717"/>
      <c r="J29" s="717"/>
      <c r="K29" s="717"/>
      <c r="L29" s="717"/>
    </row>
    <row r="30" spans="2:12" ht="18" customHeight="1" x14ac:dyDescent="0.2">
      <c r="B30" s="715" t="s">
        <v>1538</v>
      </c>
      <c r="C30" s="716">
        <v>347164.25</v>
      </c>
      <c r="D30" s="716">
        <v>359676.75</v>
      </c>
      <c r="E30" s="716">
        <v>336570.75</v>
      </c>
      <c r="F30" s="716">
        <v>344768.58333333331</v>
      </c>
      <c r="G30" s="716">
        <v>628912.83333333337</v>
      </c>
      <c r="H30" s="717"/>
      <c r="I30" s="717"/>
      <c r="J30" s="717"/>
      <c r="K30" s="717"/>
      <c r="L30" s="717"/>
    </row>
    <row r="31" spans="2:12" ht="18" customHeight="1" x14ac:dyDescent="0.25">
      <c r="B31" s="718" t="s">
        <v>117</v>
      </c>
      <c r="C31" s="719">
        <v>517720.58333333331</v>
      </c>
      <c r="D31" s="719">
        <v>534016.16666666674</v>
      </c>
      <c r="E31" s="719">
        <v>516368</v>
      </c>
      <c r="F31" s="719">
        <v>528435.5</v>
      </c>
      <c r="G31" s="719">
        <v>814708.75</v>
      </c>
      <c r="H31" s="717"/>
    </row>
    <row r="32" spans="2:12" ht="13.9" customHeight="1" x14ac:dyDescent="0.25">
      <c r="B32" s="731" t="s">
        <v>1539</v>
      </c>
      <c r="C32" s="732"/>
      <c r="D32" s="732"/>
      <c r="E32" s="732"/>
      <c r="F32" s="732"/>
      <c r="G32" s="732"/>
      <c r="H32" s="707"/>
      <c r="I32" s="707"/>
      <c r="J32" s="707"/>
      <c r="K32" s="707"/>
      <c r="L32" s="707"/>
    </row>
    <row r="33" spans="2:12" ht="36.75" customHeight="1" x14ac:dyDescent="0.25">
      <c r="B33" s="1766" t="s">
        <v>1540</v>
      </c>
      <c r="C33" s="1766"/>
      <c r="D33" s="1766"/>
      <c r="E33" s="1766"/>
      <c r="F33" s="1766"/>
      <c r="G33" s="1766"/>
      <c r="H33" s="707"/>
      <c r="I33" s="707"/>
      <c r="J33" s="707"/>
      <c r="K33" s="707"/>
      <c r="L33" s="707"/>
    </row>
    <row r="34" spans="2:12" x14ac:dyDescent="0.25">
      <c r="B34" s="1767" t="s">
        <v>1541</v>
      </c>
      <c r="C34" s="1767"/>
      <c r="D34" s="1767"/>
      <c r="E34" s="1768"/>
      <c r="F34" s="1768"/>
      <c r="G34" s="1768"/>
    </row>
    <row r="36" spans="2:12" x14ac:dyDescent="0.25">
      <c r="D36" s="717"/>
      <c r="E36" s="717"/>
      <c r="F36" s="707"/>
      <c r="G36" s="707"/>
    </row>
    <row r="37" spans="2:12" x14ac:dyDescent="0.25">
      <c r="C37" s="717"/>
      <c r="D37" s="717"/>
      <c r="E37" s="717"/>
      <c r="F37" s="717"/>
      <c r="G37" s="717"/>
    </row>
    <row r="38" spans="2:12" x14ac:dyDescent="0.25">
      <c r="D38" s="717"/>
      <c r="E38" s="717"/>
      <c r="F38" s="717"/>
      <c r="G38" s="717"/>
    </row>
    <row r="39" spans="2:12" x14ac:dyDescent="0.25">
      <c r="D39" s="717"/>
      <c r="E39" s="717"/>
      <c r="F39" s="717"/>
      <c r="G39" s="717"/>
    </row>
    <row r="40" spans="2:12" x14ac:dyDescent="0.25">
      <c r="D40" s="717"/>
      <c r="E40" s="717"/>
      <c r="F40" s="717"/>
      <c r="G40" s="717"/>
    </row>
  </sheetData>
  <mergeCells count="10">
    <mergeCell ref="B21:G21"/>
    <mergeCell ref="B22:G22"/>
    <mergeCell ref="B33:G33"/>
    <mergeCell ref="B34:G34"/>
    <mergeCell ref="B2:G2"/>
    <mergeCell ref="B3:G3"/>
    <mergeCell ref="B4:G4"/>
    <mergeCell ref="B17:G17"/>
    <mergeCell ref="B18:G18"/>
    <mergeCell ref="B20:G20"/>
  </mergeCells>
  <hyperlinks>
    <hyperlink ref="H2" location="'Indice Total'!A6" display="Volver"/>
    <hyperlink ref="H20" location="'Indice Total'!A7" display="Volver"/>
  </hyperlinks>
  <pageMargins left="0.70866141732283472" right="0.70866141732283472" top="1.1417322834645669" bottom="0.74803149606299213" header="0.31496062992125984" footer="0.31496062992125984"/>
  <pageSetup scale="84"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I51"/>
  <sheetViews>
    <sheetView showGridLines="0" zoomScale="90" zoomScaleNormal="90" workbookViewId="0"/>
  </sheetViews>
  <sheetFormatPr baseColWidth="10" defaultColWidth="11.42578125" defaultRowHeight="15" x14ac:dyDescent="0.2"/>
  <cols>
    <col min="1" max="1" width="23.7109375" style="866" customWidth="1"/>
    <col min="2" max="2" width="6.28515625" style="866" customWidth="1"/>
    <col min="3" max="3" width="2" style="866" customWidth="1"/>
    <col min="4" max="4" width="18" style="866" customWidth="1"/>
    <col min="5" max="5" width="27.140625" style="866" customWidth="1"/>
    <col min="6" max="6" width="32.140625" style="866" customWidth="1"/>
    <col min="7" max="7" width="32" style="866" customWidth="1"/>
    <col min="8" max="8" width="10.140625" style="866" customWidth="1"/>
    <col min="9" max="256" width="11.42578125" style="866"/>
    <col min="257" max="257" width="6.28515625" style="866" customWidth="1"/>
    <col min="258" max="258" width="2" style="866" customWidth="1"/>
    <col min="259" max="259" width="13.28515625" style="866" customWidth="1"/>
    <col min="260" max="260" width="22" style="866" bestFit="1" customWidth="1"/>
    <col min="261" max="261" width="3.7109375" style="866" customWidth="1"/>
    <col min="262" max="262" width="26.42578125" style="866" customWidth="1"/>
    <col min="263" max="263" width="27.42578125" style="866" customWidth="1"/>
    <col min="264" max="264" width="4.28515625" style="866" customWidth="1"/>
    <col min="265" max="512" width="11.42578125" style="866"/>
    <col min="513" max="513" width="6.28515625" style="866" customWidth="1"/>
    <col min="514" max="514" width="2" style="866" customWidth="1"/>
    <col min="515" max="515" width="13.28515625" style="866" customWidth="1"/>
    <col min="516" max="516" width="22" style="866" bestFit="1" customWidth="1"/>
    <col min="517" max="517" width="3.7109375" style="866" customWidth="1"/>
    <col min="518" max="518" width="26.42578125" style="866" customWidth="1"/>
    <col min="519" max="519" width="27.42578125" style="866" customWidth="1"/>
    <col min="520" max="520" width="4.28515625" style="866" customWidth="1"/>
    <col min="521" max="768" width="11.42578125" style="866"/>
    <col min="769" max="769" width="6.28515625" style="866" customWidth="1"/>
    <col min="770" max="770" width="2" style="866" customWidth="1"/>
    <col min="771" max="771" width="13.28515625" style="866" customWidth="1"/>
    <col min="772" max="772" width="22" style="866" bestFit="1" customWidth="1"/>
    <col min="773" max="773" width="3.7109375" style="866" customWidth="1"/>
    <col min="774" max="774" width="26.42578125" style="866" customWidth="1"/>
    <col min="775" max="775" width="27.42578125" style="866" customWidth="1"/>
    <col min="776" max="776" width="4.28515625" style="866" customWidth="1"/>
    <col min="777" max="1024" width="11.42578125" style="866"/>
    <col min="1025" max="1025" width="6.28515625" style="866" customWidth="1"/>
    <col min="1026" max="1026" width="2" style="866" customWidth="1"/>
    <col min="1027" max="1027" width="13.28515625" style="866" customWidth="1"/>
    <col min="1028" max="1028" width="22" style="866" bestFit="1" customWidth="1"/>
    <col min="1029" max="1029" width="3.7109375" style="866" customWidth="1"/>
    <col min="1030" max="1030" width="26.42578125" style="866" customWidth="1"/>
    <col min="1031" max="1031" width="27.42578125" style="866" customWidth="1"/>
    <col min="1032" max="1032" width="4.28515625" style="866" customWidth="1"/>
    <col min="1033" max="1280" width="11.42578125" style="866"/>
    <col min="1281" max="1281" width="6.28515625" style="866" customWidth="1"/>
    <col min="1282" max="1282" width="2" style="866" customWidth="1"/>
    <col min="1283" max="1283" width="13.28515625" style="866" customWidth="1"/>
    <col min="1284" max="1284" width="22" style="866" bestFit="1" customWidth="1"/>
    <col min="1285" max="1285" width="3.7109375" style="866" customWidth="1"/>
    <col min="1286" max="1286" width="26.42578125" style="866" customWidth="1"/>
    <col min="1287" max="1287" width="27.42578125" style="866" customWidth="1"/>
    <col min="1288" max="1288" width="4.28515625" style="866" customWidth="1"/>
    <col min="1289" max="1536" width="11.42578125" style="866"/>
    <col min="1537" max="1537" width="6.28515625" style="866" customWidth="1"/>
    <col min="1538" max="1538" width="2" style="866" customWidth="1"/>
    <col min="1539" max="1539" width="13.28515625" style="866" customWidth="1"/>
    <col min="1540" max="1540" width="22" style="866" bestFit="1" customWidth="1"/>
    <col min="1541" max="1541" width="3.7109375" style="866" customWidth="1"/>
    <col min="1542" max="1542" width="26.42578125" style="866" customWidth="1"/>
    <col min="1543" max="1543" width="27.42578125" style="866" customWidth="1"/>
    <col min="1544" max="1544" width="4.28515625" style="866" customWidth="1"/>
    <col min="1545" max="1792" width="11.42578125" style="866"/>
    <col min="1793" max="1793" width="6.28515625" style="866" customWidth="1"/>
    <col min="1794" max="1794" width="2" style="866" customWidth="1"/>
    <col min="1795" max="1795" width="13.28515625" style="866" customWidth="1"/>
    <col min="1796" max="1796" width="22" style="866" bestFit="1" customWidth="1"/>
    <col min="1797" max="1797" width="3.7109375" style="866" customWidth="1"/>
    <col min="1798" max="1798" width="26.42578125" style="866" customWidth="1"/>
    <col min="1799" max="1799" width="27.42578125" style="866" customWidth="1"/>
    <col min="1800" max="1800" width="4.28515625" style="866" customWidth="1"/>
    <col min="1801" max="2048" width="11.42578125" style="866"/>
    <col min="2049" max="2049" width="6.28515625" style="866" customWidth="1"/>
    <col min="2050" max="2050" width="2" style="866" customWidth="1"/>
    <col min="2051" max="2051" width="13.28515625" style="866" customWidth="1"/>
    <col min="2052" max="2052" width="22" style="866" bestFit="1" customWidth="1"/>
    <col min="2053" max="2053" width="3.7109375" style="866" customWidth="1"/>
    <col min="2054" max="2054" width="26.42578125" style="866" customWidth="1"/>
    <col min="2055" max="2055" width="27.42578125" style="866" customWidth="1"/>
    <col min="2056" max="2056" width="4.28515625" style="866" customWidth="1"/>
    <col min="2057" max="2304" width="11.42578125" style="866"/>
    <col min="2305" max="2305" width="6.28515625" style="866" customWidth="1"/>
    <col min="2306" max="2306" width="2" style="866" customWidth="1"/>
    <col min="2307" max="2307" width="13.28515625" style="866" customWidth="1"/>
    <col min="2308" max="2308" width="22" style="866" bestFit="1" customWidth="1"/>
    <col min="2309" max="2309" width="3.7109375" style="866" customWidth="1"/>
    <col min="2310" max="2310" width="26.42578125" style="866" customWidth="1"/>
    <col min="2311" max="2311" width="27.42578125" style="866" customWidth="1"/>
    <col min="2312" max="2312" width="4.28515625" style="866" customWidth="1"/>
    <col min="2313" max="2560" width="11.42578125" style="866"/>
    <col min="2561" max="2561" width="6.28515625" style="866" customWidth="1"/>
    <col min="2562" max="2562" width="2" style="866" customWidth="1"/>
    <col min="2563" max="2563" width="13.28515625" style="866" customWidth="1"/>
    <col min="2564" max="2564" width="22" style="866" bestFit="1" customWidth="1"/>
    <col min="2565" max="2565" width="3.7109375" style="866" customWidth="1"/>
    <col min="2566" max="2566" width="26.42578125" style="866" customWidth="1"/>
    <col min="2567" max="2567" width="27.42578125" style="866" customWidth="1"/>
    <col min="2568" max="2568" width="4.28515625" style="866" customWidth="1"/>
    <col min="2569" max="2816" width="11.42578125" style="866"/>
    <col min="2817" max="2817" width="6.28515625" style="866" customWidth="1"/>
    <col min="2818" max="2818" width="2" style="866" customWidth="1"/>
    <col min="2819" max="2819" width="13.28515625" style="866" customWidth="1"/>
    <col min="2820" max="2820" width="22" style="866" bestFit="1" customWidth="1"/>
    <col min="2821" max="2821" width="3.7109375" style="866" customWidth="1"/>
    <col min="2822" max="2822" width="26.42578125" style="866" customWidth="1"/>
    <col min="2823" max="2823" width="27.42578125" style="866" customWidth="1"/>
    <col min="2824" max="2824" width="4.28515625" style="866" customWidth="1"/>
    <col min="2825" max="3072" width="11.42578125" style="866"/>
    <col min="3073" max="3073" width="6.28515625" style="866" customWidth="1"/>
    <col min="3074" max="3074" width="2" style="866" customWidth="1"/>
    <col min="3075" max="3075" width="13.28515625" style="866" customWidth="1"/>
    <col min="3076" max="3076" width="22" style="866" bestFit="1" customWidth="1"/>
    <col min="3077" max="3077" width="3.7109375" style="866" customWidth="1"/>
    <col min="3078" max="3078" width="26.42578125" style="866" customWidth="1"/>
    <col min="3079" max="3079" width="27.42578125" style="866" customWidth="1"/>
    <col min="3080" max="3080" width="4.28515625" style="866" customWidth="1"/>
    <col min="3081" max="3328" width="11.42578125" style="866"/>
    <col min="3329" max="3329" width="6.28515625" style="866" customWidth="1"/>
    <col min="3330" max="3330" width="2" style="866" customWidth="1"/>
    <col min="3331" max="3331" width="13.28515625" style="866" customWidth="1"/>
    <col min="3332" max="3332" width="22" style="866" bestFit="1" customWidth="1"/>
    <col min="3333" max="3333" width="3.7109375" style="866" customWidth="1"/>
    <col min="3334" max="3334" width="26.42578125" style="866" customWidth="1"/>
    <col min="3335" max="3335" width="27.42578125" style="866" customWidth="1"/>
    <col min="3336" max="3336" width="4.28515625" style="866" customWidth="1"/>
    <col min="3337" max="3584" width="11.42578125" style="866"/>
    <col min="3585" max="3585" width="6.28515625" style="866" customWidth="1"/>
    <col min="3586" max="3586" width="2" style="866" customWidth="1"/>
    <col min="3587" max="3587" width="13.28515625" style="866" customWidth="1"/>
    <col min="3588" max="3588" width="22" style="866" bestFit="1" customWidth="1"/>
    <col min="3589" max="3589" width="3.7109375" style="866" customWidth="1"/>
    <col min="3590" max="3590" width="26.42578125" style="866" customWidth="1"/>
    <col min="3591" max="3591" width="27.42578125" style="866" customWidth="1"/>
    <col min="3592" max="3592" width="4.28515625" style="866" customWidth="1"/>
    <col min="3593" max="3840" width="11.42578125" style="866"/>
    <col min="3841" max="3841" width="6.28515625" style="866" customWidth="1"/>
    <col min="3842" max="3842" width="2" style="866" customWidth="1"/>
    <col min="3843" max="3843" width="13.28515625" style="866" customWidth="1"/>
    <col min="3844" max="3844" width="22" style="866" bestFit="1" customWidth="1"/>
    <col min="3845" max="3845" width="3.7109375" style="866" customWidth="1"/>
    <col min="3846" max="3846" width="26.42578125" style="866" customWidth="1"/>
    <col min="3847" max="3847" width="27.42578125" style="866" customWidth="1"/>
    <col min="3848" max="3848" width="4.28515625" style="866" customWidth="1"/>
    <col min="3849" max="4096" width="11.42578125" style="866"/>
    <col min="4097" max="4097" width="6.28515625" style="866" customWidth="1"/>
    <col min="4098" max="4098" width="2" style="866" customWidth="1"/>
    <col min="4099" max="4099" width="13.28515625" style="866" customWidth="1"/>
    <col min="4100" max="4100" width="22" style="866" bestFit="1" customWidth="1"/>
    <col min="4101" max="4101" width="3.7109375" style="866" customWidth="1"/>
    <col min="4102" max="4102" width="26.42578125" style="866" customWidth="1"/>
    <col min="4103" max="4103" width="27.42578125" style="866" customWidth="1"/>
    <col min="4104" max="4104" width="4.28515625" style="866" customWidth="1"/>
    <col min="4105" max="4352" width="11.42578125" style="866"/>
    <col min="4353" max="4353" width="6.28515625" style="866" customWidth="1"/>
    <col min="4354" max="4354" width="2" style="866" customWidth="1"/>
    <col min="4355" max="4355" width="13.28515625" style="866" customWidth="1"/>
    <col min="4356" max="4356" width="22" style="866" bestFit="1" customWidth="1"/>
    <col min="4357" max="4357" width="3.7109375" style="866" customWidth="1"/>
    <col min="4358" max="4358" width="26.42578125" style="866" customWidth="1"/>
    <col min="4359" max="4359" width="27.42578125" style="866" customWidth="1"/>
    <col min="4360" max="4360" width="4.28515625" style="866" customWidth="1"/>
    <col min="4361" max="4608" width="11.42578125" style="866"/>
    <col min="4609" max="4609" width="6.28515625" style="866" customWidth="1"/>
    <col min="4610" max="4610" width="2" style="866" customWidth="1"/>
    <col min="4611" max="4611" width="13.28515625" style="866" customWidth="1"/>
    <col min="4612" max="4612" width="22" style="866" bestFit="1" customWidth="1"/>
    <col min="4613" max="4613" width="3.7109375" style="866" customWidth="1"/>
    <col min="4614" max="4614" width="26.42578125" style="866" customWidth="1"/>
    <col min="4615" max="4615" width="27.42578125" style="866" customWidth="1"/>
    <col min="4616" max="4616" width="4.28515625" style="866" customWidth="1"/>
    <col min="4617" max="4864" width="11.42578125" style="866"/>
    <col min="4865" max="4865" width="6.28515625" style="866" customWidth="1"/>
    <col min="4866" max="4866" width="2" style="866" customWidth="1"/>
    <col min="4867" max="4867" width="13.28515625" style="866" customWidth="1"/>
    <col min="4868" max="4868" width="22" style="866" bestFit="1" customWidth="1"/>
    <col min="4869" max="4869" width="3.7109375" style="866" customWidth="1"/>
    <col min="4870" max="4870" width="26.42578125" style="866" customWidth="1"/>
    <col min="4871" max="4871" width="27.42578125" style="866" customWidth="1"/>
    <col min="4872" max="4872" width="4.28515625" style="866" customWidth="1"/>
    <col min="4873" max="5120" width="11.42578125" style="866"/>
    <col min="5121" max="5121" width="6.28515625" style="866" customWidth="1"/>
    <col min="5122" max="5122" width="2" style="866" customWidth="1"/>
    <col min="5123" max="5123" width="13.28515625" style="866" customWidth="1"/>
    <col min="5124" max="5124" width="22" style="866" bestFit="1" customWidth="1"/>
    <col min="5125" max="5125" width="3.7109375" style="866" customWidth="1"/>
    <col min="5126" max="5126" width="26.42578125" style="866" customWidth="1"/>
    <col min="5127" max="5127" width="27.42578125" style="866" customWidth="1"/>
    <col min="5128" max="5128" width="4.28515625" style="866" customWidth="1"/>
    <col min="5129" max="5376" width="11.42578125" style="866"/>
    <col min="5377" max="5377" width="6.28515625" style="866" customWidth="1"/>
    <col min="5378" max="5378" width="2" style="866" customWidth="1"/>
    <col min="5379" max="5379" width="13.28515625" style="866" customWidth="1"/>
    <col min="5380" max="5380" width="22" style="866" bestFit="1" customWidth="1"/>
    <col min="5381" max="5381" width="3.7109375" style="866" customWidth="1"/>
    <col min="5382" max="5382" width="26.42578125" style="866" customWidth="1"/>
    <col min="5383" max="5383" width="27.42578125" style="866" customWidth="1"/>
    <col min="5384" max="5384" width="4.28515625" style="866" customWidth="1"/>
    <col min="5385" max="5632" width="11.42578125" style="866"/>
    <col min="5633" max="5633" width="6.28515625" style="866" customWidth="1"/>
    <col min="5634" max="5634" width="2" style="866" customWidth="1"/>
    <col min="5635" max="5635" width="13.28515625" style="866" customWidth="1"/>
    <col min="5636" max="5636" width="22" style="866" bestFit="1" customWidth="1"/>
    <col min="5637" max="5637" width="3.7109375" style="866" customWidth="1"/>
    <col min="5638" max="5638" width="26.42578125" style="866" customWidth="1"/>
    <col min="5639" max="5639" width="27.42578125" style="866" customWidth="1"/>
    <col min="5640" max="5640" width="4.28515625" style="866" customWidth="1"/>
    <col min="5641" max="5888" width="11.42578125" style="866"/>
    <col min="5889" max="5889" width="6.28515625" style="866" customWidth="1"/>
    <col min="5890" max="5890" width="2" style="866" customWidth="1"/>
    <col min="5891" max="5891" width="13.28515625" style="866" customWidth="1"/>
    <col min="5892" max="5892" width="22" style="866" bestFit="1" customWidth="1"/>
    <col min="5893" max="5893" width="3.7109375" style="866" customWidth="1"/>
    <col min="5894" max="5894" width="26.42578125" style="866" customWidth="1"/>
    <col min="5895" max="5895" width="27.42578125" style="866" customWidth="1"/>
    <col min="5896" max="5896" width="4.28515625" style="866" customWidth="1"/>
    <col min="5897" max="6144" width="11.42578125" style="866"/>
    <col min="6145" max="6145" width="6.28515625" style="866" customWidth="1"/>
    <col min="6146" max="6146" width="2" style="866" customWidth="1"/>
    <col min="6147" max="6147" width="13.28515625" style="866" customWidth="1"/>
    <col min="6148" max="6148" width="22" style="866" bestFit="1" customWidth="1"/>
    <col min="6149" max="6149" width="3.7109375" style="866" customWidth="1"/>
    <col min="6150" max="6150" width="26.42578125" style="866" customWidth="1"/>
    <col min="6151" max="6151" width="27.42578125" style="866" customWidth="1"/>
    <col min="6152" max="6152" width="4.28515625" style="866" customWidth="1"/>
    <col min="6153" max="6400" width="11.42578125" style="866"/>
    <col min="6401" max="6401" width="6.28515625" style="866" customWidth="1"/>
    <col min="6402" max="6402" width="2" style="866" customWidth="1"/>
    <col min="6403" max="6403" width="13.28515625" style="866" customWidth="1"/>
    <col min="6404" max="6404" width="22" style="866" bestFit="1" customWidth="1"/>
    <col min="6405" max="6405" width="3.7109375" style="866" customWidth="1"/>
    <col min="6406" max="6406" width="26.42578125" style="866" customWidth="1"/>
    <col min="6407" max="6407" width="27.42578125" style="866" customWidth="1"/>
    <col min="6408" max="6408" width="4.28515625" style="866" customWidth="1"/>
    <col min="6409" max="6656" width="11.42578125" style="866"/>
    <col min="6657" max="6657" width="6.28515625" style="866" customWidth="1"/>
    <col min="6658" max="6658" width="2" style="866" customWidth="1"/>
    <col min="6659" max="6659" width="13.28515625" style="866" customWidth="1"/>
    <col min="6660" max="6660" width="22" style="866" bestFit="1" customWidth="1"/>
    <col min="6661" max="6661" width="3.7109375" style="866" customWidth="1"/>
    <col min="6662" max="6662" width="26.42578125" style="866" customWidth="1"/>
    <col min="6663" max="6663" width="27.42578125" style="866" customWidth="1"/>
    <col min="6664" max="6664" width="4.28515625" style="866" customWidth="1"/>
    <col min="6665" max="6912" width="11.42578125" style="866"/>
    <col min="6913" max="6913" width="6.28515625" style="866" customWidth="1"/>
    <col min="6914" max="6914" width="2" style="866" customWidth="1"/>
    <col min="6915" max="6915" width="13.28515625" style="866" customWidth="1"/>
    <col min="6916" max="6916" width="22" style="866" bestFit="1" customWidth="1"/>
    <col min="6917" max="6917" width="3.7109375" style="866" customWidth="1"/>
    <col min="6918" max="6918" width="26.42578125" style="866" customWidth="1"/>
    <col min="6919" max="6919" width="27.42578125" style="866" customWidth="1"/>
    <col min="6920" max="6920" width="4.28515625" style="866" customWidth="1"/>
    <col min="6921" max="7168" width="11.42578125" style="866"/>
    <col min="7169" max="7169" width="6.28515625" style="866" customWidth="1"/>
    <col min="7170" max="7170" width="2" style="866" customWidth="1"/>
    <col min="7171" max="7171" width="13.28515625" style="866" customWidth="1"/>
    <col min="7172" max="7172" width="22" style="866" bestFit="1" customWidth="1"/>
    <col min="7173" max="7173" width="3.7109375" style="866" customWidth="1"/>
    <col min="7174" max="7174" width="26.42578125" style="866" customWidth="1"/>
    <col min="7175" max="7175" width="27.42578125" style="866" customWidth="1"/>
    <col min="7176" max="7176" width="4.28515625" style="866" customWidth="1"/>
    <col min="7177" max="7424" width="11.42578125" style="866"/>
    <col min="7425" max="7425" width="6.28515625" style="866" customWidth="1"/>
    <col min="7426" max="7426" width="2" style="866" customWidth="1"/>
    <col min="7427" max="7427" width="13.28515625" style="866" customWidth="1"/>
    <col min="7428" max="7428" width="22" style="866" bestFit="1" customWidth="1"/>
    <col min="7429" max="7429" width="3.7109375" style="866" customWidth="1"/>
    <col min="7430" max="7430" width="26.42578125" style="866" customWidth="1"/>
    <col min="7431" max="7431" width="27.42578125" style="866" customWidth="1"/>
    <col min="7432" max="7432" width="4.28515625" style="866" customWidth="1"/>
    <col min="7433" max="7680" width="11.42578125" style="866"/>
    <col min="7681" max="7681" width="6.28515625" style="866" customWidth="1"/>
    <col min="7682" max="7682" width="2" style="866" customWidth="1"/>
    <col min="7683" max="7683" width="13.28515625" style="866" customWidth="1"/>
    <col min="7684" max="7684" width="22" style="866" bestFit="1" customWidth="1"/>
    <col min="7685" max="7685" width="3.7109375" style="866" customWidth="1"/>
    <col min="7686" max="7686" width="26.42578125" style="866" customWidth="1"/>
    <col min="7687" max="7687" width="27.42578125" style="866" customWidth="1"/>
    <col min="7688" max="7688" width="4.28515625" style="866" customWidth="1"/>
    <col min="7689" max="7936" width="11.42578125" style="866"/>
    <col min="7937" max="7937" width="6.28515625" style="866" customWidth="1"/>
    <col min="7938" max="7938" width="2" style="866" customWidth="1"/>
    <col min="7939" max="7939" width="13.28515625" style="866" customWidth="1"/>
    <col min="7940" max="7940" width="22" style="866" bestFit="1" customWidth="1"/>
    <col min="7941" max="7941" width="3.7109375" style="866" customWidth="1"/>
    <col min="7942" max="7942" width="26.42578125" style="866" customWidth="1"/>
    <col min="7943" max="7943" width="27.42578125" style="866" customWidth="1"/>
    <col min="7944" max="7944" width="4.28515625" style="866" customWidth="1"/>
    <col min="7945" max="8192" width="11.42578125" style="866"/>
    <col min="8193" max="8193" width="6.28515625" style="866" customWidth="1"/>
    <col min="8194" max="8194" width="2" style="866" customWidth="1"/>
    <col min="8195" max="8195" width="13.28515625" style="866" customWidth="1"/>
    <col min="8196" max="8196" width="22" style="866" bestFit="1" customWidth="1"/>
    <col min="8197" max="8197" width="3.7109375" style="866" customWidth="1"/>
    <col min="8198" max="8198" width="26.42578125" style="866" customWidth="1"/>
    <col min="8199" max="8199" width="27.42578125" style="866" customWidth="1"/>
    <col min="8200" max="8200" width="4.28515625" style="866" customWidth="1"/>
    <col min="8201" max="8448" width="11.42578125" style="866"/>
    <col min="8449" max="8449" width="6.28515625" style="866" customWidth="1"/>
    <col min="8450" max="8450" width="2" style="866" customWidth="1"/>
    <col min="8451" max="8451" width="13.28515625" style="866" customWidth="1"/>
    <col min="8452" max="8452" width="22" style="866" bestFit="1" customWidth="1"/>
    <col min="8453" max="8453" width="3.7109375" style="866" customWidth="1"/>
    <col min="8454" max="8454" width="26.42578125" style="866" customWidth="1"/>
    <col min="8455" max="8455" width="27.42578125" style="866" customWidth="1"/>
    <col min="8456" max="8456" width="4.28515625" style="866" customWidth="1"/>
    <col min="8457" max="8704" width="11.42578125" style="866"/>
    <col min="8705" max="8705" width="6.28515625" style="866" customWidth="1"/>
    <col min="8706" max="8706" width="2" style="866" customWidth="1"/>
    <col min="8707" max="8707" width="13.28515625" style="866" customWidth="1"/>
    <col min="8708" max="8708" width="22" style="866" bestFit="1" customWidth="1"/>
    <col min="8709" max="8709" width="3.7109375" style="866" customWidth="1"/>
    <col min="8710" max="8710" width="26.42578125" style="866" customWidth="1"/>
    <col min="8711" max="8711" width="27.42578125" style="866" customWidth="1"/>
    <col min="8712" max="8712" width="4.28515625" style="866" customWidth="1"/>
    <col min="8713" max="8960" width="11.42578125" style="866"/>
    <col min="8961" max="8961" width="6.28515625" style="866" customWidth="1"/>
    <col min="8962" max="8962" width="2" style="866" customWidth="1"/>
    <col min="8963" max="8963" width="13.28515625" style="866" customWidth="1"/>
    <col min="8964" max="8964" width="22" style="866" bestFit="1" customWidth="1"/>
    <col min="8965" max="8965" width="3.7109375" style="866" customWidth="1"/>
    <col min="8966" max="8966" width="26.42578125" style="866" customWidth="1"/>
    <col min="8967" max="8967" width="27.42578125" style="866" customWidth="1"/>
    <col min="8968" max="8968" width="4.28515625" style="866" customWidth="1"/>
    <col min="8969" max="9216" width="11.42578125" style="866"/>
    <col min="9217" max="9217" width="6.28515625" style="866" customWidth="1"/>
    <col min="9218" max="9218" width="2" style="866" customWidth="1"/>
    <col min="9219" max="9219" width="13.28515625" style="866" customWidth="1"/>
    <col min="9220" max="9220" width="22" style="866" bestFit="1" customWidth="1"/>
    <col min="9221" max="9221" width="3.7109375" style="866" customWidth="1"/>
    <col min="9222" max="9222" width="26.42578125" style="866" customWidth="1"/>
    <col min="9223" max="9223" width="27.42578125" style="866" customWidth="1"/>
    <col min="9224" max="9224" width="4.28515625" style="866" customWidth="1"/>
    <col min="9225" max="9472" width="11.42578125" style="866"/>
    <col min="9473" max="9473" width="6.28515625" style="866" customWidth="1"/>
    <col min="9474" max="9474" width="2" style="866" customWidth="1"/>
    <col min="9475" max="9475" width="13.28515625" style="866" customWidth="1"/>
    <col min="9476" max="9476" width="22" style="866" bestFit="1" customWidth="1"/>
    <col min="9477" max="9477" width="3.7109375" style="866" customWidth="1"/>
    <col min="9478" max="9478" width="26.42578125" style="866" customWidth="1"/>
    <col min="9479" max="9479" width="27.42578125" style="866" customWidth="1"/>
    <col min="9480" max="9480" width="4.28515625" style="866" customWidth="1"/>
    <col min="9481" max="9728" width="11.42578125" style="866"/>
    <col min="9729" max="9729" width="6.28515625" style="866" customWidth="1"/>
    <col min="9730" max="9730" width="2" style="866" customWidth="1"/>
    <col min="9731" max="9731" width="13.28515625" style="866" customWidth="1"/>
    <col min="9732" max="9732" width="22" style="866" bestFit="1" customWidth="1"/>
    <col min="9733" max="9733" width="3.7109375" style="866" customWidth="1"/>
    <col min="9734" max="9734" width="26.42578125" style="866" customWidth="1"/>
    <col min="9735" max="9735" width="27.42578125" style="866" customWidth="1"/>
    <col min="9736" max="9736" width="4.28515625" style="866" customWidth="1"/>
    <col min="9737" max="9984" width="11.42578125" style="866"/>
    <col min="9985" max="9985" width="6.28515625" style="866" customWidth="1"/>
    <col min="9986" max="9986" width="2" style="866" customWidth="1"/>
    <col min="9987" max="9987" width="13.28515625" style="866" customWidth="1"/>
    <col min="9988" max="9988" width="22" style="866" bestFit="1" customWidth="1"/>
    <col min="9989" max="9989" width="3.7109375" style="866" customWidth="1"/>
    <col min="9990" max="9990" width="26.42578125" style="866" customWidth="1"/>
    <col min="9991" max="9991" width="27.42578125" style="866" customWidth="1"/>
    <col min="9992" max="9992" width="4.28515625" style="866" customWidth="1"/>
    <col min="9993" max="10240" width="11.42578125" style="866"/>
    <col min="10241" max="10241" width="6.28515625" style="866" customWidth="1"/>
    <col min="10242" max="10242" width="2" style="866" customWidth="1"/>
    <col min="10243" max="10243" width="13.28515625" style="866" customWidth="1"/>
    <col min="10244" max="10244" width="22" style="866" bestFit="1" customWidth="1"/>
    <col min="10245" max="10245" width="3.7109375" style="866" customWidth="1"/>
    <col min="10246" max="10246" width="26.42578125" style="866" customWidth="1"/>
    <col min="10247" max="10247" width="27.42578125" style="866" customWidth="1"/>
    <col min="10248" max="10248" width="4.28515625" style="866" customWidth="1"/>
    <col min="10249" max="10496" width="11.42578125" style="866"/>
    <col min="10497" max="10497" width="6.28515625" style="866" customWidth="1"/>
    <col min="10498" max="10498" width="2" style="866" customWidth="1"/>
    <col min="10499" max="10499" width="13.28515625" style="866" customWidth="1"/>
    <col min="10500" max="10500" width="22" style="866" bestFit="1" customWidth="1"/>
    <col min="10501" max="10501" width="3.7109375" style="866" customWidth="1"/>
    <col min="10502" max="10502" width="26.42578125" style="866" customWidth="1"/>
    <col min="10503" max="10503" width="27.42578125" style="866" customWidth="1"/>
    <col min="10504" max="10504" width="4.28515625" style="866" customWidth="1"/>
    <col min="10505" max="10752" width="11.42578125" style="866"/>
    <col min="10753" max="10753" width="6.28515625" style="866" customWidth="1"/>
    <col min="10754" max="10754" width="2" style="866" customWidth="1"/>
    <col min="10755" max="10755" width="13.28515625" style="866" customWidth="1"/>
    <col min="10756" max="10756" width="22" style="866" bestFit="1" customWidth="1"/>
    <col min="10757" max="10757" width="3.7109375" style="866" customWidth="1"/>
    <col min="10758" max="10758" width="26.42578125" style="866" customWidth="1"/>
    <col min="10759" max="10759" width="27.42578125" style="866" customWidth="1"/>
    <col min="10760" max="10760" width="4.28515625" style="866" customWidth="1"/>
    <col min="10761" max="11008" width="11.42578125" style="866"/>
    <col min="11009" max="11009" width="6.28515625" style="866" customWidth="1"/>
    <col min="11010" max="11010" width="2" style="866" customWidth="1"/>
    <col min="11011" max="11011" width="13.28515625" style="866" customWidth="1"/>
    <col min="11012" max="11012" width="22" style="866" bestFit="1" customWidth="1"/>
    <col min="11013" max="11013" width="3.7109375" style="866" customWidth="1"/>
    <col min="11014" max="11014" width="26.42578125" style="866" customWidth="1"/>
    <col min="11015" max="11015" width="27.42578125" style="866" customWidth="1"/>
    <col min="11016" max="11016" width="4.28515625" style="866" customWidth="1"/>
    <col min="11017" max="11264" width="11.42578125" style="866"/>
    <col min="11265" max="11265" width="6.28515625" style="866" customWidth="1"/>
    <col min="11266" max="11266" width="2" style="866" customWidth="1"/>
    <col min="11267" max="11267" width="13.28515625" style="866" customWidth="1"/>
    <col min="11268" max="11268" width="22" style="866" bestFit="1" customWidth="1"/>
    <col min="11269" max="11269" width="3.7109375" style="866" customWidth="1"/>
    <col min="11270" max="11270" width="26.42578125" style="866" customWidth="1"/>
    <col min="11271" max="11271" width="27.42578125" style="866" customWidth="1"/>
    <col min="11272" max="11272" width="4.28515625" style="866" customWidth="1"/>
    <col min="11273" max="11520" width="11.42578125" style="866"/>
    <col min="11521" max="11521" width="6.28515625" style="866" customWidth="1"/>
    <col min="11522" max="11522" width="2" style="866" customWidth="1"/>
    <col min="11523" max="11523" width="13.28515625" style="866" customWidth="1"/>
    <col min="11524" max="11524" width="22" style="866" bestFit="1" customWidth="1"/>
    <col min="11525" max="11525" width="3.7109375" style="866" customWidth="1"/>
    <col min="11526" max="11526" width="26.42578125" style="866" customWidth="1"/>
    <col min="11527" max="11527" width="27.42578125" style="866" customWidth="1"/>
    <col min="11528" max="11528" width="4.28515625" style="866" customWidth="1"/>
    <col min="11529" max="11776" width="11.42578125" style="866"/>
    <col min="11777" max="11777" width="6.28515625" style="866" customWidth="1"/>
    <col min="11778" max="11778" width="2" style="866" customWidth="1"/>
    <col min="11779" max="11779" width="13.28515625" style="866" customWidth="1"/>
    <col min="11780" max="11780" width="22" style="866" bestFit="1" customWidth="1"/>
    <col min="11781" max="11781" width="3.7109375" style="866" customWidth="1"/>
    <col min="11782" max="11782" width="26.42578125" style="866" customWidth="1"/>
    <col min="11783" max="11783" width="27.42578125" style="866" customWidth="1"/>
    <col min="11784" max="11784" width="4.28515625" style="866" customWidth="1"/>
    <col min="11785" max="12032" width="11.42578125" style="866"/>
    <col min="12033" max="12033" width="6.28515625" style="866" customWidth="1"/>
    <col min="12034" max="12034" width="2" style="866" customWidth="1"/>
    <col min="12035" max="12035" width="13.28515625" style="866" customWidth="1"/>
    <col min="12036" max="12036" width="22" style="866" bestFit="1" customWidth="1"/>
    <col min="12037" max="12037" width="3.7109375" style="866" customWidth="1"/>
    <col min="12038" max="12038" width="26.42578125" style="866" customWidth="1"/>
    <col min="12039" max="12039" width="27.42578125" style="866" customWidth="1"/>
    <col min="12040" max="12040" width="4.28515625" style="866" customWidth="1"/>
    <col min="12041" max="12288" width="11.42578125" style="866"/>
    <col min="12289" max="12289" width="6.28515625" style="866" customWidth="1"/>
    <col min="12290" max="12290" width="2" style="866" customWidth="1"/>
    <col min="12291" max="12291" width="13.28515625" style="866" customWidth="1"/>
    <col min="12292" max="12292" width="22" style="866" bestFit="1" customWidth="1"/>
    <col min="12293" max="12293" width="3.7109375" style="866" customWidth="1"/>
    <col min="12294" max="12294" width="26.42578125" style="866" customWidth="1"/>
    <col min="12295" max="12295" width="27.42578125" style="866" customWidth="1"/>
    <col min="12296" max="12296" width="4.28515625" style="866" customWidth="1"/>
    <col min="12297" max="12544" width="11.42578125" style="866"/>
    <col min="12545" max="12545" width="6.28515625" style="866" customWidth="1"/>
    <col min="12546" max="12546" width="2" style="866" customWidth="1"/>
    <col min="12547" max="12547" width="13.28515625" style="866" customWidth="1"/>
    <col min="12548" max="12548" width="22" style="866" bestFit="1" customWidth="1"/>
    <col min="12549" max="12549" width="3.7109375" style="866" customWidth="1"/>
    <col min="12550" max="12550" width="26.42578125" style="866" customWidth="1"/>
    <col min="12551" max="12551" width="27.42578125" style="866" customWidth="1"/>
    <col min="12552" max="12552" width="4.28515625" style="866" customWidth="1"/>
    <col min="12553" max="12800" width="11.42578125" style="866"/>
    <col min="12801" max="12801" width="6.28515625" style="866" customWidth="1"/>
    <col min="12802" max="12802" width="2" style="866" customWidth="1"/>
    <col min="12803" max="12803" width="13.28515625" style="866" customWidth="1"/>
    <col min="12804" max="12804" width="22" style="866" bestFit="1" customWidth="1"/>
    <col min="12805" max="12805" width="3.7109375" style="866" customWidth="1"/>
    <col min="12806" max="12806" width="26.42578125" style="866" customWidth="1"/>
    <col min="12807" max="12807" width="27.42578125" style="866" customWidth="1"/>
    <col min="12808" max="12808" width="4.28515625" style="866" customWidth="1"/>
    <col min="12809" max="13056" width="11.42578125" style="866"/>
    <col min="13057" max="13057" width="6.28515625" style="866" customWidth="1"/>
    <col min="13058" max="13058" width="2" style="866" customWidth="1"/>
    <col min="13059" max="13059" width="13.28515625" style="866" customWidth="1"/>
    <col min="13060" max="13060" width="22" style="866" bestFit="1" customWidth="1"/>
    <col min="13061" max="13061" width="3.7109375" style="866" customWidth="1"/>
    <col min="13062" max="13062" width="26.42578125" style="866" customWidth="1"/>
    <col min="13063" max="13063" width="27.42578125" style="866" customWidth="1"/>
    <col min="13064" max="13064" width="4.28515625" style="866" customWidth="1"/>
    <col min="13065" max="13312" width="11.42578125" style="866"/>
    <col min="13313" max="13313" width="6.28515625" style="866" customWidth="1"/>
    <col min="13314" max="13314" width="2" style="866" customWidth="1"/>
    <col min="13315" max="13315" width="13.28515625" style="866" customWidth="1"/>
    <col min="13316" max="13316" width="22" style="866" bestFit="1" customWidth="1"/>
    <col min="13317" max="13317" width="3.7109375" style="866" customWidth="1"/>
    <col min="13318" max="13318" width="26.42578125" style="866" customWidth="1"/>
    <col min="13319" max="13319" width="27.42578125" style="866" customWidth="1"/>
    <col min="13320" max="13320" width="4.28515625" style="866" customWidth="1"/>
    <col min="13321" max="13568" width="11.42578125" style="866"/>
    <col min="13569" max="13569" width="6.28515625" style="866" customWidth="1"/>
    <col min="13570" max="13570" width="2" style="866" customWidth="1"/>
    <col min="13571" max="13571" width="13.28515625" style="866" customWidth="1"/>
    <col min="13572" max="13572" width="22" style="866" bestFit="1" customWidth="1"/>
    <col min="13573" max="13573" width="3.7109375" style="866" customWidth="1"/>
    <col min="13574" max="13574" width="26.42578125" style="866" customWidth="1"/>
    <col min="13575" max="13575" width="27.42578125" style="866" customWidth="1"/>
    <col min="13576" max="13576" width="4.28515625" style="866" customWidth="1"/>
    <col min="13577" max="13824" width="11.42578125" style="866"/>
    <col min="13825" max="13825" width="6.28515625" style="866" customWidth="1"/>
    <col min="13826" max="13826" width="2" style="866" customWidth="1"/>
    <col min="13827" max="13827" width="13.28515625" style="866" customWidth="1"/>
    <col min="13828" max="13828" width="22" style="866" bestFit="1" customWidth="1"/>
    <col min="13829" max="13829" width="3.7109375" style="866" customWidth="1"/>
    <col min="13830" max="13830" width="26.42578125" style="866" customWidth="1"/>
    <col min="13831" max="13831" width="27.42578125" style="866" customWidth="1"/>
    <col min="13832" max="13832" width="4.28515625" style="866" customWidth="1"/>
    <col min="13833" max="14080" width="11.42578125" style="866"/>
    <col min="14081" max="14081" width="6.28515625" style="866" customWidth="1"/>
    <col min="14082" max="14082" width="2" style="866" customWidth="1"/>
    <col min="14083" max="14083" width="13.28515625" style="866" customWidth="1"/>
    <col min="14084" max="14084" width="22" style="866" bestFit="1" customWidth="1"/>
    <col min="14085" max="14085" width="3.7109375" style="866" customWidth="1"/>
    <col min="14086" max="14086" width="26.42578125" style="866" customWidth="1"/>
    <col min="14087" max="14087" width="27.42578125" style="866" customWidth="1"/>
    <col min="14088" max="14088" width="4.28515625" style="866" customWidth="1"/>
    <col min="14089" max="14336" width="11.42578125" style="866"/>
    <col min="14337" max="14337" width="6.28515625" style="866" customWidth="1"/>
    <col min="14338" max="14338" width="2" style="866" customWidth="1"/>
    <col min="14339" max="14339" width="13.28515625" style="866" customWidth="1"/>
    <col min="14340" max="14340" width="22" style="866" bestFit="1" customWidth="1"/>
    <col min="14341" max="14341" width="3.7109375" style="866" customWidth="1"/>
    <col min="14342" max="14342" width="26.42578125" style="866" customWidth="1"/>
    <col min="14343" max="14343" width="27.42578125" style="866" customWidth="1"/>
    <col min="14344" max="14344" width="4.28515625" style="866" customWidth="1"/>
    <col min="14345" max="14592" width="11.42578125" style="866"/>
    <col min="14593" max="14593" width="6.28515625" style="866" customWidth="1"/>
    <col min="14594" max="14594" width="2" style="866" customWidth="1"/>
    <col min="14595" max="14595" width="13.28515625" style="866" customWidth="1"/>
    <col min="14596" max="14596" width="22" style="866" bestFit="1" customWidth="1"/>
    <col min="14597" max="14597" width="3.7109375" style="866" customWidth="1"/>
    <col min="14598" max="14598" width="26.42578125" style="866" customWidth="1"/>
    <col min="14599" max="14599" width="27.42578125" style="866" customWidth="1"/>
    <col min="14600" max="14600" width="4.28515625" style="866" customWidth="1"/>
    <col min="14601" max="14848" width="11.42578125" style="866"/>
    <col min="14849" max="14849" width="6.28515625" style="866" customWidth="1"/>
    <col min="14850" max="14850" width="2" style="866" customWidth="1"/>
    <col min="14851" max="14851" width="13.28515625" style="866" customWidth="1"/>
    <col min="14852" max="14852" width="22" style="866" bestFit="1" customWidth="1"/>
    <col min="14853" max="14853" width="3.7109375" style="866" customWidth="1"/>
    <col min="14854" max="14854" width="26.42578125" style="866" customWidth="1"/>
    <col min="14855" max="14855" width="27.42578125" style="866" customWidth="1"/>
    <col min="14856" max="14856" width="4.28515625" style="866" customWidth="1"/>
    <col min="14857" max="15104" width="11.42578125" style="866"/>
    <col min="15105" max="15105" width="6.28515625" style="866" customWidth="1"/>
    <col min="15106" max="15106" width="2" style="866" customWidth="1"/>
    <col min="15107" max="15107" width="13.28515625" style="866" customWidth="1"/>
    <col min="15108" max="15108" width="22" style="866" bestFit="1" customWidth="1"/>
    <col min="15109" max="15109" width="3.7109375" style="866" customWidth="1"/>
    <col min="15110" max="15110" width="26.42578125" style="866" customWidth="1"/>
    <col min="15111" max="15111" width="27.42578125" style="866" customWidth="1"/>
    <col min="15112" max="15112" width="4.28515625" style="866" customWidth="1"/>
    <col min="15113" max="15360" width="11.42578125" style="866"/>
    <col min="15361" max="15361" width="6.28515625" style="866" customWidth="1"/>
    <col min="15362" max="15362" width="2" style="866" customWidth="1"/>
    <col min="15363" max="15363" width="13.28515625" style="866" customWidth="1"/>
    <col min="15364" max="15364" width="22" style="866" bestFit="1" customWidth="1"/>
    <col min="15365" max="15365" width="3.7109375" style="866" customWidth="1"/>
    <col min="15366" max="15366" width="26.42578125" style="866" customWidth="1"/>
    <col min="15367" max="15367" width="27.42578125" style="866" customWidth="1"/>
    <col min="15368" max="15368" width="4.28515625" style="866" customWidth="1"/>
    <col min="15369" max="15616" width="11.42578125" style="866"/>
    <col min="15617" max="15617" width="6.28515625" style="866" customWidth="1"/>
    <col min="15618" max="15618" width="2" style="866" customWidth="1"/>
    <col min="15619" max="15619" width="13.28515625" style="866" customWidth="1"/>
    <col min="15620" max="15620" width="22" style="866" bestFit="1" customWidth="1"/>
    <col min="15621" max="15621" width="3.7109375" style="866" customWidth="1"/>
    <col min="15622" max="15622" width="26.42578125" style="866" customWidth="1"/>
    <col min="15623" max="15623" width="27.42578125" style="866" customWidth="1"/>
    <col min="15624" max="15624" width="4.28515625" style="866" customWidth="1"/>
    <col min="15625" max="15872" width="11.42578125" style="866"/>
    <col min="15873" max="15873" width="6.28515625" style="866" customWidth="1"/>
    <col min="15874" max="15874" width="2" style="866" customWidth="1"/>
    <col min="15875" max="15875" width="13.28515625" style="866" customWidth="1"/>
    <col min="15876" max="15876" width="22" style="866" bestFit="1" customWidth="1"/>
    <col min="15877" max="15877" width="3.7109375" style="866" customWidth="1"/>
    <col min="15878" max="15878" width="26.42578125" style="866" customWidth="1"/>
    <col min="15879" max="15879" width="27.42578125" style="866" customWidth="1"/>
    <col min="15880" max="15880" width="4.28515625" style="866" customWidth="1"/>
    <col min="15881" max="16128" width="11.42578125" style="866"/>
    <col min="16129" max="16129" width="6.28515625" style="866" customWidth="1"/>
    <col min="16130" max="16130" width="2" style="866" customWidth="1"/>
    <col min="16131" max="16131" width="13.28515625" style="866" customWidth="1"/>
    <col min="16132" max="16132" width="22" style="866" bestFit="1" customWidth="1"/>
    <col min="16133" max="16133" width="3.7109375" style="866" customWidth="1"/>
    <col min="16134" max="16134" width="26.42578125" style="866" customWidth="1"/>
    <col min="16135" max="16135" width="27.42578125" style="866" customWidth="1"/>
    <col min="16136" max="16136" width="4.28515625" style="866" customWidth="1"/>
    <col min="16137" max="16384" width="11.42578125" style="866"/>
  </cols>
  <sheetData>
    <row r="1" spans="2:9" ht="42.95" customHeight="1" x14ac:dyDescent="0.2"/>
    <row r="2" spans="2:9" ht="21.6" customHeight="1" x14ac:dyDescent="0.2">
      <c r="B2" s="1769" t="s">
        <v>1831</v>
      </c>
      <c r="C2" s="1769"/>
      <c r="D2" s="1769"/>
      <c r="E2" s="1769"/>
      <c r="F2" s="1769"/>
      <c r="G2" s="1769"/>
      <c r="H2" s="3" t="s">
        <v>1</v>
      </c>
      <c r="I2" s="3"/>
    </row>
    <row r="3" spans="2:9" ht="24.6" customHeight="1" x14ac:dyDescent="0.2">
      <c r="B3" s="1799" t="s">
        <v>1832</v>
      </c>
      <c r="C3" s="1799"/>
      <c r="D3" s="1799"/>
      <c r="E3" s="1799"/>
      <c r="F3" s="1799"/>
      <c r="G3" s="1799"/>
    </row>
    <row r="4" spans="2:9" ht="20.45" customHeight="1" x14ac:dyDescent="0.2">
      <c r="B4" s="1799" t="s">
        <v>1833</v>
      </c>
      <c r="C4" s="1799"/>
      <c r="D4" s="1799"/>
      <c r="E4" s="1799"/>
      <c r="F4" s="1799"/>
      <c r="G4" s="1799"/>
    </row>
    <row r="5" spans="2:9" ht="18" customHeight="1" thickBot="1" x14ac:dyDescent="0.25">
      <c r="B5" s="1804" t="s">
        <v>1834</v>
      </c>
      <c r="C5" s="1804"/>
      <c r="D5" s="1804"/>
      <c r="E5" s="1804"/>
      <c r="F5" s="1804"/>
      <c r="G5" s="1804"/>
    </row>
    <row r="6" spans="2:9" ht="15.75" customHeight="1" x14ac:dyDescent="0.2">
      <c r="B6" s="911"/>
      <c r="C6" s="911"/>
      <c r="D6" s="911"/>
      <c r="E6" s="911"/>
      <c r="F6" s="911"/>
      <c r="G6" s="911"/>
    </row>
    <row r="7" spans="2:9" ht="15.75" x14ac:dyDescent="0.25">
      <c r="B7" s="1886" t="s">
        <v>1835</v>
      </c>
      <c r="C7" s="1904"/>
      <c r="D7" s="1904"/>
      <c r="E7" s="1244" t="s">
        <v>1836</v>
      </c>
      <c r="F7" s="1905" t="s">
        <v>1837</v>
      </c>
      <c r="G7" s="1906"/>
    </row>
    <row r="8" spans="2:9" ht="15.75" x14ac:dyDescent="0.25">
      <c r="B8" s="1904"/>
      <c r="C8" s="1904"/>
      <c r="D8" s="1904"/>
      <c r="E8" s="1245" t="s">
        <v>1838</v>
      </c>
      <c r="F8" s="1246" t="s">
        <v>1839</v>
      </c>
      <c r="G8" s="1246" t="s">
        <v>1840</v>
      </c>
    </row>
    <row r="9" spans="2:9" ht="15.75" x14ac:dyDescent="0.25">
      <c r="B9" s="1904"/>
      <c r="C9" s="1904"/>
      <c r="D9" s="1904"/>
      <c r="E9" s="1247" t="s">
        <v>1841</v>
      </c>
      <c r="F9" s="1248" t="s">
        <v>1842</v>
      </c>
      <c r="G9" s="1248" t="s">
        <v>1843</v>
      </c>
    </row>
    <row r="10" spans="2:9" ht="18" customHeight="1" x14ac:dyDescent="0.2">
      <c r="B10" s="932">
        <v>1988</v>
      </c>
      <c r="C10" s="932" t="s">
        <v>155</v>
      </c>
      <c r="D10" s="932" t="s">
        <v>1844</v>
      </c>
      <c r="E10" s="1207">
        <v>10863</v>
      </c>
      <c r="F10" s="1207">
        <v>14080</v>
      </c>
      <c r="G10" s="1207">
        <v>14080</v>
      </c>
    </row>
    <row r="11" spans="2:9" ht="18" customHeight="1" x14ac:dyDescent="0.2">
      <c r="B11" s="932">
        <v>1989</v>
      </c>
      <c r="C11" s="932" t="s">
        <v>155</v>
      </c>
      <c r="D11" s="932" t="s">
        <v>1845</v>
      </c>
      <c r="E11" s="1207">
        <v>11950</v>
      </c>
      <c r="F11" s="1207">
        <v>15488</v>
      </c>
      <c r="G11" s="1207">
        <v>15488</v>
      </c>
    </row>
    <row r="12" spans="2:9" ht="18" customHeight="1" x14ac:dyDescent="0.2">
      <c r="B12" s="932">
        <v>1989</v>
      </c>
      <c r="C12" s="932" t="s">
        <v>155</v>
      </c>
      <c r="D12" s="932" t="s">
        <v>1844</v>
      </c>
      <c r="E12" s="1207">
        <v>11950</v>
      </c>
      <c r="F12" s="1207">
        <v>18000</v>
      </c>
      <c r="G12" s="1207">
        <v>15488</v>
      </c>
    </row>
    <row r="13" spans="2:9" ht="18" customHeight="1" x14ac:dyDescent="0.2">
      <c r="B13" s="932">
        <v>1989</v>
      </c>
      <c r="C13" s="932" t="s">
        <v>155</v>
      </c>
      <c r="D13" s="932" t="s">
        <v>1846</v>
      </c>
      <c r="E13" s="1207">
        <v>13384</v>
      </c>
      <c r="F13" s="1207">
        <v>18000</v>
      </c>
      <c r="G13" s="1207">
        <v>15488</v>
      </c>
    </row>
    <row r="14" spans="2:9" ht="18" customHeight="1" x14ac:dyDescent="0.2">
      <c r="B14" s="932">
        <v>1990</v>
      </c>
      <c r="C14" s="932" t="s">
        <v>155</v>
      </c>
      <c r="D14" s="932" t="s">
        <v>1844</v>
      </c>
      <c r="E14" s="1207">
        <v>19340</v>
      </c>
      <c r="F14" s="1207">
        <v>26000</v>
      </c>
      <c r="G14" s="1207">
        <v>22380</v>
      </c>
    </row>
    <row r="15" spans="2:9" ht="18" customHeight="1" x14ac:dyDescent="0.2">
      <c r="B15" s="932">
        <v>1991</v>
      </c>
      <c r="C15" s="932" t="s">
        <v>155</v>
      </c>
      <c r="D15" s="932" t="s">
        <v>1844</v>
      </c>
      <c r="E15" s="1207">
        <v>24542.46</v>
      </c>
      <c r="F15" s="1207">
        <v>33000</v>
      </c>
      <c r="G15" s="1207">
        <v>28400.22</v>
      </c>
    </row>
    <row r="16" spans="2:9" ht="18" customHeight="1" x14ac:dyDescent="0.2">
      <c r="B16" s="932">
        <v>1992</v>
      </c>
      <c r="C16" s="932" t="s">
        <v>155</v>
      </c>
      <c r="D16" s="932" t="s">
        <v>1844</v>
      </c>
      <c r="E16" s="1207">
        <v>28707</v>
      </c>
      <c r="F16" s="1207">
        <v>38600</v>
      </c>
      <c r="G16" s="1207">
        <v>33219</v>
      </c>
    </row>
    <row r="17" spans="2:7" ht="18" customHeight="1" x14ac:dyDescent="0.2">
      <c r="B17" s="932">
        <v>1993</v>
      </c>
      <c r="C17" s="932" t="s">
        <v>155</v>
      </c>
      <c r="D17" s="932" t="s">
        <v>1844</v>
      </c>
      <c r="E17" s="1207">
        <v>34210</v>
      </c>
      <c r="F17" s="1207">
        <v>46000</v>
      </c>
      <c r="G17" s="1207">
        <v>39587</v>
      </c>
    </row>
    <row r="18" spans="2:7" ht="18" customHeight="1" x14ac:dyDescent="0.2">
      <c r="B18" s="932">
        <v>1994</v>
      </c>
      <c r="C18" s="932" t="s">
        <v>155</v>
      </c>
      <c r="D18" s="932" t="s">
        <v>1844</v>
      </c>
      <c r="E18" s="1207">
        <v>38784</v>
      </c>
      <c r="F18" s="1207">
        <v>52150</v>
      </c>
      <c r="G18" s="1207">
        <v>44880</v>
      </c>
    </row>
    <row r="19" spans="2:7" ht="18" customHeight="1" x14ac:dyDescent="0.2">
      <c r="B19" s="932">
        <v>1995</v>
      </c>
      <c r="C19" s="932" t="s">
        <v>155</v>
      </c>
      <c r="D19" s="932" t="s">
        <v>1844</v>
      </c>
      <c r="E19" s="1207">
        <v>43804</v>
      </c>
      <c r="F19" s="1207">
        <v>58900</v>
      </c>
      <c r="G19" s="1207">
        <v>50689</v>
      </c>
    </row>
    <row r="20" spans="2:7" ht="18" customHeight="1" x14ac:dyDescent="0.2">
      <c r="B20" s="932">
        <v>1996</v>
      </c>
      <c r="C20" s="932" t="s">
        <v>155</v>
      </c>
      <c r="D20" s="932" t="s">
        <v>1844</v>
      </c>
      <c r="E20" s="1207">
        <v>48710</v>
      </c>
      <c r="F20" s="1207">
        <v>65500</v>
      </c>
      <c r="G20" s="1207">
        <v>56370</v>
      </c>
    </row>
    <row r="21" spans="2:7" ht="18" customHeight="1" x14ac:dyDescent="0.2">
      <c r="B21" s="932">
        <v>1997</v>
      </c>
      <c r="C21" s="932" t="s">
        <v>155</v>
      </c>
      <c r="D21" s="932" t="s">
        <v>1844</v>
      </c>
      <c r="E21" s="1207">
        <v>53094</v>
      </c>
      <c r="F21" s="1207">
        <v>71400</v>
      </c>
      <c r="G21" s="1207">
        <v>61445</v>
      </c>
    </row>
    <row r="22" spans="2:7" ht="18" customHeight="1" x14ac:dyDescent="0.2">
      <c r="B22" s="932">
        <v>1998</v>
      </c>
      <c r="C22" s="932" t="s">
        <v>155</v>
      </c>
      <c r="D22" s="932" t="s">
        <v>1844</v>
      </c>
      <c r="E22" s="1207">
        <v>57342</v>
      </c>
      <c r="F22" s="1207">
        <v>80500</v>
      </c>
      <c r="G22" s="1207">
        <v>66361</v>
      </c>
    </row>
    <row r="23" spans="2:7" ht="18" customHeight="1" x14ac:dyDescent="0.2">
      <c r="B23" s="932">
        <v>1999</v>
      </c>
      <c r="C23" s="932" t="s">
        <v>155</v>
      </c>
      <c r="D23" s="932" t="s">
        <v>1844</v>
      </c>
      <c r="E23" s="1207">
        <v>61929</v>
      </c>
      <c r="F23" s="1207">
        <v>90500</v>
      </c>
      <c r="G23" s="1207">
        <v>71670</v>
      </c>
    </row>
    <row r="24" spans="2:7" ht="18" customHeight="1" x14ac:dyDescent="0.2">
      <c r="B24" s="932">
        <v>2000</v>
      </c>
      <c r="C24" s="932" t="s">
        <v>155</v>
      </c>
      <c r="D24" s="932" t="s">
        <v>1844</v>
      </c>
      <c r="E24" s="1207">
        <v>66883</v>
      </c>
      <c r="F24" s="1207">
        <v>100000</v>
      </c>
      <c r="G24" s="1207">
        <v>77404</v>
      </c>
    </row>
    <row r="25" spans="2:7" ht="18" customHeight="1" x14ac:dyDescent="0.2">
      <c r="B25" s="932">
        <v>2001</v>
      </c>
      <c r="C25" s="932" t="s">
        <v>155</v>
      </c>
      <c r="D25" s="932" t="s">
        <v>1844</v>
      </c>
      <c r="E25" s="1207">
        <v>70562</v>
      </c>
      <c r="F25" s="1207">
        <v>105500</v>
      </c>
      <c r="G25" s="1207">
        <v>81661</v>
      </c>
    </row>
    <row r="26" spans="2:7" ht="18" customHeight="1" x14ac:dyDescent="0.2">
      <c r="B26" s="932">
        <v>2002</v>
      </c>
      <c r="C26" s="932" t="s">
        <v>155</v>
      </c>
      <c r="D26" s="932" t="s">
        <v>1844</v>
      </c>
      <c r="E26" s="1207">
        <v>72326</v>
      </c>
      <c r="F26" s="1207">
        <v>111200</v>
      </c>
      <c r="G26" s="1207">
        <v>83703</v>
      </c>
    </row>
    <row r="27" spans="2:7" ht="18" customHeight="1" x14ac:dyDescent="0.2">
      <c r="B27" s="932">
        <v>2003</v>
      </c>
      <c r="C27" s="932" t="s">
        <v>155</v>
      </c>
      <c r="D27" s="932" t="s">
        <v>1847</v>
      </c>
      <c r="E27" s="1207">
        <v>75219</v>
      </c>
      <c r="F27" s="1207">
        <v>115648</v>
      </c>
      <c r="G27" s="1207">
        <v>87051</v>
      </c>
    </row>
    <row r="28" spans="2:7" ht="18" customHeight="1" x14ac:dyDescent="0.2">
      <c r="B28" s="932">
        <v>2004</v>
      </c>
      <c r="C28" s="932" t="s">
        <v>155</v>
      </c>
      <c r="D28" s="932" t="s">
        <v>1847</v>
      </c>
      <c r="E28" s="1207">
        <v>78050</v>
      </c>
      <c r="F28" s="1207">
        <v>120000</v>
      </c>
      <c r="G28" s="1207">
        <v>90327</v>
      </c>
    </row>
    <row r="29" spans="2:7" ht="18" customHeight="1" x14ac:dyDescent="0.2">
      <c r="B29" s="932">
        <v>2005</v>
      </c>
      <c r="C29" s="932" t="s">
        <v>155</v>
      </c>
      <c r="D29" s="932" t="s">
        <v>1847</v>
      </c>
      <c r="E29" s="1207">
        <v>82889</v>
      </c>
      <c r="F29" s="1207">
        <v>127500</v>
      </c>
      <c r="G29" s="1207">
        <v>95927</v>
      </c>
    </row>
    <row r="30" spans="2:7" ht="18" customHeight="1" x14ac:dyDescent="0.2">
      <c r="B30" s="932">
        <v>2006</v>
      </c>
      <c r="C30" s="932"/>
      <c r="D30" s="932" t="s">
        <v>1847</v>
      </c>
      <c r="E30" s="1207">
        <v>87697</v>
      </c>
      <c r="F30" s="1207">
        <v>135000</v>
      </c>
      <c r="G30" s="1207">
        <v>101491</v>
      </c>
    </row>
    <row r="31" spans="2:7" ht="18" customHeight="1" x14ac:dyDescent="0.2">
      <c r="B31" s="932">
        <v>2007</v>
      </c>
      <c r="C31" s="932" t="s">
        <v>155</v>
      </c>
      <c r="D31" s="932" t="s">
        <v>1847</v>
      </c>
      <c r="E31" s="1207">
        <v>92897</v>
      </c>
      <c r="F31" s="1207">
        <v>144000</v>
      </c>
      <c r="G31" s="1207">
        <v>107509</v>
      </c>
    </row>
    <row r="32" spans="2:7" ht="18" customHeight="1" x14ac:dyDescent="0.2">
      <c r="B32" s="932">
        <v>2008</v>
      </c>
      <c r="C32" s="932" t="s">
        <v>1848</v>
      </c>
      <c r="D32" s="932" t="s">
        <v>1847</v>
      </c>
      <c r="E32" s="1207">
        <v>102558</v>
      </c>
      <c r="F32" s="1207">
        <v>159000</v>
      </c>
      <c r="G32" s="1207">
        <v>118690</v>
      </c>
    </row>
    <row r="33" spans="2:7" ht="18" customHeight="1" x14ac:dyDescent="0.2">
      <c r="B33" s="932">
        <v>2009</v>
      </c>
      <c r="C33" s="932" t="s">
        <v>1849</v>
      </c>
      <c r="D33" s="932" t="s">
        <v>1847</v>
      </c>
      <c r="E33" s="1207">
        <v>106435</v>
      </c>
      <c r="F33" s="1207">
        <v>165000</v>
      </c>
      <c r="G33" s="1207">
        <v>123176</v>
      </c>
    </row>
    <row r="34" spans="2:7" ht="18" customHeight="1" x14ac:dyDescent="0.2">
      <c r="B34" s="932">
        <v>2010</v>
      </c>
      <c r="C34" s="932" t="s">
        <v>155</v>
      </c>
      <c r="D34" s="932" t="s">
        <v>1847</v>
      </c>
      <c r="E34" s="1207">
        <v>110950</v>
      </c>
      <c r="F34" s="1207">
        <v>172000</v>
      </c>
      <c r="G34" s="1207">
        <v>128402</v>
      </c>
    </row>
    <row r="35" spans="2:7" ht="18" customHeight="1" x14ac:dyDescent="0.2">
      <c r="B35" s="932">
        <v>2011</v>
      </c>
      <c r="C35" s="932" t="s">
        <v>155</v>
      </c>
      <c r="D35" s="932" t="s">
        <v>1847</v>
      </c>
      <c r="E35" s="1207">
        <v>117401</v>
      </c>
      <c r="F35" s="1207">
        <v>182000</v>
      </c>
      <c r="G35" s="1207">
        <v>135867</v>
      </c>
    </row>
    <row r="36" spans="2:7" ht="18" customHeight="1" x14ac:dyDescent="0.2">
      <c r="B36" s="932">
        <v>2012</v>
      </c>
      <c r="C36" s="932" t="s">
        <v>155</v>
      </c>
      <c r="D36" s="932" t="s">
        <v>1847</v>
      </c>
      <c r="E36" s="1207">
        <v>124497</v>
      </c>
      <c r="F36" s="1207">
        <v>193000</v>
      </c>
      <c r="G36" s="1207">
        <v>144079</v>
      </c>
    </row>
    <row r="37" spans="2:7" ht="18" customHeight="1" x14ac:dyDescent="0.2">
      <c r="B37" s="932">
        <v>2013</v>
      </c>
      <c r="C37" s="932" t="s">
        <v>155</v>
      </c>
      <c r="D37" s="932" t="s">
        <v>1850</v>
      </c>
      <c r="E37" s="1207">
        <v>135463</v>
      </c>
      <c r="F37" s="1207">
        <v>210000</v>
      </c>
      <c r="G37" s="1207">
        <v>156770</v>
      </c>
    </row>
    <row r="38" spans="2:7" ht="18" customHeight="1" x14ac:dyDescent="0.2">
      <c r="B38" s="932">
        <v>2014</v>
      </c>
      <c r="C38" s="932" t="s">
        <v>155</v>
      </c>
      <c r="D38" s="932" t="s">
        <v>1847</v>
      </c>
      <c r="E38" s="1207">
        <v>145139</v>
      </c>
      <c r="F38" s="1207">
        <v>225000</v>
      </c>
      <c r="G38" s="1207">
        <v>167968</v>
      </c>
    </row>
    <row r="39" spans="2:7" ht="18" customHeight="1" x14ac:dyDescent="0.2">
      <c r="B39" s="932">
        <v>2015</v>
      </c>
      <c r="C39" s="932" t="s">
        <v>155</v>
      </c>
      <c r="D39" s="932" t="s">
        <v>1847</v>
      </c>
      <c r="E39" s="1207">
        <v>155460</v>
      </c>
      <c r="F39" s="1207">
        <v>241000</v>
      </c>
      <c r="G39" s="1207">
        <v>179912</v>
      </c>
    </row>
    <row r="40" spans="2:7" ht="18" customHeight="1" x14ac:dyDescent="0.2">
      <c r="B40" s="932">
        <v>2016</v>
      </c>
      <c r="C40" s="932" t="s">
        <v>155</v>
      </c>
      <c r="D40" s="932" t="s">
        <v>1851</v>
      </c>
      <c r="E40" s="1207">
        <v>166103</v>
      </c>
      <c r="F40" s="1207">
        <v>270000</v>
      </c>
      <c r="G40" s="1207">
        <v>197082</v>
      </c>
    </row>
    <row r="41" spans="2:7" ht="18" customHeight="1" x14ac:dyDescent="0.2">
      <c r="B41" s="932">
        <v>2017</v>
      </c>
      <c r="C41" s="932" t="s">
        <v>155</v>
      </c>
      <c r="D41" s="932" t="s">
        <v>1851</v>
      </c>
      <c r="E41" s="1207">
        <v>178037</v>
      </c>
      <c r="F41" s="1207">
        <v>276000</v>
      </c>
      <c r="G41" s="1207">
        <v>206041</v>
      </c>
    </row>
    <row r="42" spans="2:7" ht="18" customHeight="1" x14ac:dyDescent="0.2">
      <c r="B42" s="932">
        <v>2018</v>
      </c>
      <c r="C42" s="932" t="s">
        <v>155</v>
      </c>
      <c r="D42" s="932" t="s">
        <v>1852</v>
      </c>
      <c r="E42" s="1207">
        <v>185778</v>
      </c>
      <c r="F42" s="1207">
        <v>288000</v>
      </c>
      <c r="G42" s="1207">
        <v>214999</v>
      </c>
    </row>
    <row r="43" spans="2:7" x14ac:dyDescent="0.2">
      <c r="B43" s="932">
        <v>2019</v>
      </c>
      <c r="C43" s="932" t="s">
        <v>155</v>
      </c>
      <c r="D43" s="932" t="s">
        <v>1853</v>
      </c>
      <c r="E43" s="1207">
        <v>194164</v>
      </c>
      <c r="F43" s="1207">
        <v>301000</v>
      </c>
      <c r="G43" s="1207">
        <v>224704</v>
      </c>
    </row>
    <row r="44" spans="2:7" x14ac:dyDescent="0.2">
      <c r="B44" s="724" t="s">
        <v>1854</v>
      </c>
    </row>
    <row r="45" spans="2:7" ht="15.75" x14ac:dyDescent="0.25">
      <c r="B45" s="724" t="s">
        <v>1855</v>
      </c>
      <c r="F45" s="1249"/>
    </row>
    <row r="46" spans="2:7" x14ac:dyDescent="0.2">
      <c r="B46" s="724" t="s">
        <v>1856</v>
      </c>
    </row>
    <row r="51" spans="3:3" x14ac:dyDescent="0.2">
      <c r="C51" s="866" t="str">
        <f>CONCATENATE('54'!B3:G3)</f>
        <v/>
      </c>
    </row>
  </sheetData>
  <mergeCells count="6">
    <mergeCell ref="B2:G2"/>
    <mergeCell ref="B3:G3"/>
    <mergeCell ref="B4:G4"/>
    <mergeCell ref="B5:G5"/>
    <mergeCell ref="B7:D9"/>
    <mergeCell ref="F7:G7"/>
  </mergeCells>
  <hyperlinks>
    <hyperlink ref="H2" location="'Indice Total'!A6" display="Volver"/>
  </hyperlinks>
  <pageMargins left="0.9055118110236221" right="0.9055118110236221" top="0.74803149606299213" bottom="0.74803149606299213" header="0.31496062992125984" footer="0.31496062992125984"/>
  <pageSetup scale="86"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H47"/>
  <sheetViews>
    <sheetView showGridLines="0" zoomScale="90" zoomScaleNormal="90" workbookViewId="0"/>
  </sheetViews>
  <sheetFormatPr baseColWidth="10" defaultColWidth="10.28515625" defaultRowHeight="19.5" customHeight="1" x14ac:dyDescent="0.2"/>
  <cols>
    <col min="1" max="1" width="23.7109375" style="866" customWidth="1"/>
    <col min="2" max="2" width="21.28515625" style="866" customWidth="1"/>
    <col min="3" max="3" width="5.85546875" style="866" customWidth="1"/>
    <col min="4" max="4" width="26.7109375" style="866" customWidth="1"/>
    <col min="5" max="5" width="10.28515625" style="866"/>
    <col min="6" max="6" width="29.42578125" style="866" customWidth="1"/>
    <col min="7" max="16384" width="10.28515625" style="866"/>
  </cols>
  <sheetData>
    <row r="1" spans="2:8" ht="42.95" customHeight="1" x14ac:dyDescent="0.2"/>
    <row r="2" spans="2:8" ht="21" customHeight="1" x14ac:dyDescent="0.25">
      <c r="B2" s="1769" t="s">
        <v>1857</v>
      </c>
      <c r="C2" s="1769"/>
      <c r="D2" s="1769"/>
      <c r="E2" s="3" t="s">
        <v>1</v>
      </c>
      <c r="F2" s="1250"/>
      <c r="G2" s="1250"/>
      <c r="H2" s="1250"/>
    </row>
    <row r="3" spans="2:8" ht="36" customHeight="1" x14ac:dyDescent="0.2">
      <c r="B3" s="1761" t="s">
        <v>1858</v>
      </c>
      <c r="C3" s="1761"/>
      <c r="D3" s="1761"/>
    </row>
    <row r="4" spans="2:8" ht="16.5" customHeight="1" x14ac:dyDescent="0.2">
      <c r="B4" s="1799" t="s">
        <v>1859</v>
      </c>
      <c r="C4" s="1799"/>
      <c r="D4" s="1799"/>
    </row>
    <row r="5" spans="2:8" ht="19.5" customHeight="1" thickBot="1" x14ac:dyDescent="0.25">
      <c r="B5" s="1804" t="s">
        <v>1860</v>
      </c>
      <c r="C5" s="1804"/>
      <c r="D5" s="1804"/>
    </row>
    <row r="6" spans="2:8" ht="14.25" customHeight="1" x14ac:dyDescent="0.2">
      <c r="B6" s="911"/>
      <c r="C6" s="911"/>
      <c r="D6" s="911"/>
    </row>
    <row r="7" spans="2:8" ht="24.75" customHeight="1" x14ac:dyDescent="0.25">
      <c r="B7" s="1188" t="s">
        <v>1861</v>
      </c>
      <c r="C7" s="1244"/>
      <c r="D7" s="1188" t="s">
        <v>1862</v>
      </c>
    </row>
    <row r="8" spans="2:8" ht="17.25" customHeight="1" x14ac:dyDescent="0.2">
      <c r="B8" s="1239" t="s">
        <v>1863</v>
      </c>
      <c r="C8" s="1251" t="s">
        <v>1864</v>
      </c>
      <c r="D8" s="916">
        <v>34500</v>
      </c>
    </row>
    <row r="9" spans="2:8" ht="17.25" customHeight="1" x14ac:dyDescent="0.2">
      <c r="B9" s="1239" t="s">
        <v>1865</v>
      </c>
      <c r="C9" s="1239"/>
      <c r="D9" s="916">
        <v>39113</v>
      </c>
    </row>
    <row r="10" spans="2:8" ht="17.25" customHeight="1" x14ac:dyDescent="0.2">
      <c r="B10" s="1239" t="s">
        <v>1866</v>
      </c>
      <c r="C10" s="1239"/>
      <c r="D10" s="916">
        <v>44175</v>
      </c>
    </row>
    <row r="11" spans="2:8" ht="17.25" customHeight="1" x14ac:dyDescent="0.2">
      <c r="B11" s="1239" t="s">
        <v>1867</v>
      </c>
      <c r="C11" s="1239"/>
      <c r="D11" s="916">
        <v>49125</v>
      </c>
    </row>
    <row r="12" spans="2:8" ht="17.25" customHeight="1" x14ac:dyDescent="0.2">
      <c r="B12" s="1239" t="s">
        <v>1868</v>
      </c>
      <c r="C12" s="1239"/>
      <c r="D12" s="916">
        <v>53550</v>
      </c>
    </row>
    <row r="13" spans="2:8" ht="17.25" customHeight="1" x14ac:dyDescent="0.2">
      <c r="B13" s="1239" t="s">
        <v>1869</v>
      </c>
      <c r="C13" s="1239"/>
      <c r="D13" s="916">
        <v>60375</v>
      </c>
    </row>
    <row r="14" spans="2:8" ht="17.25" customHeight="1" x14ac:dyDescent="0.2">
      <c r="B14" s="1239" t="s">
        <v>1870</v>
      </c>
      <c r="C14" s="1239"/>
      <c r="D14" s="916">
        <v>67875</v>
      </c>
    </row>
    <row r="15" spans="2:8" ht="17.25" customHeight="1" x14ac:dyDescent="0.2">
      <c r="B15" s="1239" t="s">
        <v>1871</v>
      </c>
      <c r="C15" s="1239"/>
      <c r="D15" s="916">
        <v>75000</v>
      </c>
    </row>
    <row r="16" spans="2:8" ht="17.25" customHeight="1" x14ac:dyDescent="0.2">
      <c r="B16" s="1239" t="s">
        <v>1872</v>
      </c>
      <c r="C16" s="1239"/>
      <c r="D16" s="916">
        <v>79125</v>
      </c>
    </row>
    <row r="17" spans="2:4" ht="17.25" customHeight="1" x14ac:dyDescent="0.2">
      <c r="B17" s="1239" t="s">
        <v>1873</v>
      </c>
      <c r="C17" s="1239"/>
      <c r="D17" s="916">
        <v>83400</v>
      </c>
    </row>
    <row r="18" spans="2:4" ht="17.25" customHeight="1" x14ac:dyDescent="0.2">
      <c r="B18" s="1239" t="s">
        <v>1874</v>
      </c>
      <c r="C18" s="1239"/>
      <c r="D18" s="916">
        <v>86736</v>
      </c>
    </row>
    <row r="19" spans="2:4" ht="17.25" customHeight="1" x14ac:dyDescent="0.2">
      <c r="B19" s="1239" t="s">
        <v>1875</v>
      </c>
      <c r="C19" s="1239"/>
      <c r="D19" s="916">
        <v>90000</v>
      </c>
    </row>
    <row r="20" spans="2:4" ht="17.25" customHeight="1" x14ac:dyDescent="0.2">
      <c r="B20" s="1239" t="s">
        <v>1876</v>
      </c>
      <c r="C20" s="1239"/>
      <c r="D20" s="916">
        <v>95625</v>
      </c>
    </row>
    <row r="21" spans="2:4" ht="17.25" customHeight="1" x14ac:dyDescent="0.2">
      <c r="B21" s="1239" t="s">
        <v>1877</v>
      </c>
      <c r="C21" s="1239"/>
      <c r="D21" s="916">
        <v>101250</v>
      </c>
    </row>
    <row r="22" spans="2:4" ht="17.25" customHeight="1" x14ac:dyDescent="0.2">
      <c r="B22" s="1239" t="s">
        <v>1878</v>
      </c>
      <c r="C22" s="1239"/>
      <c r="D22" s="916">
        <v>108000</v>
      </c>
    </row>
    <row r="23" spans="2:4" ht="17.25" customHeight="1" x14ac:dyDescent="0.2">
      <c r="B23" s="1239" t="s">
        <v>1879</v>
      </c>
      <c r="C23" s="1239"/>
      <c r="D23" s="916">
        <v>119250</v>
      </c>
    </row>
    <row r="24" spans="2:4" ht="17.25" customHeight="1" x14ac:dyDescent="0.2">
      <c r="B24" s="1239" t="s">
        <v>1880</v>
      </c>
      <c r="C24" s="1252"/>
      <c r="D24" s="916">
        <v>131970</v>
      </c>
    </row>
    <row r="25" spans="2:4" ht="17.25" customHeight="1" x14ac:dyDescent="0.2">
      <c r="B25" s="1239" t="s">
        <v>1881</v>
      </c>
      <c r="C25" s="1252"/>
      <c r="D25" s="916">
        <v>136950</v>
      </c>
    </row>
    <row r="26" spans="2:4" ht="17.25" customHeight="1" x14ac:dyDescent="0.2">
      <c r="B26" s="1239" t="s">
        <v>1882</v>
      </c>
      <c r="C26" s="1252"/>
      <c r="D26" s="916">
        <v>151800</v>
      </c>
    </row>
    <row r="27" spans="2:4" ht="17.25" customHeight="1" x14ac:dyDescent="0.2">
      <c r="B27" s="1239" t="s">
        <v>1883</v>
      </c>
      <c r="C27" s="1252"/>
      <c r="D27" s="916">
        <v>158240</v>
      </c>
    </row>
    <row r="28" spans="2:4" ht="17.25" customHeight="1" x14ac:dyDescent="0.2">
      <c r="B28" s="1253" t="s">
        <v>1884</v>
      </c>
      <c r="C28" s="1252" t="s">
        <v>1885</v>
      </c>
      <c r="D28" s="916">
        <v>172000</v>
      </c>
    </row>
    <row r="29" spans="2:4" ht="17.25" customHeight="1" x14ac:dyDescent="0.2">
      <c r="B29" s="1253" t="s">
        <v>1886</v>
      </c>
      <c r="C29" s="1254"/>
      <c r="D29" s="916">
        <v>182000</v>
      </c>
    </row>
    <row r="30" spans="2:4" ht="17.25" customHeight="1" x14ac:dyDescent="0.2">
      <c r="B30" s="1253" t="s">
        <v>1887</v>
      </c>
      <c r="C30" s="1254"/>
      <c r="D30" s="916">
        <v>193000</v>
      </c>
    </row>
    <row r="31" spans="2:4" ht="17.25" customHeight="1" x14ac:dyDescent="0.2">
      <c r="B31" s="1253" t="s">
        <v>1888</v>
      </c>
      <c r="C31" s="1254"/>
      <c r="D31" s="916">
        <v>210000</v>
      </c>
    </row>
    <row r="32" spans="2:4" ht="17.25" customHeight="1" x14ac:dyDescent="0.2">
      <c r="B32" s="1253" t="s">
        <v>1889</v>
      </c>
      <c r="C32" s="1254"/>
      <c r="D32" s="916">
        <v>225000</v>
      </c>
    </row>
    <row r="33" spans="2:6" ht="17.25" customHeight="1" x14ac:dyDescent="0.2">
      <c r="B33" s="1253" t="s">
        <v>1890</v>
      </c>
      <c r="C33" s="1254"/>
      <c r="D33" s="916">
        <v>241000</v>
      </c>
    </row>
    <row r="34" spans="2:6" ht="17.25" customHeight="1" x14ac:dyDescent="0.2">
      <c r="B34" s="1253" t="s">
        <v>1891</v>
      </c>
      <c r="C34" s="1252" t="s">
        <v>1892</v>
      </c>
      <c r="D34" s="916">
        <v>270000</v>
      </c>
    </row>
    <row r="35" spans="2:6" ht="17.25" customHeight="1" x14ac:dyDescent="0.2">
      <c r="B35" s="1255" t="s">
        <v>1893</v>
      </c>
      <c r="C35" s="1256" t="s">
        <v>1892</v>
      </c>
      <c r="D35" s="916">
        <v>276000</v>
      </c>
    </row>
    <row r="36" spans="2:6" ht="17.25" customHeight="1" x14ac:dyDescent="0.2">
      <c r="B36" s="1255" t="s">
        <v>1894</v>
      </c>
      <c r="C36" s="1256"/>
      <c r="D36" s="916">
        <v>288000</v>
      </c>
    </row>
    <row r="37" spans="2:6" ht="17.25" customHeight="1" x14ac:dyDescent="0.2">
      <c r="B37" s="1255" t="s">
        <v>1895</v>
      </c>
      <c r="C37" s="1257"/>
      <c r="D37" s="1258">
        <v>301000</v>
      </c>
    </row>
    <row r="38" spans="2:6" ht="51" customHeight="1" x14ac:dyDescent="0.2">
      <c r="B38" s="1871" t="s">
        <v>1896</v>
      </c>
      <c r="C38" s="1871"/>
      <c r="D38" s="1871"/>
    </row>
    <row r="39" spans="2:6" ht="24.75" customHeight="1" x14ac:dyDescent="0.2">
      <c r="B39" s="1776" t="s">
        <v>1897</v>
      </c>
      <c r="C39" s="1776"/>
      <c r="D39" s="1776"/>
    </row>
    <row r="40" spans="2:6" ht="19.5" customHeight="1" x14ac:dyDescent="0.2">
      <c r="B40" s="1767" t="s">
        <v>1898</v>
      </c>
      <c r="C40" s="1857"/>
      <c r="D40" s="1857"/>
    </row>
    <row r="41" spans="2:6" ht="39.75" customHeight="1" x14ac:dyDescent="0.2">
      <c r="B41" s="1907"/>
      <c r="C41" s="1908"/>
      <c r="D41" s="1908"/>
    </row>
    <row r="42" spans="2:6" ht="15.75" x14ac:dyDescent="0.2">
      <c r="B42" s="1907"/>
      <c r="C42" s="1908"/>
      <c r="D42" s="1908"/>
      <c r="F42" s="1259"/>
    </row>
    <row r="43" spans="2:6" ht="56.25" customHeight="1" x14ac:dyDescent="0.2">
      <c r="B43" s="1907"/>
      <c r="C43" s="1908"/>
      <c r="D43" s="1908"/>
    </row>
    <row r="47" spans="2:6" ht="64.900000000000006" customHeight="1" x14ac:dyDescent="0.2"/>
  </sheetData>
  <mergeCells count="10">
    <mergeCell ref="B40:D40"/>
    <mergeCell ref="B41:D41"/>
    <mergeCell ref="B42:D42"/>
    <mergeCell ref="B43:D43"/>
    <mergeCell ref="B2:D2"/>
    <mergeCell ref="B3:D3"/>
    <mergeCell ref="B4:D4"/>
    <mergeCell ref="B5:D5"/>
    <mergeCell ref="B38:D38"/>
    <mergeCell ref="B39:D39"/>
  </mergeCells>
  <hyperlinks>
    <hyperlink ref="E2" location="'Indice Total'!A6" display="Volver"/>
  </hyperlinks>
  <pageMargins left="1.299212598425197" right="0.70866141732283472" top="0.74803149606299213" bottom="0.74803149606299213" header="0.31496062992125984" footer="0.31496062992125984"/>
  <pageSetup scale="92"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O53"/>
  <sheetViews>
    <sheetView showGridLines="0" zoomScale="90" zoomScaleNormal="90" workbookViewId="0"/>
  </sheetViews>
  <sheetFormatPr baseColWidth="10" defaultColWidth="12.5703125" defaultRowHeight="15" x14ac:dyDescent="0.2"/>
  <cols>
    <col min="1" max="1" width="23.7109375" style="866" customWidth="1"/>
    <col min="2" max="2" width="17.85546875" style="866" customWidth="1"/>
    <col min="3" max="7" width="15.5703125" style="866" customWidth="1"/>
    <col min="8" max="8" width="12.5703125" style="866"/>
    <col min="9" max="10" width="11.85546875" style="269" bestFit="1" customWidth="1"/>
    <col min="11" max="11" width="13" style="269" bestFit="1" customWidth="1"/>
    <col min="12" max="12" width="13.42578125" style="269" bestFit="1" customWidth="1"/>
    <col min="13" max="13" width="12.85546875" style="269" customWidth="1"/>
    <col min="14" max="254" width="12.5703125" style="866"/>
    <col min="255" max="255" width="16" style="866" customWidth="1"/>
    <col min="256" max="259" width="15.140625" style="866" customWidth="1"/>
    <col min="260" max="260" width="15" style="866" customWidth="1"/>
    <col min="261" max="510" width="12.5703125" style="866"/>
    <col min="511" max="511" width="16" style="866" customWidth="1"/>
    <col min="512" max="515" width="15.140625" style="866" customWidth="1"/>
    <col min="516" max="516" width="15" style="866" customWidth="1"/>
    <col min="517" max="766" width="12.5703125" style="866"/>
    <col min="767" max="767" width="16" style="866" customWidth="1"/>
    <col min="768" max="771" width="15.140625" style="866" customWidth="1"/>
    <col min="772" max="772" width="15" style="866" customWidth="1"/>
    <col min="773" max="1022" width="12.5703125" style="866"/>
    <col min="1023" max="1023" width="16" style="866" customWidth="1"/>
    <col min="1024" max="1027" width="15.140625" style="866" customWidth="1"/>
    <col min="1028" max="1028" width="15" style="866" customWidth="1"/>
    <col min="1029" max="1278" width="12.5703125" style="866"/>
    <col min="1279" max="1279" width="16" style="866" customWidth="1"/>
    <col min="1280" max="1283" width="15.140625" style="866" customWidth="1"/>
    <col min="1284" max="1284" width="15" style="866" customWidth="1"/>
    <col min="1285" max="1534" width="12.5703125" style="866"/>
    <col min="1535" max="1535" width="16" style="866" customWidth="1"/>
    <col min="1536" max="1539" width="15.140625" style="866" customWidth="1"/>
    <col min="1540" max="1540" width="15" style="866" customWidth="1"/>
    <col min="1541" max="1790" width="12.5703125" style="866"/>
    <col min="1791" max="1791" width="16" style="866" customWidth="1"/>
    <col min="1792" max="1795" width="15.140625" style="866" customWidth="1"/>
    <col min="1796" max="1796" width="15" style="866" customWidth="1"/>
    <col min="1797" max="2046" width="12.5703125" style="866"/>
    <col min="2047" max="2047" width="16" style="866" customWidth="1"/>
    <col min="2048" max="2051" width="15.140625" style="866" customWidth="1"/>
    <col min="2052" max="2052" width="15" style="866" customWidth="1"/>
    <col min="2053" max="2302" width="12.5703125" style="866"/>
    <col min="2303" max="2303" width="16" style="866" customWidth="1"/>
    <col min="2304" max="2307" width="15.140625" style="866" customWidth="1"/>
    <col min="2308" max="2308" width="15" style="866" customWidth="1"/>
    <col min="2309" max="2558" width="12.5703125" style="866"/>
    <col min="2559" max="2559" width="16" style="866" customWidth="1"/>
    <col min="2560" max="2563" width="15.140625" style="866" customWidth="1"/>
    <col min="2564" max="2564" width="15" style="866" customWidth="1"/>
    <col min="2565" max="2814" width="12.5703125" style="866"/>
    <col min="2815" max="2815" width="16" style="866" customWidth="1"/>
    <col min="2816" max="2819" width="15.140625" style="866" customWidth="1"/>
    <col min="2820" max="2820" width="15" style="866" customWidth="1"/>
    <col min="2821" max="3070" width="12.5703125" style="866"/>
    <col min="3071" max="3071" width="16" style="866" customWidth="1"/>
    <col min="3072" max="3075" width="15.140625" style="866" customWidth="1"/>
    <col min="3076" max="3076" width="15" style="866" customWidth="1"/>
    <col min="3077" max="3326" width="12.5703125" style="866"/>
    <col min="3327" max="3327" width="16" style="866" customWidth="1"/>
    <col min="3328" max="3331" width="15.140625" style="866" customWidth="1"/>
    <col min="3332" max="3332" width="15" style="866" customWidth="1"/>
    <col min="3333" max="3582" width="12.5703125" style="866"/>
    <col min="3583" max="3583" width="16" style="866" customWidth="1"/>
    <col min="3584" max="3587" width="15.140625" style="866" customWidth="1"/>
    <col min="3588" max="3588" width="15" style="866" customWidth="1"/>
    <col min="3589" max="3838" width="12.5703125" style="866"/>
    <col min="3839" max="3839" width="16" style="866" customWidth="1"/>
    <col min="3840" max="3843" width="15.140625" style="866" customWidth="1"/>
    <col min="3844" max="3844" width="15" style="866" customWidth="1"/>
    <col min="3845" max="4094" width="12.5703125" style="866"/>
    <col min="4095" max="4095" width="16" style="866" customWidth="1"/>
    <col min="4096" max="4099" width="15.140625" style="866" customWidth="1"/>
    <col min="4100" max="4100" width="15" style="866" customWidth="1"/>
    <col min="4101" max="4350" width="12.5703125" style="866"/>
    <col min="4351" max="4351" width="16" style="866" customWidth="1"/>
    <col min="4352" max="4355" width="15.140625" style="866" customWidth="1"/>
    <col min="4356" max="4356" width="15" style="866" customWidth="1"/>
    <col min="4357" max="4606" width="12.5703125" style="866"/>
    <col min="4607" max="4607" width="16" style="866" customWidth="1"/>
    <col min="4608" max="4611" width="15.140625" style="866" customWidth="1"/>
    <col min="4612" max="4612" width="15" style="866" customWidth="1"/>
    <col min="4613" max="4862" width="12.5703125" style="866"/>
    <col min="4863" max="4863" width="16" style="866" customWidth="1"/>
    <col min="4864" max="4867" width="15.140625" style="866" customWidth="1"/>
    <col min="4868" max="4868" width="15" style="866" customWidth="1"/>
    <col min="4869" max="5118" width="12.5703125" style="866"/>
    <col min="5119" max="5119" width="16" style="866" customWidth="1"/>
    <col min="5120" max="5123" width="15.140625" style="866" customWidth="1"/>
    <col min="5124" max="5124" width="15" style="866" customWidth="1"/>
    <col min="5125" max="5374" width="12.5703125" style="866"/>
    <col min="5375" max="5375" width="16" style="866" customWidth="1"/>
    <col min="5376" max="5379" width="15.140625" style="866" customWidth="1"/>
    <col min="5380" max="5380" width="15" style="866" customWidth="1"/>
    <col min="5381" max="5630" width="12.5703125" style="866"/>
    <col min="5631" max="5631" width="16" style="866" customWidth="1"/>
    <col min="5632" max="5635" width="15.140625" style="866" customWidth="1"/>
    <col min="5636" max="5636" width="15" style="866" customWidth="1"/>
    <col min="5637" max="5886" width="12.5703125" style="866"/>
    <col min="5887" max="5887" width="16" style="866" customWidth="1"/>
    <col min="5888" max="5891" width="15.140625" style="866" customWidth="1"/>
    <col min="5892" max="5892" width="15" style="866" customWidth="1"/>
    <col min="5893" max="6142" width="12.5703125" style="866"/>
    <col min="6143" max="6143" width="16" style="866" customWidth="1"/>
    <col min="6144" max="6147" width="15.140625" style="866" customWidth="1"/>
    <col min="6148" max="6148" width="15" style="866" customWidth="1"/>
    <col min="6149" max="6398" width="12.5703125" style="866"/>
    <col min="6399" max="6399" width="16" style="866" customWidth="1"/>
    <col min="6400" max="6403" width="15.140625" style="866" customWidth="1"/>
    <col min="6404" max="6404" width="15" style="866" customWidth="1"/>
    <col min="6405" max="6654" width="12.5703125" style="866"/>
    <col min="6655" max="6655" width="16" style="866" customWidth="1"/>
    <col min="6656" max="6659" width="15.140625" style="866" customWidth="1"/>
    <col min="6660" max="6660" width="15" style="866" customWidth="1"/>
    <col min="6661" max="6910" width="12.5703125" style="866"/>
    <col min="6911" max="6911" width="16" style="866" customWidth="1"/>
    <col min="6912" max="6915" width="15.140625" style="866" customWidth="1"/>
    <col min="6916" max="6916" width="15" style="866" customWidth="1"/>
    <col min="6917" max="7166" width="12.5703125" style="866"/>
    <col min="7167" max="7167" width="16" style="866" customWidth="1"/>
    <col min="7168" max="7171" width="15.140625" style="866" customWidth="1"/>
    <col min="7172" max="7172" width="15" style="866" customWidth="1"/>
    <col min="7173" max="7422" width="12.5703125" style="866"/>
    <col min="7423" max="7423" width="16" style="866" customWidth="1"/>
    <col min="7424" max="7427" width="15.140625" style="866" customWidth="1"/>
    <col min="7428" max="7428" width="15" style="866" customWidth="1"/>
    <col min="7429" max="7678" width="12.5703125" style="866"/>
    <col min="7679" max="7679" width="16" style="866" customWidth="1"/>
    <col min="7680" max="7683" width="15.140625" style="866" customWidth="1"/>
    <col min="7684" max="7684" width="15" style="866" customWidth="1"/>
    <col min="7685" max="7934" width="12.5703125" style="866"/>
    <col min="7935" max="7935" width="16" style="866" customWidth="1"/>
    <col min="7936" max="7939" width="15.140625" style="866" customWidth="1"/>
    <col min="7940" max="7940" width="15" style="866" customWidth="1"/>
    <col min="7941" max="8190" width="12.5703125" style="866"/>
    <col min="8191" max="8191" width="16" style="866" customWidth="1"/>
    <col min="8192" max="8195" width="15.140625" style="866" customWidth="1"/>
    <col min="8196" max="8196" width="15" style="866" customWidth="1"/>
    <col min="8197" max="8446" width="12.5703125" style="866"/>
    <col min="8447" max="8447" width="16" style="866" customWidth="1"/>
    <col min="8448" max="8451" width="15.140625" style="866" customWidth="1"/>
    <col min="8452" max="8452" width="15" style="866" customWidth="1"/>
    <col min="8453" max="8702" width="12.5703125" style="866"/>
    <col min="8703" max="8703" width="16" style="866" customWidth="1"/>
    <col min="8704" max="8707" width="15.140625" style="866" customWidth="1"/>
    <col min="8708" max="8708" width="15" style="866" customWidth="1"/>
    <col min="8709" max="8958" width="12.5703125" style="866"/>
    <col min="8959" max="8959" width="16" style="866" customWidth="1"/>
    <col min="8960" max="8963" width="15.140625" style="866" customWidth="1"/>
    <col min="8964" max="8964" width="15" style="866" customWidth="1"/>
    <col min="8965" max="9214" width="12.5703125" style="866"/>
    <col min="9215" max="9215" width="16" style="866" customWidth="1"/>
    <col min="9216" max="9219" width="15.140625" style="866" customWidth="1"/>
    <col min="9220" max="9220" width="15" style="866" customWidth="1"/>
    <col min="9221" max="9470" width="12.5703125" style="866"/>
    <col min="9471" max="9471" width="16" style="866" customWidth="1"/>
    <col min="9472" max="9475" width="15.140625" style="866" customWidth="1"/>
    <col min="9476" max="9476" width="15" style="866" customWidth="1"/>
    <col min="9477" max="9726" width="12.5703125" style="866"/>
    <col min="9727" max="9727" width="16" style="866" customWidth="1"/>
    <col min="9728" max="9731" width="15.140625" style="866" customWidth="1"/>
    <col min="9732" max="9732" width="15" style="866" customWidth="1"/>
    <col min="9733" max="9982" width="12.5703125" style="866"/>
    <col min="9983" max="9983" width="16" style="866" customWidth="1"/>
    <col min="9984" max="9987" width="15.140625" style="866" customWidth="1"/>
    <col min="9988" max="9988" width="15" style="866" customWidth="1"/>
    <col min="9989" max="10238" width="12.5703125" style="866"/>
    <col min="10239" max="10239" width="16" style="866" customWidth="1"/>
    <col min="10240" max="10243" width="15.140625" style="866" customWidth="1"/>
    <col min="10244" max="10244" width="15" style="866" customWidth="1"/>
    <col min="10245" max="10494" width="12.5703125" style="866"/>
    <col min="10495" max="10495" width="16" style="866" customWidth="1"/>
    <col min="10496" max="10499" width="15.140625" style="866" customWidth="1"/>
    <col min="10500" max="10500" width="15" style="866" customWidth="1"/>
    <col min="10501" max="10750" width="12.5703125" style="866"/>
    <col min="10751" max="10751" width="16" style="866" customWidth="1"/>
    <col min="10752" max="10755" width="15.140625" style="866" customWidth="1"/>
    <col min="10756" max="10756" width="15" style="866" customWidth="1"/>
    <col min="10757" max="11006" width="12.5703125" style="866"/>
    <col min="11007" max="11007" width="16" style="866" customWidth="1"/>
    <col min="11008" max="11011" width="15.140625" style="866" customWidth="1"/>
    <col min="11012" max="11012" width="15" style="866" customWidth="1"/>
    <col min="11013" max="11262" width="12.5703125" style="866"/>
    <col min="11263" max="11263" width="16" style="866" customWidth="1"/>
    <col min="11264" max="11267" width="15.140625" style="866" customWidth="1"/>
    <col min="11268" max="11268" width="15" style="866" customWidth="1"/>
    <col min="11269" max="11518" width="12.5703125" style="866"/>
    <col min="11519" max="11519" width="16" style="866" customWidth="1"/>
    <col min="11520" max="11523" width="15.140625" style="866" customWidth="1"/>
    <col min="11524" max="11524" width="15" style="866" customWidth="1"/>
    <col min="11525" max="11774" width="12.5703125" style="866"/>
    <col min="11775" max="11775" width="16" style="866" customWidth="1"/>
    <col min="11776" max="11779" width="15.140625" style="866" customWidth="1"/>
    <col min="11780" max="11780" width="15" style="866" customWidth="1"/>
    <col min="11781" max="12030" width="12.5703125" style="866"/>
    <col min="12031" max="12031" width="16" style="866" customWidth="1"/>
    <col min="12032" max="12035" width="15.140625" style="866" customWidth="1"/>
    <col min="12036" max="12036" width="15" style="866" customWidth="1"/>
    <col min="12037" max="12286" width="12.5703125" style="866"/>
    <col min="12287" max="12287" width="16" style="866" customWidth="1"/>
    <col min="12288" max="12291" width="15.140625" style="866" customWidth="1"/>
    <col min="12292" max="12292" width="15" style="866" customWidth="1"/>
    <col min="12293" max="12542" width="12.5703125" style="866"/>
    <col min="12543" max="12543" width="16" style="866" customWidth="1"/>
    <col min="12544" max="12547" width="15.140625" style="866" customWidth="1"/>
    <col min="12548" max="12548" width="15" style="866" customWidth="1"/>
    <col min="12549" max="12798" width="12.5703125" style="866"/>
    <col min="12799" max="12799" width="16" style="866" customWidth="1"/>
    <col min="12800" max="12803" width="15.140625" style="866" customWidth="1"/>
    <col min="12804" max="12804" width="15" style="866" customWidth="1"/>
    <col min="12805" max="13054" width="12.5703125" style="866"/>
    <col min="13055" max="13055" width="16" style="866" customWidth="1"/>
    <col min="13056" max="13059" width="15.140625" style="866" customWidth="1"/>
    <col min="13060" max="13060" width="15" style="866" customWidth="1"/>
    <col min="13061" max="13310" width="12.5703125" style="866"/>
    <col min="13311" max="13311" width="16" style="866" customWidth="1"/>
    <col min="13312" max="13315" width="15.140625" style="866" customWidth="1"/>
    <col min="13316" max="13316" width="15" style="866" customWidth="1"/>
    <col min="13317" max="13566" width="12.5703125" style="866"/>
    <col min="13567" max="13567" width="16" style="866" customWidth="1"/>
    <col min="13568" max="13571" width="15.140625" style="866" customWidth="1"/>
    <col min="13572" max="13572" width="15" style="866" customWidth="1"/>
    <col min="13573" max="13822" width="12.5703125" style="866"/>
    <col min="13823" max="13823" width="16" style="866" customWidth="1"/>
    <col min="13824" max="13827" width="15.140625" style="866" customWidth="1"/>
    <col min="13828" max="13828" width="15" style="866" customWidth="1"/>
    <col min="13829" max="14078" width="12.5703125" style="866"/>
    <col min="14079" max="14079" width="16" style="866" customWidth="1"/>
    <col min="14080" max="14083" width="15.140625" style="866" customWidth="1"/>
    <col min="14084" max="14084" width="15" style="866" customWidth="1"/>
    <col min="14085" max="14334" width="12.5703125" style="866"/>
    <col min="14335" max="14335" width="16" style="866" customWidth="1"/>
    <col min="14336" max="14339" width="15.140625" style="866" customWidth="1"/>
    <col min="14340" max="14340" width="15" style="866" customWidth="1"/>
    <col min="14341" max="14590" width="12.5703125" style="866"/>
    <col min="14591" max="14591" width="16" style="866" customWidth="1"/>
    <col min="14592" max="14595" width="15.140625" style="866" customWidth="1"/>
    <col min="14596" max="14596" width="15" style="866" customWidth="1"/>
    <col min="14597" max="14846" width="12.5703125" style="866"/>
    <col min="14847" max="14847" width="16" style="866" customWidth="1"/>
    <col min="14848" max="14851" width="15.140625" style="866" customWidth="1"/>
    <col min="14852" max="14852" width="15" style="866" customWidth="1"/>
    <col min="14853" max="15102" width="12.5703125" style="866"/>
    <col min="15103" max="15103" width="16" style="866" customWidth="1"/>
    <col min="15104" max="15107" width="15.140625" style="866" customWidth="1"/>
    <col min="15108" max="15108" width="15" style="866" customWidth="1"/>
    <col min="15109" max="15358" width="12.5703125" style="866"/>
    <col min="15359" max="15359" width="16" style="866" customWidth="1"/>
    <col min="15360" max="15363" width="15.140625" style="866" customWidth="1"/>
    <col min="15364" max="15364" width="15" style="866" customWidth="1"/>
    <col min="15365" max="15614" width="12.5703125" style="866"/>
    <col min="15615" max="15615" width="16" style="866" customWidth="1"/>
    <col min="15616" max="15619" width="15.140625" style="866" customWidth="1"/>
    <col min="15620" max="15620" width="15" style="866" customWidth="1"/>
    <col min="15621" max="15870" width="12.5703125" style="866"/>
    <col min="15871" max="15871" width="16" style="866" customWidth="1"/>
    <col min="15872" max="15875" width="15.140625" style="866" customWidth="1"/>
    <col min="15876" max="15876" width="15" style="866" customWidth="1"/>
    <col min="15877" max="16126" width="12.5703125" style="866"/>
    <col min="16127" max="16127" width="16" style="866" customWidth="1"/>
    <col min="16128" max="16131" width="15.140625" style="866" customWidth="1"/>
    <col min="16132" max="16132" width="15" style="866" customWidth="1"/>
    <col min="16133" max="16384" width="12.5703125" style="866"/>
  </cols>
  <sheetData>
    <row r="1" spans="2:15" ht="42.95" customHeight="1" x14ac:dyDescent="0.2"/>
    <row r="2" spans="2:15" ht="21" customHeight="1" x14ac:dyDescent="0.2">
      <c r="B2" s="1769" t="s">
        <v>1899</v>
      </c>
      <c r="C2" s="1769"/>
      <c r="D2" s="1769"/>
      <c r="E2" s="1769"/>
      <c r="F2" s="1769"/>
      <c r="G2" s="1769"/>
      <c r="H2" s="3" t="s">
        <v>1</v>
      </c>
      <c r="J2" s="1260"/>
    </row>
    <row r="3" spans="2:15" ht="24" customHeight="1" x14ac:dyDescent="0.2">
      <c r="B3" s="1799" t="s">
        <v>1900</v>
      </c>
      <c r="C3" s="1799"/>
      <c r="D3" s="1799"/>
      <c r="E3" s="1799"/>
      <c r="F3" s="1799"/>
      <c r="G3" s="1799"/>
    </row>
    <row r="4" spans="2:15" ht="15.75" x14ac:dyDescent="0.2">
      <c r="B4" s="1799" t="s">
        <v>1901</v>
      </c>
      <c r="C4" s="1799"/>
      <c r="D4" s="1799"/>
      <c r="E4" s="1799"/>
      <c r="F4" s="1799"/>
      <c r="G4" s="1799"/>
    </row>
    <row r="5" spans="2:15" ht="16.5" thickBot="1" x14ac:dyDescent="0.25">
      <c r="B5" s="1804" t="s">
        <v>1522</v>
      </c>
      <c r="C5" s="1804"/>
      <c r="D5" s="1804"/>
      <c r="E5" s="1804"/>
      <c r="F5" s="1804"/>
      <c r="G5" s="1804"/>
    </row>
    <row r="6" spans="2:15" x14ac:dyDescent="0.2">
      <c r="B6" s="1186"/>
      <c r="C6" s="1186"/>
      <c r="D6" s="1186"/>
      <c r="E6" s="1186"/>
      <c r="F6" s="1186"/>
      <c r="G6" s="1186"/>
    </row>
    <row r="7" spans="2:15" ht="25.5" customHeight="1" x14ac:dyDescent="0.2">
      <c r="B7" s="1171" t="s">
        <v>1902</v>
      </c>
      <c r="C7" s="1188" t="s">
        <v>1799</v>
      </c>
      <c r="D7" s="1188" t="s">
        <v>1800</v>
      </c>
      <c r="E7" s="1188" t="s">
        <v>1801</v>
      </c>
      <c r="F7" s="1188" t="s">
        <v>1802</v>
      </c>
      <c r="G7" s="1188" t="s">
        <v>1803</v>
      </c>
      <c r="I7" s="1261"/>
      <c r="J7" s="1261"/>
      <c r="K7" s="1262"/>
      <c r="L7" s="1263"/>
      <c r="M7" s="1264"/>
      <c r="N7" s="993"/>
      <c r="O7" s="993"/>
    </row>
    <row r="8" spans="2:15" ht="18" customHeight="1" x14ac:dyDescent="0.2">
      <c r="B8" s="932" t="s">
        <v>1903</v>
      </c>
      <c r="C8" s="1085">
        <v>1477626</v>
      </c>
      <c r="D8" s="1085">
        <v>1537745.4</v>
      </c>
      <c r="E8" s="1085">
        <v>1580878.8</v>
      </c>
      <c r="F8" s="1085">
        <v>1607888.4</v>
      </c>
      <c r="G8" s="1085">
        <v>1653947.4000000001</v>
      </c>
      <c r="H8" s="1265"/>
      <c r="I8" s="1266"/>
      <c r="J8" s="1266"/>
      <c r="K8" s="1266"/>
      <c r="L8" s="1176"/>
      <c r="M8" s="1176"/>
      <c r="N8" s="993"/>
      <c r="O8" s="993"/>
    </row>
    <row r="9" spans="2:15" ht="18" customHeight="1" x14ac:dyDescent="0.2">
      <c r="B9" s="932" t="s">
        <v>1904</v>
      </c>
      <c r="C9" s="1085">
        <v>1473429</v>
      </c>
      <c r="D9" s="1085">
        <v>1537745.4</v>
      </c>
      <c r="E9" s="1085">
        <v>1579092.5999999999</v>
      </c>
      <c r="F9" s="1085">
        <v>1609496.4</v>
      </c>
      <c r="G9" s="1085">
        <v>1652773.2000000002</v>
      </c>
      <c r="H9" s="1265"/>
      <c r="I9" s="1266"/>
      <c r="J9" s="1266"/>
      <c r="K9" s="1266"/>
      <c r="L9" s="1176"/>
      <c r="M9" s="1176"/>
      <c r="N9" s="993"/>
      <c r="O9" s="993"/>
    </row>
    <row r="10" spans="2:15" ht="18" customHeight="1" x14ac:dyDescent="0.2">
      <c r="B10" s="932" t="s">
        <v>1905</v>
      </c>
      <c r="C10" s="1085">
        <v>1472713.8</v>
      </c>
      <c r="D10" s="1085">
        <v>1543044</v>
      </c>
      <c r="E10" s="1085">
        <v>1583525.4</v>
      </c>
      <c r="F10" s="1085">
        <v>1615422</v>
      </c>
      <c r="G10" s="1085">
        <v>1653414</v>
      </c>
      <c r="H10" s="1265"/>
      <c r="I10" s="1266"/>
      <c r="J10" s="1266"/>
      <c r="K10" s="1266"/>
      <c r="L10" s="1176"/>
      <c r="M10" s="1176"/>
      <c r="N10" s="993"/>
      <c r="O10" s="993"/>
    </row>
    <row r="11" spans="2:15" ht="18" customHeight="1" x14ac:dyDescent="0.2">
      <c r="B11" s="932" t="s">
        <v>1906</v>
      </c>
      <c r="C11" s="1085">
        <v>1477366.7999999998</v>
      </c>
      <c r="D11" s="1085">
        <v>1548723</v>
      </c>
      <c r="E11" s="1085">
        <v>1588316.4</v>
      </c>
      <c r="F11" s="1085">
        <v>1618013.4</v>
      </c>
      <c r="G11" s="1085">
        <v>1653945.5999999999</v>
      </c>
      <c r="H11" s="1265"/>
      <c r="I11" s="1266"/>
      <c r="J11" s="1266"/>
      <c r="K11" s="1266"/>
      <c r="L11" s="1176"/>
      <c r="M11" s="1176"/>
      <c r="N11" s="993"/>
      <c r="O11" s="993"/>
    </row>
    <row r="12" spans="2:15" ht="18" customHeight="1" x14ac:dyDescent="0.2">
      <c r="B12" s="932" t="s">
        <v>1907</v>
      </c>
      <c r="C12" s="1085">
        <v>1485286.2</v>
      </c>
      <c r="D12" s="1085">
        <v>1554408</v>
      </c>
      <c r="E12" s="1085">
        <v>1593685.2</v>
      </c>
      <c r="F12" s="1085">
        <v>1620277.8</v>
      </c>
      <c r="G12" s="1085">
        <v>1659730.2</v>
      </c>
      <c r="H12" s="1265"/>
      <c r="I12" s="1266"/>
      <c r="J12" s="1266"/>
      <c r="K12" s="1266"/>
      <c r="L12" s="1176"/>
      <c r="M12" s="1176"/>
      <c r="N12" s="993"/>
      <c r="O12" s="993"/>
    </row>
    <row r="13" spans="2:15" ht="18" customHeight="1" x14ac:dyDescent="0.2">
      <c r="B13" s="932" t="s">
        <v>1908</v>
      </c>
      <c r="C13" s="1085">
        <v>1494285</v>
      </c>
      <c r="D13" s="1085">
        <v>1559583</v>
      </c>
      <c r="E13" s="1085">
        <v>1597858.8</v>
      </c>
      <c r="F13" s="1085">
        <v>1624699.2</v>
      </c>
      <c r="G13" s="1085">
        <v>1665753</v>
      </c>
      <c r="H13" s="1265"/>
      <c r="I13" s="1266"/>
      <c r="J13" s="1266"/>
      <c r="K13" s="1266"/>
      <c r="L13" s="1176"/>
      <c r="M13" s="1176"/>
      <c r="N13" s="993"/>
      <c r="O13" s="993"/>
    </row>
    <row r="14" spans="2:15" ht="18" customHeight="1" x14ac:dyDescent="0.2">
      <c r="B14" s="932" t="s">
        <v>1909</v>
      </c>
      <c r="C14" s="1085">
        <v>1498977.5999999999</v>
      </c>
      <c r="D14" s="1085">
        <v>1563124.2</v>
      </c>
      <c r="E14" s="1085">
        <v>1599905.4</v>
      </c>
      <c r="F14" s="1085">
        <v>1629526.2</v>
      </c>
      <c r="G14" s="1085">
        <v>1674198</v>
      </c>
      <c r="H14" s="1265"/>
      <c r="I14" s="1266"/>
      <c r="J14" s="1266"/>
      <c r="K14" s="1266"/>
      <c r="L14" s="1176"/>
      <c r="M14" s="1176"/>
      <c r="N14" s="993"/>
      <c r="O14" s="993"/>
    </row>
    <row r="15" spans="2:15" ht="18" customHeight="1" x14ac:dyDescent="0.2">
      <c r="B15" s="932" t="s">
        <v>1910</v>
      </c>
      <c r="C15" s="1085">
        <v>1505194.8</v>
      </c>
      <c r="D15" s="1085">
        <v>1568499</v>
      </c>
      <c r="E15" s="1085">
        <v>1595839.8</v>
      </c>
      <c r="F15" s="1085">
        <v>1632148.8</v>
      </c>
      <c r="G15" s="1085">
        <v>1677205.2</v>
      </c>
      <c r="H15" s="1265"/>
      <c r="I15" s="1266"/>
      <c r="J15" s="1266"/>
      <c r="K15" s="1266"/>
      <c r="L15" s="1176"/>
      <c r="M15" s="1176"/>
      <c r="N15" s="993"/>
      <c r="O15" s="993"/>
    </row>
    <row r="16" spans="2:15" ht="18" customHeight="1" x14ac:dyDescent="0.2">
      <c r="B16" s="932" t="s">
        <v>1911</v>
      </c>
      <c r="C16" s="1085">
        <v>1511652.5999999999</v>
      </c>
      <c r="D16" s="1085">
        <v>1572546</v>
      </c>
      <c r="E16" s="1085">
        <v>1596246</v>
      </c>
      <c r="F16" s="1085">
        <v>1637254.2</v>
      </c>
      <c r="G16" s="1085">
        <v>1679584.8</v>
      </c>
      <c r="H16" s="1265"/>
      <c r="I16" s="1266"/>
      <c r="J16" s="1266"/>
      <c r="K16" s="1266"/>
      <c r="L16" s="1176"/>
      <c r="M16" s="1176"/>
      <c r="N16" s="993"/>
      <c r="O16" s="993"/>
    </row>
    <row r="17" spans="1:15" ht="18" customHeight="1" x14ac:dyDescent="0.2">
      <c r="B17" s="932" t="s">
        <v>1912</v>
      </c>
      <c r="C17" s="1085">
        <v>1520813.4</v>
      </c>
      <c r="D17" s="1085">
        <v>1573458</v>
      </c>
      <c r="E17" s="1085">
        <v>1599407.4000000001</v>
      </c>
      <c r="F17" s="1085">
        <v>1641447</v>
      </c>
      <c r="G17" s="1085">
        <v>1682911.7999999998</v>
      </c>
      <c r="H17" s="1265"/>
      <c r="I17" s="1266"/>
      <c r="J17" s="1266"/>
      <c r="K17" s="1266"/>
      <c r="L17" s="1176"/>
      <c r="M17" s="1176"/>
      <c r="N17" s="993"/>
      <c r="O17" s="993"/>
    </row>
    <row r="18" spans="1:15" ht="18" customHeight="1" x14ac:dyDescent="0.2">
      <c r="B18" s="932" t="s">
        <v>1913</v>
      </c>
      <c r="C18" s="1085">
        <v>1529402.4000000001</v>
      </c>
      <c r="D18" s="1085">
        <v>1575690.5999999999</v>
      </c>
      <c r="E18" s="1085">
        <v>1598094</v>
      </c>
      <c r="F18" s="1085">
        <v>1645926</v>
      </c>
      <c r="G18" s="1085">
        <v>1683921</v>
      </c>
      <c r="H18" s="1265"/>
      <c r="I18" s="1266"/>
      <c r="J18" s="1266"/>
      <c r="K18" s="1266"/>
      <c r="L18" s="1176"/>
      <c r="M18" s="1176"/>
      <c r="N18" s="993"/>
      <c r="O18" s="993"/>
    </row>
    <row r="19" spans="1:15" ht="18" customHeight="1" x14ac:dyDescent="0.2">
      <c r="B19" s="932" t="s">
        <v>1914</v>
      </c>
      <c r="C19" s="1085">
        <v>1535904.6</v>
      </c>
      <c r="D19" s="1085">
        <v>1578811.7999999998</v>
      </c>
      <c r="E19" s="1085">
        <v>1603867.2</v>
      </c>
      <c r="F19" s="1085">
        <v>1651968</v>
      </c>
      <c r="G19" s="1085">
        <v>1693339.8</v>
      </c>
      <c r="H19" s="1265"/>
      <c r="I19" s="1176"/>
      <c r="J19" s="1176"/>
      <c r="K19" s="1176"/>
      <c r="L19" s="1176"/>
      <c r="M19" s="1176"/>
      <c r="N19" s="1267"/>
      <c r="O19" s="993"/>
    </row>
    <row r="20" spans="1:15" x14ac:dyDescent="0.2">
      <c r="B20" s="724" t="s">
        <v>1915</v>
      </c>
      <c r="C20" s="269"/>
      <c r="D20" s="269"/>
      <c r="E20" s="269"/>
      <c r="F20" s="269"/>
      <c r="G20" s="269"/>
      <c r="H20" s="1265"/>
      <c r="I20" s="831"/>
      <c r="J20" s="831"/>
      <c r="K20" s="831"/>
      <c r="L20" s="831"/>
      <c r="M20" s="831"/>
      <c r="N20" s="993"/>
      <c r="O20" s="993"/>
    </row>
    <row r="21" spans="1:15" x14ac:dyDescent="0.2">
      <c r="B21" s="724" t="s">
        <v>1916</v>
      </c>
      <c r="C21" s="269"/>
      <c r="D21" s="269"/>
      <c r="E21" s="269"/>
      <c r="F21" s="269"/>
      <c r="G21" s="269"/>
      <c r="H21" s="1265"/>
      <c r="I21" s="831"/>
      <c r="J21" s="831"/>
      <c r="K21" s="831"/>
      <c r="L21" s="831"/>
      <c r="M21" s="831"/>
      <c r="N21" s="993"/>
      <c r="O21" s="993"/>
    </row>
    <row r="22" spans="1:15" x14ac:dyDescent="0.2">
      <c r="B22" s="1268"/>
      <c r="D22" s="1265"/>
      <c r="E22" s="1269"/>
      <c r="F22" s="1269"/>
      <c r="G22" s="1269"/>
      <c r="I22" s="831"/>
      <c r="J22" s="831"/>
      <c r="K22" s="831"/>
      <c r="L22" s="831"/>
      <c r="M22" s="831"/>
      <c r="N22" s="993"/>
      <c r="O22" s="993"/>
    </row>
    <row r="23" spans="1:15" x14ac:dyDescent="0.2">
      <c r="A23" s="993"/>
      <c r="B23" s="1270"/>
      <c r="C23" s="993"/>
      <c r="D23" s="993"/>
      <c r="E23" s="993"/>
      <c r="F23" s="993"/>
      <c r="G23" s="993"/>
      <c r="H23" s="993"/>
      <c r="I23" s="831"/>
      <c r="J23" s="831"/>
      <c r="K23" s="831"/>
      <c r="L23" s="831"/>
      <c r="M23" s="831"/>
      <c r="N23" s="993"/>
      <c r="O23" s="993"/>
    </row>
    <row r="24" spans="1:15" x14ac:dyDescent="0.2">
      <c r="A24" s="993"/>
      <c r="B24" s="993"/>
      <c r="C24" s="1034"/>
      <c r="D24" s="1034"/>
      <c r="E24" s="1034"/>
      <c r="F24" s="1034"/>
      <c r="G24" s="1034"/>
      <c r="H24" s="1034"/>
      <c r="I24" s="1034"/>
      <c r="J24" s="1034"/>
      <c r="K24" s="1034"/>
      <c r="L24" s="1034"/>
      <c r="M24" s="1034"/>
      <c r="N24" s="831"/>
      <c r="O24" s="993"/>
    </row>
    <row r="25" spans="1:15" x14ac:dyDescent="0.2">
      <c r="A25" s="993"/>
      <c r="B25" s="1271"/>
      <c r="C25" s="1271"/>
      <c r="D25" s="1271"/>
      <c r="E25" s="1271"/>
      <c r="F25" s="1271"/>
      <c r="G25" s="1271"/>
      <c r="H25" s="1271"/>
      <c r="I25" s="1272"/>
      <c r="J25" s="1272"/>
      <c r="K25" s="1272"/>
      <c r="L25" s="1272"/>
      <c r="M25" s="1272"/>
      <c r="N25" s="831"/>
      <c r="O25" s="993"/>
    </row>
    <row r="26" spans="1:15" x14ac:dyDescent="0.2">
      <c r="A26" s="993"/>
      <c r="B26" s="1271"/>
      <c r="C26" s="1271"/>
      <c r="D26" s="1271"/>
      <c r="E26" s="1271"/>
      <c r="F26" s="1271"/>
      <c r="G26" s="1271"/>
      <c r="H26" s="1271"/>
      <c r="I26" s="1272"/>
      <c r="J26" s="1272"/>
      <c r="K26" s="1272"/>
      <c r="L26" s="1272"/>
      <c r="M26" s="1272"/>
      <c r="N26" s="831"/>
      <c r="O26" s="993"/>
    </row>
    <row r="27" spans="1:15" x14ac:dyDescent="0.2">
      <c r="A27" s="993"/>
      <c r="B27" s="1271"/>
      <c r="C27" s="1271"/>
      <c r="D27" s="1271"/>
      <c r="E27" s="1271"/>
      <c r="F27" s="1271"/>
      <c r="G27" s="1271"/>
      <c r="H27" s="1271"/>
      <c r="I27" s="1272"/>
      <c r="J27" s="1272"/>
      <c r="K27" s="1272"/>
      <c r="L27" s="1272"/>
      <c r="M27" s="1272"/>
      <c r="N27" s="831"/>
      <c r="O27" s="993"/>
    </row>
    <row r="28" spans="1:15" x14ac:dyDescent="0.2">
      <c r="A28" s="993"/>
      <c r="B28" s="1271"/>
      <c r="C28" s="1271"/>
      <c r="D28" s="1271"/>
      <c r="E28" s="1271"/>
      <c r="F28" s="1271"/>
      <c r="G28" s="1271"/>
      <c r="H28" s="1271"/>
      <c r="I28" s="1272"/>
      <c r="J28" s="1272"/>
      <c r="K28" s="1272"/>
      <c r="L28" s="1272"/>
      <c r="M28" s="1272"/>
      <c r="N28" s="831"/>
      <c r="O28" s="993"/>
    </row>
    <row r="29" spans="1:15" x14ac:dyDescent="0.2">
      <c r="A29" s="993"/>
      <c r="B29" s="1271"/>
      <c r="C29" s="1271"/>
      <c r="D29" s="1271"/>
      <c r="E29" s="1271"/>
      <c r="F29" s="1271"/>
      <c r="G29" s="1271"/>
      <c r="H29" s="1271"/>
      <c r="I29" s="1272"/>
      <c r="J29" s="1272"/>
      <c r="K29" s="1272"/>
      <c r="L29" s="1272"/>
      <c r="M29" s="1272"/>
      <c r="N29" s="831"/>
      <c r="O29" s="993"/>
    </row>
    <row r="30" spans="1:15" x14ac:dyDescent="0.2">
      <c r="A30" s="993"/>
      <c r="B30" s="1271"/>
      <c r="C30" s="1271"/>
      <c r="D30" s="1271"/>
      <c r="E30" s="1271"/>
      <c r="F30" s="1271"/>
      <c r="G30" s="1271"/>
      <c r="H30" s="1271"/>
      <c r="I30" s="1272"/>
      <c r="J30" s="1272"/>
      <c r="K30" s="1272"/>
      <c r="L30" s="1272"/>
      <c r="M30" s="1272"/>
      <c r="N30" s="831"/>
      <c r="O30" s="993"/>
    </row>
    <row r="31" spans="1:15" x14ac:dyDescent="0.2">
      <c r="A31" s="993"/>
      <c r="B31" s="1271"/>
      <c r="C31" s="1271"/>
      <c r="D31" s="1271"/>
      <c r="E31" s="1271"/>
      <c r="F31" s="1271"/>
      <c r="G31" s="1271"/>
      <c r="H31" s="1271"/>
      <c r="I31" s="1272"/>
      <c r="J31" s="1272"/>
      <c r="K31" s="1272"/>
      <c r="L31" s="1272"/>
      <c r="M31" s="1272"/>
      <c r="N31" s="831"/>
      <c r="O31" s="993"/>
    </row>
    <row r="32" spans="1:15" x14ac:dyDescent="0.2">
      <c r="A32" s="993"/>
      <c r="B32" s="1271"/>
      <c r="C32" s="1271"/>
      <c r="D32" s="1271"/>
      <c r="E32" s="1271"/>
      <c r="F32" s="1271"/>
      <c r="G32" s="1271"/>
      <c r="H32" s="1271"/>
      <c r="I32" s="1272"/>
      <c r="J32" s="1272"/>
      <c r="K32" s="1272"/>
      <c r="L32" s="1272"/>
      <c r="M32" s="1272"/>
      <c r="N32" s="831"/>
      <c r="O32" s="993"/>
    </row>
    <row r="33" spans="1:15" x14ac:dyDescent="0.2">
      <c r="A33" s="993"/>
      <c r="B33" s="1271"/>
      <c r="C33" s="1271"/>
      <c r="D33" s="1271"/>
      <c r="E33" s="1271"/>
      <c r="F33" s="1271"/>
      <c r="G33" s="1271"/>
      <c r="H33" s="1271"/>
      <c r="I33" s="1272"/>
      <c r="J33" s="1272"/>
      <c r="K33" s="1272"/>
      <c r="L33" s="1272"/>
      <c r="M33" s="1272"/>
      <c r="N33" s="831"/>
      <c r="O33" s="993"/>
    </row>
    <row r="34" spans="1:15" x14ac:dyDescent="0.2">
      <c r="A34" s="993"/>
      <c r="B34" s="1271"/>
      <c r="C34" s="1271"/>
      <c r="D34" s="1271"/>
      <c r="E34" s="1271"/>
      <c r="F34" s="1271"/>
      <c r="G34" s="1271"/>
      <c r="H34" s="1271"/>
      <c r="I34" s="1272"/>
      <c r="J34" s="1272"/>
      <c r="K34" s="1272"/>
      <c r="L34" s="1272"/>
      <c r="M34" s="1272"/>
      <c r="N34" s="831"/>
      <c r="O34" s="993"/>
    </row>
    <row r="35" spans="1:15" x14ac:dyDescent="0.2">
      <c r="A35" s="993"/>
      <c r="B35" s="1271"/>
      <c r="C35" s="1271"/>
      <c r="D35" s="1271"/>
      <c r="E35" s="1271"/>
      <c r="F35" s="1271"/>
      <c r="G35" s="1271"/>
      <c r="H35" s="1271"/>
      <c r="I35" s="1272"/>
      <c r="J35" s="1272"/>
      <c r="K35" s="1272"/>
      <c r="L35" s="1272"/>
      <c r="M35" s="1272"/>
      <c r="N35" s="831"/>
      <c r="O35" s="993"/>
    </row>
    <row r="36" spans="1:15" x14ac:dyDescent="0.2">
      <c r="A36" s="993"/>
      <c r="B36" s="1271"/>
      <c r="C36" s="1271"/>
      <c r="D36" s="1271"/>
      <c r="E36" s="1271"/>
      <c r="F36" s="1271"/>
      <c r="G36" s="1271"/>
      <c r="H36" s="1271"/>
      <c r="I36" s="1272"/>
      <c r="J36" s="1272"/>
      <c r="K36" s="1272"/>
      <c r="L36" s="1272"/>
      <c r="M36" s="1272"/>
      <c r="N36" s="831"/>
      <c r="O36" s="993"/>
    </row>
    <row r="37" spans="1:15" x14ac:dyDescent="0.2">
      <c r="A37" s="993"/>
      <c r="B37" s="993"/>
      <c r="C37" s="993"/>
      <c r="D37" s="993"/>
      <c r="E37" s="993"/>
      <c r="F37" s="993"/>
      <c r="G37" s="993"/>
      <c r="H37" s="993"/>
      <c r="I37" s="831"/>
      <c r="J37" s="831"/>
      <c r="K37" s="831"/>
      <c r="L37" s="831"/>
      <c r="M37" s="831"/>
      <c r="N37" s="993"/>
      <c r="O37" s="993"/>
    </row>
    <row r="38" spans="1:15" x14ac:dyDescent="0.2">
      <c r="A38" s="993"/>
      <c r="B38" s="993"/>
      <c r="C38" s="993"/>
      <c r="D38" s="993"/>
      <c r="E38" s="993"/>
      <c r="F38" s="993"/>
      <c r="G38" s="993"/>
      <c r="H38" s="993"/>
      <c r="I38" s="831"/>
      <c r="J38" s="831"/>
      <c r="K38" s="831"/>
      <c r="L38" s="831"/>
      <c r="M38" s="831"/>
      <c r="N38" s="993"/>
      <c r="O38" s="993"/>
    </row>
    <row r="39" spans="1:15" x14ac:dyDescent="0.2">
      <c r="A39" s="993"/>
      <c r="B39" s="993"/>
      <c r="C39" s="993"/>
      <c r="D39" s="993"/>
      <c r="E39" s="993"/>
      <c r="F39" s="993"/>
      <c r="G39" s="993"/>
      <c r="H39" s="993"/>
      <c r="I39" s="831"/>
      <c r="J39" s="831"/>
      <c r="K39" s="831"/>
      <c r="L39" s="831"/>
      <c r="M39" s="831"/>
      <c r="N39" s="993"/>
      <c r="O39" s="993"/>
    </row>
    <row r="40" spans="1:15" x14ac:dyDescent="0.2">
      <c r="A40" s="993"/>
      <c r="B40" s="993"/>
      <c r="C40" s="993"/>
      <c r="D40" s="993"/>
      <c r="E40" s="993"/>
      <c r="F40" s="993"/>
      <c r="G40" s="993"/>
      <c r="H40" s="993"/>
      <c r="I40" s="831"/>
      <c r="J40" s="831"/>
      <c r="K40" s="831"/>
      <c r="L40" s="831"/>
      <c r="M40" s="831"/>
      <c r="N40" s="993"/>
      <c r="O40" s="993"/>
    </row>
    <row r="41" spans="1:15" x14ac:dyDescent="0.2">
      <c r="A41" s="993"/>
      <c r="B41" s="993"/>
      <c r="C41" s="993"/>
      <c r="D41" s="993"/>
      <c r="E41" s="993"/>
      <c r="F41" s="993"/>
      <c r="G41" s="993"/>
      <c r="H41" s="993"/>
      <c r="I41" s="831"/>
      <c r="J41" s="831"/>
      <c r="K41" s="831"/>
      <c r="L41" s="831"/>
      <c r="M41" s="831"/>
      <c r="N41" s="993"/>
      <c r="O41" s="993"/>
    </row>
    <row r="42" spans="1:15" x14ac:dyDescent="0.2">
      <c r="A42" s="993"/>
      <c r="B42" s="993"/>
      <c r="C42" s="993"/>
      <c r="D42" s="993"/>
      <c r="E42" s="993"/>
      <c r="F42" s="993"/>
      <c r="G42" s="993"/>
      <c r="H42" s="993"/>
      <c r="I42" s="831"/>
      <c r="J42" s="831"/>
      <c r="K42" s="831"/>
      <c r="L42" s="831"/>
      <c r="M42" s="831"/>
      <c r="N42" s="993"/>
      <c r="O42" s="993"/>
    </row>
    <row r="43" spans="1:15" x14ac:dyDescent="0.2">
      <c r="I43" s="831"/>
      <c r="J43" s="831"/>
      <c r="K43" s="831"/>
      <c r="L43" s="831"/>
      <c r="M43" s="831"/>
      <c r="N43" s="993"/>
      <c r="O43" s="993"/>
    </row>
    <row r="44" spans="1:15" x14ac:dyDescent="0.2">
      <c r="I44" s="831"/>
      <c r="J44" s="831"/>
      <c r="K44" s="831"/>
      <c r="L44" s="831"/>
      <c r="M44" s="831"/>
      <c r="N44" s="993"/>
      <c r="O44" s="993"/>
    </row>
    <row r="45" spans="1:15" x14ac:dyDescent="0.2">
      <c r="I45" s="831"/>
      <c r="J45" s="831"/>
      <c r="K45" s="831"/>
      <c r="L45" s="831"/>
      <c r="M45" s="831"/>
      <c r="N45" s="993"/>
      <c r="O45" s="993"/>
    </row>
    <row r="46" spans="1:15" x14ac:dyDescent="0.2">
      <c r="I46" s="831"/>
      <c r="J46" s="831"/>
      <c r="K46" s="831"/>
      <c r="L46" s="831"/>
      <c r="M46" s="831"/>
      <c r="N46" s="993"/>
      <c r="O46" s="993"/>
    </row>
    <row r="47" spans="1:15" x14ac:dyDescent="0.2">
      <c r="I47" s="831"/>
      <c r="J47" s="831"/>
      <c r="K47" s="831"/>
      <c r="L47" s="831"/>
      <c r="M47" s="831"/>
      <c r="N47" s="993"/>
      <c r="O47" s="993"/>
    </row>
    <row r="48" spans="1:15" x14ac:dyDescent="0.2">
      <c r="I48" s="831"/>
      <c r="J48" s="831"/>
      <c r="K48" s="831"/>
      <c r="L48" s="831"/>
      <c r="M48" s="831"/>
      <c r="N48" s="993"/>
      <c r="O48" s="993"/>
    </row>
    <row r="49" spans="9:15" x14ac:dyDescent="0.2">
      <c r="I49" s="831"/>
      <c r="J49" s="831"/>
      <c r="K49" s="831"/>
      <c r="L49" s="831"/>
      <c r="M49" s="831"/>
      <c r="N49" s="993"/>
      <c r="O49" s="993"/>
    </row>
    <row r="50" spans="9:15" x14ac:dyDescent="0.2">
      <c r="I50" s="831"/>
      <c r="J50" s="831"/>
      <c r="K50" s="831"/>
      <c r="L50" s="831"/>
      <c r="M50" s="831"/>
      <c r="N50" s="993"/>
      <c r="O50" s="993"/>
    </row>
    <row r="51" spans="9:15" x14ac:dyDescent="0.2">
      <c r="I51" s="831"/>
      <c r="J51" s="831"/>
      <c r="K51" s="831"/>
      <c r="L51" s="831"/>
      <c r="M51" s="831"/>
      <c r="N51" s="993"/>
      <c r="O51" s="993"/>
    </row>
    <row r="52" spans="9:15" x14ac:dyDescent="0.2">
      <c r="I52" s="831"/>
      <c r="J52" s="831"/>
      <c r="K52" s="831"/>
      <c r="L52" s="831"/>
      <c r="M52" s="831"/>
      <c r="N52" s="993"/>
      <c r="O52" s="993"/>
    </row>
    <row r="53" spans="9:15" x14ac:dyDescent="0.2">
      <c r="I53" s="831"/>
      <c r="J53" s="831"/>
      <c r="K53" s="831"/>
      <c r="L53" s="831"/>
      <c r="M53" s="831"/>
      <c r="N53" s="993"/>
      <c r="O53" s="993"/>
    </row>
  </sheetData>
  <mergeCells count="4">
    <mergeCell ref="B2:G2"/>
    <mergeCell ref="B3:G3"/>
    <mergeCell ref="B4:G4"/>
    <mergeCell ref="B5:G5"/>
  </mergeCells>
  <hyperlinks>
    <hyperlink ref="H2" location="'Indice Total'!A6" display="Volver"/>
  </hyperlinks>
  <pageMargins left="0.70866141732283472" right="0.70866141732283472" top="0.74803149606299213" bottom="0.74803149606299213" header="0.31496062992125984" footer="0.31496062992125984"/>
  <pageSetup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K65"/>
  <sheetViews>
    <sheetView showGridLines="0" zoomScale="90" zoomScaleNormal="90" workbookViewId="0"/>
  </sheetViews>
  <sheetFormatPr baseColWidth="10" defaultColWidth="11.42578125" defaultRowHeight="12.75" x14ac:dyDescent="0.2"/>
  <cols>
    <col min="1" max="1" width="23.7109375" style="241" customWidth="1"/>
    <col min="2" max="2" width="3.5703125" style="241" customWidth="1"/>
    <col min="3" max="3" width="63.7109375" style="241" customWidth="1"/>
    <col min="4" max="10" width="13.7109375" style="241" customWidth="1"/>
    <col min="11" max="16384" width="11.42578125" style="241"/>
  </cols>
  <sheetData>
    <row r="1" spans="2:11" ht="42.95" customHeight="1" x14ac:dyDescent="0.2"/>
    <row r="2" spans="2:11" ht="21" customHeight="1" x14ac:dyDescent="0.2">
      <c r="B2" s="1769" t="s">
        <v>1917</v>
      </c>
      <c r="C2" s="1769"/>
      <c r="D2" s="1769"/>
      <c r="E2" s="1769"/>
      <c r="F2" s="1769"/>
      <c r="G2" s="1769"/>
      <c r="H2" s="1769"/>
      <c r="I2" s="1769"/>
      <c r="J2" s="1769"/>
      <c r="K2" s="3" t="s">
        <v>1</v>
      </c>
    </row>
    <row r="3" spans="2:11" ht="28.15" customHeight="1" x14ac:dyDescent="0.2">
      <c r="B3" s="1799" t="s">
        <v>1918</v>
      </c>
      <c r="C3" s="1799"/>
      <c r="D3" s="1799"/>
      <c r="E3" s="1799"/>
      <c r="F3" s="1799"/>
      <c r="G3" s="1799"/>
      <c r="H3" s="1799"/>
      <c r="I3" s="1799"/>
      <c r="J3" s="1799"/>
    </row>
    <row r="4" spans="2:11" ht="13.15" customHeight="1" x14ac:dyDescent="0.2">
      <c r="B4" s="1761" t="s">
        <v>1919</v>
      </c>
      <c r="C4" s="1761"/>
      <c r="D4" s="1761"/>
      <c r="E4" s="1761"/>
      <c r="F4" s="1761"/>
      <c r="G4" s="1761"/>
      <c r="H4" s="1761"/>
      <c r="I4" s="1761"/>
      <c r="J4" s="1761"/>
    </row>
    <row r="5" spans="2:11" ht="15" customHeight="1" thickBot="1" x14ac:dyDescent="0.25">
      <c r="B5" s="1804" t="s">
        <v>1920</v>
      </c>
      <c r="C5" s="1804"/>
      <c r="D5" s="1804"/>
      <c r="E5" s="1804"/>
      <c r="F5" s="1804"/>
      <c r="G5" s="1804"/>
      <c r="H5" s="1804"/>
      <c r="I5" s="1804"/>
      <c r="J5" s="1804"/>
    </row>
    <row r="6" spans="2:11" ht="22.5" customHeight="1" x14ac:dyDescent="0.2">
      <c r="B6" s="911"/>
      <c r="C6" s="911"/>
      <c r="D6" s="911"/>
      <c r="E6" s="911"/>
      <c r="F6" s="911"/>
      <c r="G6" s="912"/>
      <c r="H6" s="911"/>
      <c r="I6" s="911"/>
      <c r="J6" s="911"/>
    </row>
    <row r="7" spans="2:11" ht="15.75" customHeight="1" x14ac:dyDescent="0.2">
      <c r="B7" s="1897" t="s">
        <v>1921</v>
      </c>
      <c r="C7" s="1897"/>
      <c r="D7" s="1273" t="s">
        <v>1922</v>
      </c>
      <c r="E7" s="1273" t="s">
        <v>1923</v>
      </c>
      <c r="F7" s="1273" t="s">
        <v>1924</v>
      </c>
      <c r="G7" s="1273" t="s">
        <v>1925</v>
      </c>
      <c r="H7" s="1273" t="s">
        <v>1926</v>
      </c>
      <c r="I7" s="1273" t="s">
        <v>1927</v>
      </c>
      <c r="J7" s="1273" t="s">
        <v>1928</v>
      </c>
    </row>
    <row r="8" spans="2:11" ht="15" customHeight="1" x14ac:dyDescent="0.2">
      <c r="B8" s="1910"/>
      <c r="C8" s="1910"/>
      <c r="D8" s="1171"/>
      <c r="E8" s="1171" t="s">
        <v>1929</v>
      </c>
      <c r="F8" s="1171" t="s">
        <v>1930</v>
      </c>
      <c r="G8" s="1171" t="s">
        <v>1931</v>
      </c>
      <c r="H8" s="1171" t="s">
        <v>1932</v>
      </c>
      <c r="I8" s="1171" t="s">
        <v>1933</v>
      </c>
      <c r="J8" s="1171"/>
    </row>
    <row r="9" spans="2:11" ht="18" customHeight="1" x14ac:dyDescent="0.25">
      <c r="B9" s="1274"/>
      <c r="C9" s="1275"/>
      <c r="D9" s="1275"/>
      <c r="E9" s="1275"/>
      <c r="F9" s="1275"/>
      <c r="G9" s="1275"/>
      <c r="H9" s="1275"/>
      <c r="I9" s="1275"/>
      <c r="J9" s="1275"/>
    </row>
    <row r="10" spans="2:11" ht="18" customHeight="1" x14ac:dyDescent="0.2">
      <c r="B10" s="1909" t="s">
        <v>1934</v>
      </c>
      <c r="C10" s="1909"/>
      <c r="D10" s="1909"/>
      <c r="E10" s="1909"/>
      <c r="F10" s="1909"/>
      <c r="G10" s="1909"/>
      <c r="H10" s="1909"/>
      <c r="I10" s="1909"/>
      <c r="J10" s="1909"/>
    </row>
    <row r="11" spans="2:11" ht="12.95" customHeight="1" x14ac:dyDescent="0.2">
      <c r="B11" s="1275"/>
      <c r="C11" s="1275"/>
      <c r="D11" s="1276"/>
      <c r="E11" s="1276"/>
      <c r="F11" s="1276"/>
      <c r="G11" s="1276"/>
      <c r="H11" s="1276"/>
      <c r="I11" s="1275"/>
      <c r="J11" s="1275"/>
    </row>
    <row r="12" spans="2:11" ht="12.95" customHeight="1" x14ac:dyDescent="0.2">
      <c r="B12" s="1122" t="s">
        <v>1935</v>
      </c>
      <c r="C12" s="1275"/>
      <c r="D12" s="1275"/>
      <c r="E12" s="1275"/>
      <c r="F12" s="1275"/>
      <c r="G12" s="1275"/>
      <c r="H12" s="1275"/>
      <c r="I12" s="1275"/>
      <c r="J12" s="1275"/>
    </row>
    <row r="13" spans="2:11" ht="12.95" customHeight="1" x14ac:dyDescent="0.2">
      <c r="B13" s="1275"/>
      <c r="C13" s="1275"/>
      <c r="D13" s="1275"/>
      <c r="E13" s="1275"/>
      <c r="F13" s="1275"/>
      <c r="G13" s="1275"/>
      <c r="H13" s="1275"/>
      <c r="I13" s="1275"/>
      <c r="J13" s="1275"/>
    </row>
    <row r="14" spans="2:11" ht="12.95" customHeight="1" x14ac:dyDescent="0.2">
      <c r="B14" s="932" t="s">
        <v>1026</v>
      </c>
      <c r="C14" s="932" t="s">
        <v>1936</v>
      </c>
      <c r="D14" s="1277">
        <v>57393.459551999993</v>
      </c>
      <c r="E14" s="1277">
        <v>65393.46</v>
      </c>
      <c r="F14" s="1277">
        <v>67067.53</v>
      </c>
      <c r="G14" s="1277">
        <v>70206.289999999994</v>
      </c>
      <c r="H14" s="1277">
        <v>72361.62</v>
      </c>
      <c r="I14" s="1277">
        <v>74503.520000000004</v>
      </c>
      <c r="J14" s="1277">
        <v>75211.3</v>
      </c>
    </row>
    <row r="15" spans="2:11" ht="12.95" customHeight="1" x14ac:dyDescent="0.2">
      <c r="B15" s="932" t="s">
        <v>1028</v>
      </c>
      <c r="C15" s="932" t="s">
        <v>1937</v>
      </c>
      <c r="D15" s="1277">
        <v>34436.081987999998</v>
      </c>
      <c r="E15" s="1277">
        <v>42436.08</v>
      </c>
      <c r="F15" s="1277">
        <v>43522.44</v>
      </c>
      <c r="G15" s="1277">
        <v>45559.29</v>
      </c>
      <c r="H15" s="1277">
        <v>46957.96</v>
      </c>
      <c r="I15" s="1277">
        <v>48347.92</v>
      </c>
      <c r="J15" s="1277">
        <v>48807.23</v>
      </c>
    </row>
    <row r="16" spans="2:11" ht="12.95" customHeight="1" x14ac:dyDescent="0.2">
      <c r="B16" s="932" t="s">
        <v>1030</v>
      </c>
      <c r="C16" s="932" t="s">
        <v>1938</v>
      </c>
      <c r="D16" s="1277">
        <v>28696.729775999996</v>
      </c>
      <c r="E16" s="1277">
        <v>35496.730000000003</v>
      </c>
      <c r="F16" s="1277">
        <v>36405.449999999997</v>
      </c>
      <c r="G16" s="1277">
        <v>38109.230000000003</v>
      </c>
      <c r="H16" s="1277">
        <v>39279.18</v>
      </c>
      <c r="I16" s="1277">
        <v>40441.839999999997</v>
      </c>
      <c r="J16" s="1277">
        <v>40826.04</v>
      </c>
    </row>
    <row r="17" spans="2:10" ht="12.95" customHeight="1" x14ac:dyDescent="0.2">
      <c r="B17" s="932" t="s">
        <v>1073</v>
      </c>
      <c r="C17" s="932" t="s">
        <v>1939</v>
      </c>
      <c r="D17" s="1277">
        <v>8609.0126760000003</v>
      </c>
      <c r="E17" s="1277">
        <v>9809.01</v>
      </c>
      <c r="F17" s="1277">
        <v>10060.120000000001</v>
      </c>
      <c r="G17" s="1277">
        <v>10530.93</v>
      </c>
      <c r="H17" s="1277">
        <v>10854.23</v>
      </c>
      <c r="I17" s="1277">
        <v>11175.52</v>
      </c>
      <c r="J17" s="1277">
        <v>11281.69</v>
      </c>
    </row>
    <row r="18" spans="2:10" ht="12.95" customHeight="1" x14ac:dyDescent="0.2">
      <c r="B18" s="1275"/>
      <c r="C18" s="1275"/>
      <c r="D18" s="1278"/>
      <c r="E18" s="1278"/>
      <c r="F18" s="1278"/>
      <c r="G18" s="1278"/>
      <c r="H18" s="1278"/>
      <c r="I18" s="1278"/>
      <c r="J18" s="1278"/>
    </row>
    <row r="19" spans="2:10" ht="12.95" customHeight="1" x14ac:dyDescent="0.2">
      <c r="B19" s="1122" t="s">
        <v>1940</v>
      </c>
      <c r="C19" s="1275"/>
      <c r="D19" s="1278"/>
      <c r="E19" s="1278"/>
      <c r="F19" s="1278"/>
      <c r="G19" s="1278"/>
      <c r="H19" s="1278"/>
      <c r="I19" s="1278"/>
      <c r="J19" s="1278"/>
    </row>
    <row r="20" spans="2:10" ht="12.95" customHeight="1" x14ac:dyDescent="0.2">
      <c r="B20" s="1275"/>
      <c r="C20" s="1275"/>
      <c r="D20" s="1278"/>
      <c r="E20" s="1278"/>
      <c r="F20" s="1278"/>
      <c r="G20" s="1278"/>
      <c r="H20" s="1278"/>
      <c r="I20" s="1278"/>
      <c r="J20" s="1278"/>
    </row>
    <row r="21" spans="2:10" ht="12.95" customHeight="1" x14ac:dyDescent="0.2">
      <c r="B21" s="932" t="s">
        <v>1026</v>
      </c>
      <c r="C21" s="932" t="s">
        <v>1941</v>
      </c>
      <c r="D21" s="1277">
        <v>20661.653364000002</v>
      </c>
      <c r="E21" s="1277">
        <v>25461.65</v>
      </c>
      <c r="F21" s="1277">
        <v>26113.47</v>
      </c>
      <c r="G21" s="1277">
        <v>27335.58</v>
      </c>
      <c r="H21" s="1277">
        <v>28174.78</v>
      </c>
      <c r="I21" s="1277">
        <v>29008.75</v>
      </c>
      <c r="J21" s="1277">
        <v>29284.33</v>
      </c>
    </row>
    <row r="22" spans="2:10" ht="12.95" customHeight="1" x14ac:dyDescent="0.2">
      <c r="B22" s="932" t="s">
        <v>1028</v>
      </c>
      <c r="C22" s="932" t="s">
        <v>1942</v>
      </c>
      <c r="D22" s="1277">
        <v>17218.035779999998</v>
      </c>
      <c r="E22" s="1277">
        <v>21298.04</v>
      </c>
      <c r="F22" s="1277">
        <v>21843.27</v>
      </c>
      <c r="G22" s="1277">
        <v>22865.54</v>
      </c>
      <c r="H22" s="1277">
        <v>23567.51</v>
      </c>
      <c r="I22" s="1277">
        <v>24265.11</v>
      </c>
      <c r="J22" s="1277">
        <v>24495.63</v>
      </c>
    </row>
    <row r="23" spans="2:10" ht="12.95" customHeight="1" x14ac:dyDescent="0.2">
      <c r="B23" s="1275"/>
      <c r="C23" s="1275"/>
      <c r="D23" s="1278"/>
      <c r="E23" s="1278"/>
      <c r="F23" s="1278"/>
      <c r="G23" s="1278"/>
      <c r="H23" s="1278"/>
      <c r="I23" s="1278"/>
      <c r="J23" s="1278"/>
    </row>
    <row r="24" spans="2:10" ht="12.95" customHeight="1" x14ac:dyDescent="0.2">
      <c r="B24" s="1122" t="s">
        <v>1943</v>
      </c>
      <c r="C24" s="1275"/>
      <c r="D24" s="1278"/>
      <c r="E24" s="1278"/>
      <c r="F24" s="1275"/>
      <c r="G24" s="1278"/>
      <c r="H24" s="1278"/>
      <c r="I24" s="1278"/>
      <c r="J24" s="1278"/>
    </row>
    <row r="25" spans="2:10" ht="12.95" customHeight="1" x14ac:dyDescent="0.2">
      <c r="B25" s="1275"/>
      <c r="C25" s="1275"/>
      <c r="D25" s="1278"/>
      <c r="E25" s="1278"/>
      <c r="F25" s="1275"/>
      <c r="G25" s="1278"/>
      <c r="H25" s="1278"/>
      <c r="I25" s="1278"/>
      <c r="J25" s="1278"/>
    </row>
    <row r="26" spans="2:10" ht="12.95" customHeight="1" x14ac:dyDescent="0.2">
      <c r="B26" s="932" t="s">
        <v>1026</v>
      </c>
      <c r="C26" s="932" t="s">
        <v>1944</v>
      </c>
      <c r="D26" s="1277">
        <v>28696.729775999996</v>
      </c>
      <c r="E26" s="1277">
        <v>36696.730000000003</v>
      </c>
      <c r="F26" s="1277">
        <v>37636.17</v>
      </c>
      <c r="G26" s="1277">
        <v>39397.54</v>
      </c>
      <c r="H26" s="1277">
        <v>40607.040000000001</v>
      </c>
      <c r="I26" s="1277">
        <v>41809.01</v>
      </c>
      <c r="J26" s="1277">
        <v>42206.2</v>
      </c>
    </row>
    <row r="27" spans="2:10" ht="12.95" customHeight="1" x14ac:dyDescent="0.2">
      <c r="B27" s="932" t="s">
        <v>1028</v>
      </c>
      <c r="C27" s="932" t="s">
        <v>1937</v>
      </c>
      <c r="D27" s="1277">
        <v>17218.035779999998</v>
      </c>
      <c r="E27" s="1277">
        <v>21218.04</v>
      </c>
      <c r="F27" s="1277">
        <v>21761.22</v>
      </c>
      <c r="G27" s="1277">
        <v>22779.65</v>
      </c>
      <c r="H27" s="1277">
        <v>23478.99</v>
      </c>
      <c r="I27" s="1277">
        <v>24173.97</v>
      </c>
      <c r="J27" s="1277">
        <v>24403.62</v>
      </c>
    </row>
    <row r="28" spans="2:10" ht="12.95" customHeight="1" x14ac:dyDescent="0.2">
      <c r="B28" s="932" t="s">
        <v>1030</v>
      </c>
      <c r="C28" s="932" t="s">
        <v>1938</v>
      </c>
      <c r="D28" s="1277">
        <v>14348.364887999998</v>
      </c>
      <c r="E28" s="1277">
        <v>17748.36</v>
      </c>
      <c r="F28" s="1277">
        <v>18202.72</v>
      </c>
      <c r="G28" s="1277">
        <v>19054.61</v>
      </c>
      <c r="H28" s="1277">
        <v>19639.59</v>
      </c>
      <c r="I28" s="1277">
        <v>20220.919999999998</v>
      </c>
      <c r="J28" s="1277">
        <v>20413.02</v>
      </c>
    </row>
    <row r="29" spans="2:10" ht="12.95" customHeight="1" x14ac:dyDescent="0.2">
      <c r="B29" s="932" t="s">
        <v>1073</v>
      </c>
      <c r="C29" s="932" t="s">
        <v>1945</v>
      </c>
      <c r="D29" s="1277">
        <v>4304.5115519999999</v>
      </c>
      <c r="E29" s="1277">
        <v>4904.51</v>
      </c>
      <c r="F29" s="1277">
        <v>5030.07</v>
      </c>
      <c r="G29" s="1277">
        <v>5265.48</v>
      </c>
      <c r="H29" s="1277">
        <v>5427.13</v>
      </c>
      <c r="I29" s="1277">
        <v>5587.77</v>
      </c>
      <c r="J29" s="1277">
        <v>5640.85</v>
      </c>
    </row>
    <row r="30" spans="2:10" ht="12.95" customHeight="1" x14ac:dyDescent="0.2">
      <c r="B30" s="1275"/>
      <c r="C30" s="1275"/>
      <c r="D30" s="1278"/>
      <c r="E30" s="1278"/>
      <c r="F30" s="1275"/>
      <c r="G30" s="1278"/>
      <c r="H30" s="1278"/>
      <c r="I30" s="1278"/>
      <c r="J30" s="1278"/>
    </row>
    <row r="31" spans="2:10" ht="12.95" customHeight="1" x14ac:dyDescent="0.2">
      <c r="B31" s="1122" t="s">
        <v>1946</v>
      </c>
      <c r="C31" s="1275"/>
      <c r="D31" s="1278"/>
      <c r="E31" s="1278"/>
      <c r="F31" s="1275"/>
      <c r="G31" s="1278"/>
      <c r="H31" s="1278"/>
      <c r="I31" s="1278"/>
      <c r="J31" s="1278"/>
    </row>
    <row r="32" spans="2:10" ht="12.95" customHeight="1" x14ac:dyDescent="0.2">
      <c r="B32" s="1275"/>
      <c r="C32" s="1275"/>
      <c r="D32" s="1278"/>
      <c r="E32" s="1278"/>
      <c r="F32" s="1275"/>
      <c r="G32" s="1278"/>
      <c r="H32" s="1278"/>
      <c r="I32" s="1278"/>
      <c r="J32" s="1278"/>
    </row>
    <row r="33" spans="2:10" ht="12.95" customHeight="1" x14ac:dyDescent="0.2">
      <c r="B33" s="932" t="s">
        <v>1026</v>
      </c>
      <c r="C33" s="932" t="s">
        <v>1944</v>
      </c>
      <c r="D33" s="1277">
        <v>12860.143295999998</v>
      </c>
      <c r="E33" s="1277">
        <v>20860.14</v>
      </c>
      <c r="F33" s="1277">
        <v>21394.16</v>
      </c>
      <c r="G33" s="1277">
        <v>22395.41</v>
      </c>
      <c r="H33" s="1277">
        <v>23082.95</v>
      </c>
      <c r="I33" s="1277">
        <v>23766.21</v>
      </c>
      <c r="J33" s="1277">
        <v>23991.99</v>
      </c>
    </row>
    <row r="34" spans="2:10" ht="12.95" customHeight="1" x14ac:dyDescent="0.2">
      <c r="B34" s="932" t="s">
        <v>1028</v>
      </c>
      <c r="C34" s="932" t="s">
        <v>1947</v>
      </c>
      <c r="D34" s="1277">
        <v>6430.0716479999992</v>
      </c>
      <c r="E34" s="1277">
        <v>14430.07</v>
      </c>
      <c r="F34" s="1277">
        <v>14799.48</v>
      </c>
      <c r="G34" s="1277">
        <v>15492.1</v>
      </c>
      <c r="H34" s="1277">
        <v>15967.71</v>
      </c>
      <c r="I34" s="1277">
        <v>16440.349999999999</v>
      </c>
      <c r="J34" s="1277">
        <v>16596.53</v>
      </c>
    </row>
    <row r="35" spans="2:10" ht="12.95" customHeight="1" x14ac:dyDescent="0.2">
      <c r="B35" s="932" t="s">
        <v>1030</v>
      </c>
      <c r="C35" s="932" t="s">
        <v>1945</v>
      </c>
      <c r="D35" s="1277">
        <v>1929.0235799999998</v>
      </c>
      <c r="E35" s="1277">
        <v>3129.02</v>
      </c>
      <c r="F35" s="1277">
        <v>3209.12</v>
      </c>
      <c r="G35" s="1277">
        <v>3359.31</v>
      </c>
      <c r="H35" s="1277">
        <v>3462.44</v>
      </c>
      <c r="I35" s="1277">
        <v>3564.93</v>
      </c>
      <c r="J35" s="1277">
        <v>3598.8</v>
      </c>
    </row>
    <row r="36" spans="2:10" ht="12.95" customHeight="1" x14ac:dyDescent="0.2">
      <c r="B36" s="1279"/>
      <c r="C36" s="1279"/>
      <c r="D36" s="1280"/>
      <c r="E36" s="1280"/>
      <c r="F36" s="1280"/>
      <c r="G36" s="1280"/>
      <c r="H36" s="1280"/>
      <c r="I36" s="1279"/>
      <c r="J36" s="1279"/>
    </row>
    <row r="37" spans="2:10" ht="12.95" customHeight="1" x14ac:dyDescent="0.2">
      <c r="B37" s="1909" t="s">
        <v>1948</v>
      </c>
      <c r="C37" s="1909"/>
      <c r="D37" s="1909"/>
      <c r="E37" s="1909"/>
      <c r="F37" s="1909"/>
      <c r="G37" s="1909"/>
      <c r="H37" s="1909"/>
      <c r="I37" s="1909"/>
      <c r="J37" s="1909"/>
    </row>
    <row r="38" spans="2:10" ht="12.95" customHeight="1" x14ac:dyDescent="0.2">
      <c r="B38" s="1275"/>
      <c r="C38" s="1276"/>
      <c r="D38" s="1281"/>
      <c r="E38" s="1281"/>
      <c r="F38" s="1281"/>
      <c r="G38" s="1282"/>
      <c r="H38" s="1282"/>
      <c r="I38" s="1281"/>
      <c r="J38" s="1282"/>
    </row>
    <row r="39" spans="2:10" ht="12.95" customHeight="1" x14ac:dyDescent="0.2">
      <c r="B39" s="1122" t="s">
        <v>1935</v>
      </c>
      <c r="C39" s="1275"/>
      <c r="D39" s="1278"/>
      <c r="E39" s="1278"/>
      <c r="F39" s="1278"/>
      <c r="G39" s="1275"/>
      <c r="H39" s="1275"/>
      <c r="I39" s="1278"/>
      <c r="J39" s="1275"/>
    </row>
    <row r="40" spans="2:10" ht="12.95" customHeight="1" x14ac:dyDescent="0.2">
      <c r="B40" s="1275"/>
      <c r="C40" s="1275"/>
      <c r="D40" s="1278"/>
      <c r="E40" s="1278"/>
      <c r="F40" s="1278"/>
      <c r="G40" s="1275"/>
      <c r="H40" s="1275"/>
      <c r="I40" s="1278"/>
      <c r="J40" s="1275"/>
    </row>
    <row r="41" spans="2:10" ht="12.95" customHeight="1" x14ac:dyDescent="0.2">
      <c r="B41" s="932" t="s">
        <v>1026</v>
      </c>
      <c r="C41" s="932" t="s">
        <v>1936</v>
      </c>
      <c r="D41" s="1277">
        <v>63502.692923999995</v>
      </c>
      <c r="E41" s="1277">
        <v>71502.69</v>
      </c>
      <c r="F41" s="1277">
        <v>73333.16</v>
      </c>
      <c r="G41" s="1277">
        <v>76765.149999999994</v>
      </c>
      <c r="H41" s="1277">
        <v>79121.84</v>
      </c>
      <c r="I41" s="1277">
        <v>81463.850000000006</v>
      </c>
      <c r="J41" s="1277">
        <v>82237.759999999995</v>
      </c>
    </row>
    <row r="42" spans="2:10" ht="12.95" customHeight="1" x14ac:dyDescent="0.2">
      <c r="B42" s="932" t="s">
        <v>1028</v>
      </c>
      <c r="C42" s="932" t="s">
        <v>1937</v>
      </c>
      <c r="D42" s="1277">
        <v>44949.643728000003</v>
      </c>
      <c r="E42" s="1277">
        <v>52949.64</v>
      </c>
      <c r="F42" s="1277">
        <v>54305.15</v>
      </c>
      <c r="G42" s="1277">
        <v>56846.63</v>
      </c>
      <c r="H42" s="1277">
        <v>58591.82</v>
      </c>
      <c r="I42" s="1277">
        <v>60326.14</v>
      </c>
      <c r="J42" s="1277">
        <v>60899.24</v>
      </c>
    </row>
    <row r="43" spans="2:10" ht="12.95" customHeight="1" x14ac:dyDescent="0.2">
      <c r="B43" s="932" t="s">
        <v>1030</v>
      </c>
      <c r="C43" s="932" t="s">
        <v>1938</v>
      </c>
      <c r="D43" s="1277">
        <v>38923.333811999997</v>
      </c>
      <c r="E43" s="1277">
        <v>45723.33</v>
      </c>
      <c r="F43" s="1277">
        <v>46893.85</v>
      </c>
      <c r="G43" s="1277">
        <v>49088.480000000003</v>
      </c>
      <c r="H43" s="1277">
        <v>50595.5</v>
      </c>
      <c r="I43" s="1277">
        <v>52093.13</v>
      </c>
      <c r="J43" s="1277">
        <v>52588.01</v>
      </c>
    </row>
    <row r="44" spans="2:10" ht="12.95" customHeight="1" x14ac:dyDescent="0.2">
      <c r="B44" s="932" t="s">
        <v>1073</v>
      </c>
      <c r="C44" s="932" t="s">
        <v>1939</v>
      </c>
      <c r="D44" s="1277">
        <v>8609.01</v>
      </c>
      <c r="E44" s="1277">
        <v>9809.01</v>
      </c>
      <c r="F44" s="1277">
        <v>10060.120000000001</v>
      </c>
      <c r="G44" s="1277">
        <v>10530.93</v>
      </c>
      <c r="H44" s="1277">
        <v>10854.23</v>
      </c>
      <c r="I44" s="1277">
        <v>11175.52</v>
      </c>
      <c r="J44" s="1277">
        <v>11281.69</v>
      </c>
    </row>
    <row r="45" spans="2:10" ht="12.95" customHeight="1" x14ac:dyDescent="0.2">
      <c r="B45" s="1275"/>
      <c r="C45" s="1275"/>
      <c r="D45" s="1278"/>
      <c r="E45" s="1278"/>
      <c r="F45" s="1278"/>
      <c r="G45" s="1278"/>
      <c r="H45" s="1278"/>
      <c r="I45" s="1278"/>
      <c r="J45" s="1278"/>
    </row>
    <row r="46" spans="2:10" ht="12.95" customHeight="1" x14ac:dyDescent="0.25">
      <c r="B46" s="1122" t="s">
        <v>1940</v>
      </c>
      <c r="C46" s="1274"/>
      <c r="D46" s="1278"/>
      <c r="E46" s="1278"/>
      <c r="F46" s="1278"/>
      <c r="G46" s="1278"/>
      <c r="H46" s="1278"/>
      <c r="I46" s="1278"/>
      <c r="J46" s="1278"/>
    </row>
    <row r="47" spans="2:10" ht="12.95" customHeight="1" x14ac:dyDescent="0.2">
      <c r="B47" s="1275"/>
      <c r="C47" s="1275"/>
      <c r="D47" s="1278"/>
      <c r="E47" s="1278"/>
      <c r="F47" s="1278"/>
      <c r="G47" s="1278"/>
      <c r="H47" s="1278"/>
      <c r="I47" s="1278"/>
      <c r="J47" s="1278"/>
    </row>
    <row r="48" spans="2:10" ht="12.95" customHeight="1" x14ac:dyDescent="0.2">
      <c r="B48" s="932" t="s">
        <v>1026</v>
      </c>
      <c r="C48" s="932" t="s">
        <v>1941</v>
      </c>
      <c r="D48" s="1277">
        <v>30486.497843999998</v>
      </c>
      <c r="E48" s="1277">
        <v>35286.5</v>
      </c>
      <c r="F48" s="1277">
        <v>36189.83</v>
      </c>
      <c r="G48" s="1277">
        <v>37883.51</v>
      </c>
      <c r="H48" s="1277">
        <v>39046.53</v>
      </c>
      <c r="I48" s="1277">
        <v>40202.31</v>
      </c>
      <c r="J48" s="1277">
        <v>40584.230000000003</v>
      </c>
    </row>
    <row r="49" spans="2:10" ht="12.95" customHeight="1" x14ac:dyDescent="0.2">
      <c r="B49" s="932" t="s">
        <v>1028</v>
      </c>
      <c r="C49" s="932" t="s">
        <v>1942</v>
      </c>
      <c r="D49" s="1277">
        <v>26870.76612</v>
      </c>
      <c r="E49" s="1277">
        <v>30950.77</v>
      </c>
      <c r="F49" s="1277">
        <v>31743.11</v>
      </c>
      <c r="G49" s="1277">
        <v>33228.69</v>
      </c>
      <c r="H49" s="1277">
        <v>34248.81</v>
      </c>
      <c r="I49" s="1277">
        <v>35262.57</v>
      </c>
      <c r="J49" s="1277">
        <v>35597.56</v>
      </c>
    </row>
    <row r="50" spans="2:10" ht="12.95" customHeight="1" x14ac:dyDescent="0.2">
      <c r="B50" s="1275"/>
      <c r="C50" s="1275"/>
      <c r="D50" s="1278"/>
      <c r="E50" s="1278"/>
      <c r="F50" s="1278"/>
      <c r="G50" s="1278"/>
      <c r="H50" s="1278"/>
      <c r="I50" s="1278"/>
      <c r="J50" s="1278"/>
    </row>
    <row r="51" spans="2:10" ht="12.95" customHeight="1" x14ac:dyDescent="0.2">
      <c r="B51" s="1122" t="s">
        <v>1943</v>
      </c>
      <c r="C51" s="1275"/>
      <c r="D51" s="1278"/>
      <c r="E51" s="1278"/>
      <c r="F51" s="1278"/>
      <c r="G51" s="1278"/>
      <c r="H51" s="1278"/>
      <c r="I51" s="1278"/>
      <c r="J51" s="1278"/>
    </row>
    <row r="52" spans="2:10" ht="12.95" customHeight="1" x14ac:dyDescent="0.2">
      <c r="B52" s="1275"/>
      <c r="C52" s="1275"/>
      <c r="D52" s="1278"/>
      <c r="E52" s="1278"/>
      <c r="F52" s="1278"/>
      <c r="G52" s="1278"/>
      <c r="H52" s="1278"/>
      <c r="I52" s="1278"/>
      <c r="J52" s="1278"/>
    </row>
    <row r="53" spans="2:10" ht="12.95" customHeight="1" x14ac:dyDescent="0.2">
      <c r="B53" s="932" t="s">
        <v>1026</v>
      </c>
      <c r="C53" s="932" t="s">
        <v>1944</v>
      </c>
      <c r="D53" s="1277">
        <v>63502.692923999995</v>
      </c>
      <c r="E53" s="1277">
        <v>71502.69</v>
      </c>
      <c r="F53" s="1277">
        <v>73333.16</v>
      </c>
      <c r="G53" s="1277">
        <v>76765.149999999994</v>
      </c>
      <c r="H53" s="1277">
        <v>79121.84</v>
      </c>
      <c r="I53" s="1277">
        <v>81463.850000000006</v>
      </c>
      <c r="J53" s="1277">
        <v>82237.759999999995</v>
      </c>
    </row>
    <row r="54" spans="2:10" ht="12.95" customHeight="1" x14ac:dyDescent="0.2">
      <c r="B54" s="932" t="s">
        <v>1028</v>
      </c>
      <c r="C54" s="932" t="s">
        <v>1937</v>
      </c>
      <c r="D54" s="1277">
        <v>17218.04</v>
      </c>
      <c r="E54" s="1277">
        <v>21218.04</v>
      </c>
      <c r="F54" s="1277">
        <v>21761.22</v>
      </c>
      <c r="G54" s="1277">
        <v>22779.65</v>
      </c>
      <c r="H54" s="1277">
        <v>23478.99</v>
      </c>
      <c r="I54" s="1277">
        <v>24173.97</v>
      </c>
      <c r="J54" s="1277">
        <v>24403.62</v>
      </c>
    </row>
    <row r="55" spans="2:10" ht="12.95" customHeight="1" x14ac:dyDescent="0.2">
      <c r="B55" s="932" t="s">
        <v>1030</v>
      </c>
      <c r="C55" s="932" t="s">
        <v>1938</v>
      </c>
      <c r="D55" s="1277">
        <v>14348.36</v>
      </c>
      <c r="E55" s="1283">
        <v>17748.36</v>
      </c>
      <c r="F55" s="1277">
        <v>18202.72</v>
      </c>
      <c r="G55" s="1277">
        <v>19054.61</v>
      </c>
      <c r="H55" s="1277">
        <v>19639.59</v>
      </c>
      <c r="I55" s="1277">
        <v>20220.919999999998</v>
      </c>
      <c r="J55" s="1277">
        <v>20413.02</v>
      </c>
    </row>
    <row r="56" spans="2:10" ht="12.95" customHeight="1" x14ac:dyDescent="0.2">
      <c r="B56" s="932" t="s">
        <v>1073</v>
      </c>
      <c r="C56" s="932" t="s">
        <v>1945</v>
      </c>
      <c r="D56" s="1277">
        <v>4304.51</v>
      </c>
      <c r="E56" s="1277">
        <v>4904.51</v>
      </c>
      <c r="F56" s="1277">
        <v>5030.07</v>
      </c>
      <c r="G56" s="1277">
        <v>5265.48</v>
      </c>
      <c r="H56" s="1277">
        <v>5427.13</v>
      </c>
      <c r="I56" s="1277">
        <v>5587.77</v>
      </c>
      <c r="J56" s="1277">
        <v>5640.85</v>
      </c>
    </row>
    <row r="57" spans="2:10" ht="12.95" customHeight="1" x14ac:dyDescent="0.2">
      <c r="B57" s="1275"/>
      <c r="C57" s="1275"/>
      <c r="D57" s="1278"/>
      <c r="E57" s="1278"/>
      <c r="F57" s="1278"/>
      <c r="G57" s="1278"/>
      <c r="H57" s="1278"/>
      <c r="I57" s="1278"/>
      <c r="J57" s="1278"/>
    </row>
    <row r="58" spans="2:10" ht="12.95" customHeight="1" x14ac:dyDescent="0.2">
      <c r="B58" s="1122" t="s">
        <v>1946</v>
      </c>
      <c r="C58" s="1275"/>
      <c r="D58" s="1278"/>
      <c r="E58" s="1278"/>
      <c r="F58" s="1278"/>
      <c r="G58" s="1278"/>
      <c r="H58" s="1278"/>
      <c r="I58" s="1278"/>
      <c r="J58" s="1278"/>
    </row>
    <row r="59" spans="2:10" ht="12.95" customHeight="1" x14ac:dyDescent="0.2">
      <c r="B59" s="1275"/>
      <c r="C59" s="1275"/>
      <c r="D59" s="1278"/>
      <c r="E59" s="1278"/>
      <c r="F59" s="1278"/>
      <c r="G59" s="1278"/>
      <c r="H59" s="1278"/>
      <c r="I59" s="1278"/>
      <c r="J59" s="1278"/>
    </row>
    <row r="60" spans="2:10" ht="12.95" customHeight="1" x14ac:dyDescent="0.2">
      <c r="B60" s="932" t="s">
        <v>1026</v>
      </c>
      <c r="C60" s="932" t="s">
        <v>1944</v>
      </c>
      <c r="D60" s="1277">
        <v>42686.361036000002</v>
      </c>
      <c r="E60" s="1277">
        <v>50686.36</v>
      </c>
      <c r="F60" s="1277">
        <v>51983.93</v>
      </c>
      <c r="G60" s="1277">
        <v>54416.78</v>
      </c>
      <c r="H60" s="1277">
        <v>56087.38</v>
      </c>
      <c r="I60" s="1277">
        <v>57747.57</v>
      </c>
      <c r="J60" s="1277">
        <v>58296.17</v>
      </c>
    </row>
    <row r="61" spans="2:10" ht="12.95" customHeight="1" x14ac:dyDescent="0.2">
      <c r="B61" s="932" t="s">
        <v>1028</v>
      </c>
      <c r="C61" s="932" t="s">
        <v>1947</v>
      </c>
      <c r="D61" s="1277">
        <v>13865.923895999998</v>
      </c>
      <c r="E61" s="1277">
        <v>21865.919999999998</v>
      </c>
      <c r="F61" s="1277">
        <v>22425.69</v>
      </c>
      <c r="G61" s="1277">
        <v>23475.21</v>
      </c>
      <c r="H61" s="1277">
        <v>24195.9</v>
      </c>
      <c r="I61" s="1277">
        <v>24912.1</v>
      </c>
      <c r="J61" s="1277">
        <v>25148.76</v>
      </c>
    </row>
    <row r="62" spans="2:10" ht="12.95" customHeight="1" x14ac:dyDescent="0.2">
      <c r="B62" s="932" t="s">
        <v>1030</v>
      </c>
      <c r="C62" s="932" t="s">
        <v>1945</v>
      </c>
      <c r="D62" s="1277">
        <v>1929.02</v>
      </c>
      <c r="E62" s="1277">
        <v>3129.02</v>
      </c>
      <c r="F62" s="1277">
        <v>3209.12</v>
      </c>
      <c r="G62" s="1277">
        <v>3359.31</v>
      </c>
      <c r="H62" s="1277">
        <v>3462.44</v>
      </c>
      <c r="I62" s="1277">
        <v>3564.93</v>
      </c>
      <c r="J62" s="1277">
        <v>3598.8</v>
      </c>
    </row>
    <row r="63" spans="2:10" ht="15" x14ac:dyDescent="0.2">
      <c r="B63" s="866"/>
      <c r="C63" s="866"/>
      <c r="D63" s="866"/>
      <c r="E63" s="866"/>
      <c r="F63" s="866"/>
      <c r="G63" s="814"/>
      <c r="H63" s="814"/>
      <c r="I63" s="814"/>
      <c r="J63" s="814"/>
    </row>
    <row r="64" spans="2:10" ht="15" x14ac:dyDescent="0.2">
      <c r="B64" s="866"/>
      <c r="C64" s="866"/>
      <c r="E64" s="814"/>
      <c r="G64" s="814"/>
      <c r="H64" s="814"/>
      <c r="I64" s="814"/>
      <c r="J64" s="866"/>
    </row>
    <row r="65" spans="8:8" ht="18" x14ac:dyDescent="0.25">
      <c r="H65" s="1284"/>
    </row>
  </sheetData>
  <mergeCells count="7">
    <mergeCell ref="B37:J37"/>
    <mergeCell ref="B2:J2"/>
    <mergeCell ref="B3:J3"/>
    <mergeCell ref="B4:J4"/>
    <mergeCell ref="B5:J5"/>
    <mergeCell ref="B7:C8"/>
    <mergeCell ref="B10:J10"/>
  </mergeCells>
  <hyperlinks>
    <hyperlink ref="K2" location="'Indice Total'!A6" display="Volver"/>
  </hyperlinks>
  <pageMargins left="0.9055118110236221" right="0.70866141732283472" top="0.74803149606299213" bottom="0.74803149606299213" header="0.31496062992125984" footer="0.31496062992125984"/>
  <pageSetup scale="92"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1:V72"/>
  <sheetViews>
    <sheetView showGridLines="0" zoomScale="90" zoomScaleNormal="90" workbookViewId="0"/>
  </sheetViews>
  <sheetFormatPr baseColWidth="10" defaultColWidth="10.28515625" defaultRowHeight="15" x14ac:dyDescent="0.25"/>
  <cols>
    <col min="1" max="1" width="23.7109375" style="1285" customWidth="1"/>
    <col min="2" max="2" width="2.85546875" style="1285" customWidth="1"/>
    <col min="3" max="3" width="64.7109375" style="1285" customWidth="1"/>
    <col min="4" max="5" width="13.5703125" style="1285" customWidth="1"/>
    <col min="6" max="21" width="13.7109375" style="1285" customWidth="1"/>
    <col min="22" max="22" width="10.85546875" style="1285" bestFit="1" customWidth="1"/>
    <col min="23" max="230" width="10.28515625" style="1285"/>
    <col min="231" max="231" width="2.85546875" style="1285" customWidth="1"/>
    <col min="232" max="232" width="49" style="1285" customWidth="1"/>
    <col min="233" max="240" width="11.28515625" style="1285" customWidth="1"/>
    <col min="241" max="241" width="11" style="1285" bestFit="1" customWidth="1"/>
    <col min="242" max="243" width="10.85546875" style="1285" bestFit="1" customWidth="1"/>
    <col min="244" max="486" width="10.28515625" style="1285"/>
    <col min="487" max="487" width="2.85546875" style="1285" customWidth="1"/>
    <col min="488" max="488" width="49" style="1285" customWidth="1"/>
    <col min="489" max="496" width="11.28515625" style="1285" customWidth="1"/>
    <col min="497" max="497" width="11" style="1285" bestFit="1" customWidth="1"/>
    <col min="498" max="499" width="10.85546875" style="1285" bestFit="1" customWidth="1"/>
    <col min="500" max="742" width="10.28515625" style="1285"/>
    <col min="743" max="743" width="2.85546875" style="1285" customWidth="1"/>
    <col min="744" max="744" width="49" style="1285" customWidth="1"/>
    <col min="745" max="752" width="11.28515625" style="1285" customWidth="1"/>
    <col min="753" max="753" width="11" style="1285" bestFit="1" customWidth="1"/>
    <col min="754" max="755" width="10.85546875" style="1285" bestFit="1" customWidth="1"/>
    <col min="756" max="998" width="10.28515625" style="1285"/>
    <col min="999" max="999" width="2.85546875" style="1285" customWidth="1"/>
    <col min="1000" max="1000" width="49" style="1285" customWidth="1"/>
    <col min="1001" max="1008" width="11.28515625" style="1285" customWidth="1"/>
    <col min="1009" max="1009" width="11" style="1285" bestFit="1" customWidth="1"/>
    <col min="1010" max="1011" width="10.85546875" style="1285" bestFit="1" customWidth="1"/>
    <col min="1012" max="1254" width="10.28515625" style="1285"/>
    <col min="1255" max="1255" width="2.85546875" style="1285" customWidth="1"/>
    <col min="1256" max="1256" width="49" style="1285" customWidth="1"/>
    <col min="1257" max="1264" width="11.28515625" style="1285" customWidth="1"/>
    <col min="1265" max="1265" width="11" style="1285" bestFit="1" customWidth="1"/>
    <col min="1266" max="1267" width="10.85546875" style="1285" bestFit="1" customWidth="1"/>
    <col min="1268" max="1510" width="10.28515625" style="1285"/>
    <col min="1511" max="1511" width="2.85546875" style="1285" customWidth="1"/>
    <col min="1512" max="1512" width="49" style="1285" customWidth="1"/>
    <col min="1513" max="1520" width="11.28515625" style="1285" customWidth="1"/>
    <col min="1521" max="1521" width="11" style="1285" bestFit="1" customWidth="1"/>
    <col min="1522" max="1523" width="10.85546875" style="1285" bestFit="1" customWidth="1"/>
    <col min="1524" max="1766" width="10.28515625" style="1285"/>
    <col min="1767" max="1767" width="2.85546875" style="1285" customWidth="1"/>
    <col min="1768" max="1768" width="49" style="1285" customWidth="1"/>
    <col min="1769" max="1776" width="11.28515625" style="1285" customWidth="1"/>
    <col min="1777" max="1777" width="11" style="1285" bestFit="1" customWidth="1"/>
    <col min="1778" max="1779" width="10.85546875" style="1285" bestFit="1" customWidth="1"/>
    <col min="1780" max="2022" width="10.28515625" style="1285"/>
    <col min="2023" max="2023" width="2.85546875" style="1285" customWidth="1"/>
    <col min="2024" max="2024" width="49" style="1285" customWidth="1"/>
    <col min="2025" max="2032" width="11.28515625" style="1285" customWidth="1"/>
    <col min="2033" max="2033" width="11" style="1285" bestFit="1" customWidth="1"/>
    <col min="2034" max="2035" width="10.85546875" style="1285" bestFit="1" customWidth="1"/>
    <col min="2036" max="2278" width="10.28515625" style="1285"/>
    <col min="2279" max="2279" width="2.85546875" style="1285" customWidth="1"/>
    <col min="2280" max="2280" width="49" style="1285" customWidth="1"/>
    <col min="2281" max="2288" width="11.28515625" style="1285" customWidth="1"/>
    <col min="2289" max="2289" width="11" style="1285" bestFit="1" customWidth="1"/>
    <col min="2290" max="2291" width="10.85546875" style="1285" bestFit="1" customWidth="1"/>
    <col min="2292" max="2534" width="10.28515625" style="1285"/>
    <col min="2535" max="2535" width="2.85546875" style="1285" customWidth="1"/>
    <col min="2536" max="2536" width="49" style="1285" customWidth="1"/>
    <col min="2537" max="2544" width="11.28515625" style="1285" customWidth="1"/>
    <col min="2545" max="2545" width="11" style="1285" bestFit="1" customWidth="1"/>
    <col min="2546" max="2547" width="10.85546875" style="1285" bestFit="1" customWidth="1"/>
    <col min="2548" max="2790" width="10.28515625" style="1285"/>
    <col min="2791" max="2791" width="2.85546875" style="1285" customWidth="1"/>
    <col min="2792" max="2792" width="49" style="1285" customWidth="1"/>
    <col min="2793" max="2800" width="11.28515625" style="1285" customWidth="1"/>
    <col min="2801" max="2801" width="11" style="1285" bestFit="1" customWidth="1"/>
    <col min="2802" max="2803" width="10.85546875" style="1285" bestFit="1" customWidth="1"/>
    <col min="2804" max="3046" width="10.28515625" style="1285"/>
    <col min="3047" max="3047" width="2.85546875" style="1285" customWidth="1"/>
    <col min="3048" max="3048" width="49" style="1285" customWidth="1"/>
    <col min="3049" max="3056" width="11.28515625" style="1285" customWidth="1"/>
    <col min="3057" max="3057" width="11" style="1285" bestFit="1" customWidth="1"/>
    <col min="3058" max="3059" width="10.85546875" style="1285" bestFit="1" customWidth="1"/>
    <col min="3060" max="3302" width="10.28515625" style="1285"/>
    <col min="3303" max="3303" width="2.85546875" style="1285" customWidth="1"/>
    <col min="3304" max="3304" width="49" style="1285" customWidth="1"/>
    <col min="3305" max="3312" width="11.28515625" style="1285" customWidth="1"/>
    <col min="3313" max="3313" width="11" style="1285" bestFit="1" customWidth="1"/>
    <col min="3314" max="3315" width="10.85546875" style="1285" bestFit="1" customWidth="1"/>
    <col min="3316" max="3558" width="10.28515625" style="1285"/>
    <col min="3559" max="3559" width="2.85546875" style="1285" customWidth="1"/>
    <col min="3560" max="3560" width="49" style="1285" customWidth="1"/>
    <col min="3561" max="3568" width="11.28515625" style="1285" customWidth="1"/>
    <col min="3569" max="3569" width="11" style="1285" bestFit="1" customWidth="1"/>
    <col min="3570" max="3571" width="10.85546875" style="1285" bestFit="1" customWidth="1"/>
    <col min="3572" max="3814" width="10.28515625" style="1285"/>
    <col min="3815" max="3815" width="2.85546875" style="1285" customWidth="1"/>
    <col min="3816" max="3816" width="49" style="1285" customWidth="1"/>
    <col min="3817" max="3824" width="11.28515625" style="1285" customWidth="1"/>
    <col min="3825" max="3825" width="11" style="1285" bestFit="1" customWidth="1"/>
    <col min="3826" max="3827" width="10.85546875" style="1285" bestFit="1" customWidth="1"/>
    <col min="3828" max="4070" width="10.28515625" style="1285"/>
    <col min="4071" max="4071" width="2.85546875" style="1285" customWidth="1"/>
    <col min="4072" max="4072" width="49" style="1285" customWidth="1"/>
    <col min="4073" max="4080" width="11.28515625" style="1285" customWidth="1"/>
    <col min="4081" max="4081" width="11" style="1285" bestFit="1" customWidth="1"/>
    <col min="4082" max="4083" width="10.85546875" style="1285" bestFit="1" customWidth="1"/>
    <col min="4084" max="4326" width="10.28515625" style="1285"/>
    <col min="4327" max="4327" width="2.85546875" style="1285" customWidth="1"/>
    <col min="4328" max="4328" width="49" style="1285" customWidth="1"/>
    <col min="4329" max="4336" width="11.28515625" style="1285" customWidth="1"/>
    <col min="4337" max="4337" width="11" style="1285" bestFit="1" customWidth="1"/>
    <col min="4338" max="4339" width="10.85546875" style="1285" bestFit="1" customWidth="1"/>
    <col min="4340" max="4582" width="10.28515625" style="1285"/>
    <col min="4583" max="4583" width="2.85546875" style="1285" customWidth="1"/>
    <col min="4584" max="4584" width="49" style="1285" customWidth="1"/>
    <col min="4585" max="4592" width="11.28515625" style="1285" customWidth="1"/>
    <col min="4593" max="4593" width="11" style="1285" bestFit="1" customWidth="1"/>
    <col min="4594" max="4595" width="10.85546875" style="1285" bestFit="1" customWidth="1"/>
    <col min="4596" max="4838" width="10.28515625" style="1285"/>
    <col min="4839" max="4839" width="2.85546875" style="1285" customWidth="1"/>
    <col min="4840" max="4840" width="49" style="1285" customWidth="1"/>
    <col min="4841" max="4848" width="11.28515625" style="1285" customWidth="1"/>
    <col min="4849" max="4849" width="11" style="1285" bestFit="1" customWidth="1"/>
    <col min="4850" max="4851" width="10.85546875" style="1285" bestFit="1" customWidth="1"/>
    <col min="4852" max="5094" width="10.28515625" style="1285"/>
    <col min="5095" max="5095" width="2.85546875" style="1285" customWidth="1"/>
    <col min="5096" max="5096" width="49" style="1285" customWidth="1"/>
    <col min="5097" max="5104" width="11.28515625" style="1285" customWidth="1"/>
    <col min="5105" max="5105" width="11" style="1285" bestFit="1" customWidth="1"/>
    <col min="5106" max="5107" width="10.85546875" style="1285" bestFit="1" customWidth="1"/>
    <col min="5108" max="5350" width="10.28515625" style="1285"/>
    <col min="5351" max="5351" width="2.85546875" style="1285" customWidth="1"/>
    <col min="5352" max="5352" width="49" style="1285" customWidth="1"/>
    <col min="5353" max="5360" width="11.28515625" style="1285" customWidth="1"/>
    <col min="5361" max="5361" width="11" style="1285" bestFit="1" customWidth="1"/>
    <col min="5362" max="5363" width="10.85546875" style="1285" bestFit="1" customWidth="1"/>
    <col min="5364" max="5606" width="10.28515625" style="1285"/>
    <col min="5607" max="5607" width="2.85546875" style="1285" customWidth="1"/>
    <col min="5608" max="5608" width="49" style="1285" customWidth="1"/>
    <col min="5609" max="5616" width="11.28515625" style="1285" customWidth="1"/>
    <col min="5617" max="5617" width="11" style="1285" bestFit="1" customWidth="1"/>
    <col min="5618" max="5619" width="10.85546875" style="1285" bestFit="1" customWidth="1"/>
    <col min="5620" max="5862" width="10.28515625" style="1285"/>
    <col min="5863" max="5863" width="2.85546875" style="1285" customWidth="1"/>
    <col min="5864" max="5864" width="49" style="1285" customWidth="1"/>
    <col min="5865" max="5872" width="11.28515625" style="1285" customWidth="1"/>
    <col min="5873" max="5873" width="11" style="1285" bestFit="1" customWidth="1"/>
    <col min="5874" max="5875" width="10.85546875" style="1285" bestFit="1" customWidth="1"/>
    <col min="5876" max="6118" width="10.28515625" style="1285"/>
    <col min="6119" max="6119" width="2.85546875" style="1285" customWidth="1"/>
    <col min="6120" max="6120" width="49" style="1285" customWidth="1"/>
    <col min="6121" max="6128" width="11.28515625" style="1285" customWidth="1"/>
    <col min="6129" max="6129" width="11" style="1285" bestFit="1" customWidth="1"/>
    <col min="6130" max="6131" width="10.85546875" style="1285" bestFit="1" customWidth="1"/>
    <col min="6132" max="6374" width="10.28515625" style="1285"/>
    <col min="6375" max="6375" width="2.85546875" style="1285" customWidth="1"/>
    <col min="6376" max="6376" width="49" style="1285" customWidth="1"/>
    <col min="6377" max="6384" width="11.28515625" style="1285" customWidth="1"/>
    <col min="6385" max="6385" width="11" style="1285" bestFit="1" customWidth="1"/>
    <col min="6386" max="6387" width="10.85546875" style="1285" bestFit="1" customWidth="1"/>
    <col min="6388" max="6630" width="10.28515625" style="1285"/>
    <col min="6631" max="6631" width="2.85546875" style="1285" customWidth="1"/>
    <col min="6632" max="6632" width="49" style="1285" customWidth="1"/>
    <col min="6633" max="6640" width="11.28515625" style="1285" customWidth="1"/>
    <col min="6641" max="6641" width="11" style="1285" bestFit="1" customWidth="1"/>
    <col min="6642" max="6643" width="10.85546875" style="1285" bestFit="1" customWidth="1"/>
    <col min="6644" max="6886" width="10.28515625" style="1285"/>
    <col min="6887" max="6887" width="2.85546875" style="1285" customWidth="1"/>
    <col min="6888" max="6888" width="49" style="1285" customWidth="1"/>
    <col min="6889" max="6896" width="11.28515625" style="1285" customWidth="1"/>
    <col min="6897" max="6897" width="11" style="1285" bestFit="1" customWidth="1"/>
    <col min="6898" max="6899" width="10.85546875" style="1285" bestFit="1" customWidth="1"/>
    <col min="6900" max="7142" width="10.28515625" style="1285"/>
    <col min="7143" max="7143" width="2.85546875" style="1285" customWidth="1"/>
    <col min="7144" max="7144" width="49" style="1285" customWidth="1"/>
    <col min="7145" max="7152" width="11.28515625" style="1285" customWidth="1"/>
    <col min="7153" max="7153" width="11" style="1285" bestFit="1" customWidth="1"/>
    <col min="7154" max="7155" width="10.85546875" style="1285" bestFit="1" customWidth="1"/>
    <col min="7156" max="7398" width="10.28515625" style="1285"/>
    <col min="7399" max="7399" width="2.85546875" style="1285" customWidth="1"/>
    <col min="7400" max="7400" width="49" style="1285" customWidth="1"/>
    <col min="7401" max="7408" width="11.28515625" style="1285" customWidth="1"/>
    <col min="7409" max="7409" width="11" style="1285" bestFit="1" customWidth="1"/>
    <col min="7410" max="7411" width="10.85546875" style="1285" bestFit="1" customWidth="1"/>
    <col min="7412" max="7654" width="10.28515625" style="1285"/>
    <col min="7655" max="7655" width="2.85546875" style="1285" customWidth="1"/>
    <col min="7656" max="7656" width="49" style="1285" customWidth="1"/>
    <col min="7657" max="7664" width="11.28515625" style="1285" customWidth="1"/>
    <col min="7665" max="7665" width="11" style="1285" bestFit="1" customWidth="1"/>
    <col min="7666" max="7667" width="10.85546875" style="1285" bestFit="1" customWidth="1"/>
    <col min="7668" max="7910" width="10.28515625" style="1285"/>
    <col min="7911" max="7911" width="2.85546875" style="1285" customWidth="1"/>
    <col min="7912" max="7912" width="49" style="1285" customWidth="1"/>
    <col min="7913" max="7920" width="11.28515625" style="1285" customWidth="1"/>
    <col min="7921" max="7921" width="11" style="1285" bestFit="1" customWidth="1"/>
    <col min="7922" max="7923" width="10.85546875" style="1285" bestFit="1" customWidth="1"/>
    <col min="7924" max="8166" width="10.28515625" style="1285"/>
    <col min="8167" max="8167" width="2.85546875" style="1285" customWidth="1"/>
    <col min="8168" max="8168" width="49" style="1285" customWidth="1"/>
    <col min="8169" max="8176" width="11.28515625" style="1285" customWidth="1"/>
    <col min="8177" max="8177" width="11" style="1285" bestFit="1" customWidth="1"/>
    <col min="8178" max="8179" width="10.85546875" style="1285" bestFit="1" customWidth="1"/>
    <col min="8180" max="8422" width="10.28515625" style="1285"/>
    <col min="8423" max="8423" width="2.85546875" style="1285" customWidth="1"/>
    <col min="8424" max="8424" width="49" style="1285" customWidth="1"/>
    <col min="8425" max="8432" width="11.28515625" style="1285" customWidth="1"/>
    <col min="8433" max="8433" width="11" style="1285" bestFit="1" customWidth="1"/>
    <col min="8434" max="8435" width="10.85546875" style="1285" bestFit="1" customWidth="1"/>
    <col min="8436" max="8678" width="10.28515625" style="1285"/>
    <col min="8679" max="8679" width="2.85546875" style="1285" customWidth="1"/>
    <col min="8680" max="8680" width="49" style="1285" customWidth="1"/>
    <col min="8681" max="8688" width="11.28515625" style="1285" customWidth="1"/>
    <col min="8689" max="8689" width="11" style="1285" bestFit="1" customWidth="1"/>
    <col min="8690" max="8691" width="10.85546875" style="1285" bestFit="1" customWidth="1"/>
    <col min="8692" max="8934" width="10.28515625" style="1285"/>
    <col min="8935" max="8935" width="2.85546875" style="1285" customWidth="1"/>
    <col min="8936" max="8936" width="49" style="1285" customWidth="1"/>
    <col min="8937" max="8944" width="11.28515625" style="1285" customWidth="1"/>
    <col min="8945" max="8945" width="11" style="1285" bestFit="1" customWidth="1"/>
    <col min="8946" max="8947" width="10.85546875" style="1285" bestFit="1" customWidth="1"/>
    <col min="8948" max="9190" width="10.28515625" style="1285"/>
    <col min="9191" max="9191" width="2.85546875" style="1285" customWidth="1"/>
    <col min="9192" max="9192" width="49" style="1285" customWidth="1"/>
    <col min="9193" max="9200" width="11.28515625" style="1285" customWidth="1"/>
    <col min="9201" max="9201" width="11" style="1285" bestFit="1" customWidth="1"/>
    <col min="9202" max="9203" width="10.85546875" style="1285" bestFit="1" customWidth="1"/>
    <col min="9204" max="9446" width="10.28515625" style="1285"/>
    <col min="9447" max="9447" width="2.85546875" style="1285" customWidth="1"/>
    <col min="9448" max="9448" width="49" style="1285" customWidth="1"/>
    <col min="9449" max="9456" width="11.28515625" style="1285" customWidth="1"/>
    <col min="9457" max="9457" width="11" style="1285" bestFit="1" customWidth="1"/>
    <col min="9458" max="9459" width="10.85546875" style="1285" bestFit="1" customWidth="1"/>
    <col min="9460" max="9702" width="10.28515625" style="1285"/>
    <col min="9703" max="9703" width="2.85546875" style="1285" customWidth="1"/>
    <col min="9704" max="9704" width="49" style="1285" customWidth="1"/>
    <col min="9705" max="9712" width="11.28515625" style="1285" customWidth="1"/>
    <col min="9713" max="9713" width="11" style="1285" bestFit="1" customWidth="1"/>
    <col min="9714" max="9715" width="10.85546875" style="1285" bestFit="1" customWidth="1"/>
    <col min="9716" max="9958" width="10.28515625" style="1285"/>
    <col min="9959" max="9959" width="2.85546875" style="1285" customWidth="1"/>
    <col min="9960" max="9960" width="49" style="1285" customWidth="1"/>
    <col min="9961" max="9968" width="11.28515625" style="1285" customWidth="1"/>
    <col min="9969" max="9969" width="11" style="1285" bestFit="1" customWidth="1"/>
    <col min="9970" max="9971" width="10.85546875" style="1285" bestFit="1" customWidth="1"/>
    <col min="9972" max="10214" width="10.28515625" style="1285"/>
    <col min="10215" max="10215" width="2.85546875" style="1285" customWidth="1"/>
    <col min="10216" max="10216" width="49" style="1285" customWidth="1"/>
    <col min="10217" max="10224" width="11.28515625" style="1285" customWidth="1"/>
    <col min="10225" max="10225" width="11" style="1285" bestFit="1" customWidth="1"/>
    <col min="10226" max="10227" width="10.85546875" style="1285" bestFit="1" customWidth="1"/>
    <col min="10228" max="10470" width="10.28515625" style="1285"/>
    <col min="10471" max="10471" width="2.85546875" style="1285" customWidth="1"/>
    <col min="10472" max="10472" width="49" style="1285" customWidth="1"/>
    <col min="10473" max="10480" width="11.28515625" style="1285" customWidth="1"/>
    <col min="10481" max="10481" width="11" style="1285" bestFit="1" customWidth="1"/>
    <col min="10482" max="10483" width="10.85546875" style="1285" bestFit="1" customWidth="1"/>
    <col min="10484" max="10726" width="10.28515625" style="1285"/>
    <col min="10727" max="10727" width="2.85546875" style="1285" customWidth="1"/>
    <col min="10728" max="10728" width="49" style="1285" customWidth="1"/>
    <col min="10729" max="10736" width="11.28515625" style="1285" customWidth="1"/>
    <col min="10737" max="10737" width="11" style="1285" bestFit="1" customWidth="1"/>
    <col min="10738" max="10739" width="10.85546875" style="1285" bestFit="1" customWidth="1"/>
    <col min="10740" max="10982" width="10.28515625" style="1285"/>
    <col min="10983" max="10983" width="2.85546875" style="1285" customWidth="1"/>
    <col min="10984" max="10984" width="49" style="1285" customWidth="1"/>
    <col min="10985" max="10992" width="11.28515625" style="1285" customWidth="1"/>
    <col min="10993" max="10993" width="11" style="1285" bestFit="1" customWidth="1"/>
    <col min="10994" max="10995" width="10.85546875" style="1285" bestFit="1" customWidth="1"/>
    <col min="10996" max="11238" width="10.28515625" style="1285"/>
    <col min="11239" max="11239" width="2.85546875" style="1285" customWidth="1"/>
    <col min="11240" max="11240" width="49" style="1285" customWidth="1"/>
    <col min="11241" max="11248" width="11.28515625" style="1285" customWidth="1"/>
    <col min="11249" max="11249" width="11" style="1285" bestFit="1" customWidth="1"/>
    <col min="11250" max="11251" width="10.85546875" style="1285" bestFit="1" customWidth="1"/>
    <col min="11252" max="11494" width="10.28515625" style="1285"/>
    <col min="11495" max="11495" width="2.85546875" style="1285" customWidth="1"/>
    <col min="11496" max="11496" width="49" style="1285" customWidth="1"/>
    <col min="11497" max="11504" width="11.28515625" style="1285" customWidth="1"/>
    <col min="11505" max="11505" width="11" style="1285" bestFit="1" customWidth="1"/>
    <col min="11506" max="11507" width="10.85546875" style="1285" bestFit="1" customWidth="1"/>
    <col min="11508" max="11750" width="10.28515625" style="1285"/>
    <col min="11751" max="11751" width="2.85546875" style="1285" customWidth="1"/>
    <col min="11752" max="11752" width="49" style="1285" customWidth="1"/>
    <col min="11753" max="11760" width="11.28515625" style="1285" customWidth="1"/>
    <col min="11761" max="11761" width="11" style="1285" bestFit="1" customWidth="1"/>
    <col min="11762" max="11763" width="10.85546875" style="1285" bestFit="1" customWidth="1"/>
    <col min="11764" max="12006" width="10.28515625" style="1285"/>
    <col min="12007" max="12007" width="2.85546875" style="1285" customWidth="1"/>
    <col min="12008" max="12008" width="49" style="1285" customWidth="1"/>
    <col min="12009" max="12016" width="11.28515625" style="1285" customWidth="1"/>
    <col min="12017" max="12017" width="11" style="1285" bestFit="1" customWidth="1"/>
    <col min="12018" max="12019" width="10.85546875" style="1285" bestFit="1" customWidth="1"/>
    <col min="12020" max="12262" width="10.28515625" style="1285"/>
    <col min="12263" max="12263" width="2.85546875" style="1285" customWidth="1"/>
    <col min="12264" max="12264" width="49" style="1285" customWidth="1"/>
    <col min="12265" max="12272" width="11.28515625" style="1285" customWidth="1"/>
    <col min="12273" max="12273" width="11" style="1285" bestFit="1" customWidth="1"/>
    <col min="12274" max="12275" width="10.85546875" style="1285" bestFit="1" customWidth="1"/>
    <col min="12276" max="12518" width="10.28515625" style="1285"/>
    <col min="12519" max="12519" width="2.85546875" style="1285" customWidth="1"/>
    <col min="12520" max="12520" width="49" style="1285" customWidth="1"/>
    <col min="12521" max="12528" width="11.28515625" style="1285" customWidth="1"/>
    <col min="12529" max="12529" width="11" style="1285" bestFit="1" customWidth="1"/>
    <col min="12530" max="12531" width="10.85546875" style="1285" bestFit="1" customWidth="1"/>
    <col min="12532" max="12774" width="10.28515625" style="1285"/>
    <col min="12775" max="12775" width="2.85546875" style="1285" customWidth="1"/>
    <col min="12776" max="12776" width="49" style="1285" customWidth="1"/>
    <col min="12777" max="12784" width="11.28515625" style="1285" customWidth="1"/>
    <col min="12785" max="12785" width="11" style="1285" bestFit="1" customWidth="1"/>
    <col min="12786" max="12787" width="10.85546875" style="1285" bestFit="1" customWidth="1"/>
    <col min="12788" max="13030" width="10.28515625" style="1285"/>
    <col min="13031" max="13031" width="2.85546875" style="1285" customWidth="1"/>
    <col min="13032" max="13032" width="49" style="1285" customWidth="1"/>
    <col min="13033" max="13040" width="11.28515625" style="1285" customWidth="1"/>
    <col min="13041" max="13041" width="11" style="1285" bestFit="1" customWidth="1"/>
    <col min="13042" max="13043" width="10.85546875" style="1285" bestFit="1" customWidth="1"/>
    <col min="13044" max="13286" width="10.28515625" style="1285"/>
    <col min="13287" max="13287" width="2.85546875" style="1285" customWidth="1"/>
    <col min="13288" max="13288" width="49" style="1285" customWidth="1"/>
    <col min="13289" max="13296" width="11.28515625" style="1285" customWidth="1"/>
    <col min="13297" max="13297" width="11" style="1285" bestFit="1" customWidth="1"/>
    <col min="13298" max="13299" width="10.85546875" style="1285" bestFit="1" customWidth="1"/>
    <col min="13300" max="13542" width="10.28515625" style="1285"/>
    <col min="13543" max="13543" width="2.85546875" style="1285" customWidth="1"/>
    <col min="13544" max="13544" width="49" style="1285" customWidth="1"/>
    <col min="13545" max="13552" width="11.28515625" style="1285" customWidth="1"/>
    <col min="13553" max="13553" width="11" style="1285" bestFit="1" customWidth="1"/>
    <col min="13554" max="13555" width="10.85546875" style="1285" bestFit="1" customWidth="1"/>
    <col min="13556" max="13798" width="10.28515625" style="1285"/>
    <col min="13799" max="13799" width="2.85546875" style="1285" customWidth="1"/>
    <col min="13800" max="13800" width="49" style="1285" customWidth="1"/>
    <col min="13801" max="13808" width="11.28515625" style="1285" customWidth="1"/>
    <col min="13809" max="13809" width="11" style="1285" bestFit="1" customWidth="1"/>
    <col min="13810" max="13811" width="10.85546875" style="1285" bestFit="1" customWidth="1"/>
    <col min="13812" max="14054" width="10.28515625" style="1285"/>
    <col min="14055" max="14055" width="2.85546875" style="1285" customWidth="1"/>
    <col min="14056" max="14056" width="49" style="1285" customWidth="1"/>
    <col min="14057" max="14064" width="11.28515625" style="1285" customWidth="1"/>
    <col min="14065" max="14065" width="11" style="1285" bestFit="1" customWidth="1"/>
    <col min="14066" max="14067" width="10.85546875" style="1285" bestFit="1" customWidth="1"/>
    <col min="14068" max="14310" width="10.28515625" style="1285"/>
    <col min="14311" max="14311" width="2.85546875" style="1285" customWidth="1"/>
    <col min="14312" max="14312" width="49" style="1285" customWidth="1"/>
    <col min="14313" max="14320" width="11.28515625" style="1285" customWidth="1"/>
    <col min="14321" max="14321" width="11" style="1285" bestFit="1" customWidth="1"/>
    <col min="14322" max="14323" width="10.85546875" style="1285" bestFit="1" customWidth="1"/>
    <col min="14324" max="14566" width="10.28515625" style="1285"/>
    <col min="14567" max="14567" width="2.85546875" style="1285" customWidth="1"/>
    <col min="14568" max="14568" width="49" style="1285" customWidth="1"/>
    <col min="14569" max="14576" width="11.28515625" style="1285" customWidth="1"/>
    <col min="14577" max="14577" width="11" style="1285" bestFit="1" customWidth="1"/>
    <col min="14578" max="14579" width="10.85546875" style="1285" bestFit="1" customWidth="1"/>
    <col min="14580" max="14822" width="10.28515625" style="1285"/>
    <col min="14823" max="14823" width="2.85546875" style="1285" customWidth="1"/>
    <col min="14824" max="14824" width="49" style="1285" customWidth="1"/>
    <col min="14825" max="14832" width="11.28515625" style="1285" customWidth="1"/>
    <col min="14833" max="14833" width="11" style="1285" bestFit="1" customWidth="1"/>
    <col min="14834" max="14835" width="10.85546875" style="1285" bestFit="1" customWidth="1"/>
    <col min="14836" max="15078" width="10.28515625" style="1285"/>
    <col min="15079" max="15079" width="2.85546875" style="1285" customWidth="1"/>
    <col min="15080" max="15080" width="49" style="1285" customWidth="1"/>
    <col min="15081" max="15088" width="11.28515625" style="1285" customWidth="1"/>
    <col min="15089" max="15089" width="11" style="1285" bestFit="1" customWidth="1"/>
    <col min="15090" max="15091" width="10.85546875" style="1285" bestFit="1" customWidth="1"/>
    <col min="15092" max="15334" width="10.28515625" style="1285"/>
    <col min="15335" max="15335" width="2.85546875" style="1285" customWidth="1"/>
    <col min="15336" max="15336" width="49" style="1285" customWidth="1"/>
    <col min="15337" max="15344" width="11.28515625" style="1285" customWidth="1"/>
    <col min="15345" max="15345" width="11" style="1285" bestFit="1" customWidth="1"/>
    <col min="15346" max="15347" width="10.85546875" style="1285" bestFit="1" customWidth="1"/>
    <col min="15348" max="15590" width="10.28515625" style="1285"/>
    <col min="15591" max="15591" width="2.85546875" style="1285" customWidth="1"/>
    <col min="15592" max="15592" width="49" style="1285" customWidth="1"/>
    <col min="15593" max="15600" width="11.28515625" style="1285" customWidth="1"/>
    <col min="15601" max="15601" width="11" style="1285" bestFit="1" customWidth="1"/>
    <col min="15602" max="15603" width="10.85546875" style="1285" bestFit="1" customWidth="1"/>
    <col min="15604" max="15846" width="10.28515625" style="1285"/>
    <col min="15847" max="15847" width="2.85546875" style="1285" customWidth="1"/>
    <col min="15848" max="15848" width="49" style="1285" customWidth="1"/>
    <col min="15849" max="15856" width="11.28515625" style="1285" customWidth="1"/>
    <col min="15857" max="15857" width="11" style="1285" bestFit="1" customWidth="1"/>
    <col min="15858" max="15859" width="10.85546875" style="1285" bestFit="1" customWidth="1"/>
    <col min="15860" max="16102" width="10.28515625" style="1285"/>
    <col min="16103" max="16103" width="2.85546875" style="1285" customWidth="1"/>
    <col min="16104" max="16104" width="49" style="1285" customWidth="1"/>
    <col min="16105" max="16112" width="11.28515625" style="1285" customWidth="1"/>
    <col min="16113" max="16113" width="11" style="1285" bestFit="1" customWidth="1"/>
    <col min="16114" max="16115" width="10.85546875" style="1285" bestFit="1" customWidth="1"/>
    <col min="16116" max="16384" width="10.28515625" style="1285"/>
  </cols>
  <sheetData>
    <row r="1" spans="2:22" ht="42.95" customHeight="1" x14ac:dyDescent="0.25"/>
    <row r="2" spans="2:22" ht="21" customHeight="1" x14ac:dyDescent="0.25">
      <c r="B2" s="1778" t="s">
        <v>1949</v>
      </c>
      <c r="C2" s="1778"/>
      <c r="D2" s="1778"/>
      <c r="E2" s="1778"/>
      <c r="F2" s="1778"/>
      <c r="G2" s="1778"/>
      <c r="H2" s="1778"/>
      <c r="I2" s="1778"/>
      <c r="J2" s="1778"/>
      <c r="K2" s="1778"/>
      <c r="L2" s="1778"/>
      <c r="M2" s="1778"/>
      <c r="N2" s="1778"/>
      <c r="O2" s="1778"/>
      <c r="P2" s="1778"/>
      <c r="Q2" s="1778"/>
      <c r="R2" s="1778"/>
      <c r="S2" s="1778"/>
      <c r="T2" s="1778"/>
      <c r="U2" s="1590"/>
      <c r="V2" s="3" t="s">
        <v>1</v>
      </c>
    </row>
    <row r="3" spans="2:22" ht="24.75" customHeight="1" x14ac:dyDescent="0.25">
      <c r="B3" s="1799" t="s">
        <v>1918</v>
      </c>
      <c r="C3" s="1799"/>
      <c r="D3" s="1799"/>
      <c r="E3" s="1799"/>
      <c r="F3" s="1799"/>
      <c r="G3" s="1799"/>
      <c r="H3" s="1799"/>
      <c r="I3" s="1799"/>
      <c r="J3" s="1799"/>
      <c r="K3" s="1799"/>
      <c r="L3" s="1799"/>
      <c r="M3" s="1799"/>
      <c r="N3" s="1799"/>
      <c r="O3" s="1799"/>
      <c r="P3" s="1799"/>
      <c r="Q3" s="1799"/>
      <c r="R3" s="1799"/>
      <c r="S3" s="1799"/>
      <c r="T3" s="1589"/>
      <c r="U3" s="1589"/>
    </row>
    <row r="4" spans="2:22" ht="14.25" customHeight="1" x14ac:dyDescent="0.25">
      <c r="B4" s="1761" t="s">
        <v>1919</v>
      </c>
      <c r="C4" s="1761"/>
      <c r="D4" s="1761"/>
      <c r="E4" s="1761"/>
      <c r="F4" s="1761"/>
      <c r="G4" s="1761"/>
      <c r="H4" s="1761"/>
      <c r="I4" s="1761"/>
      <c r="J4" s="1761"/>
      <c r="K4" s="1761"/>
      <c r="L4" s="1761"/>
      <c r="M4" s="1761"/>
      <c r="N4" s="1761"/>
      <c r="O4" s="1761"/>
      <c r="P4" s="1761"/>
      <c r="Q4" s="1761"/>
      <c r="R4" s="1761"/>
      <c r="S4" s="1761"/>
      <c r="T4" s="1761"/>
    </row>
    <row r="5" spans="2:22" ht="15" customHeight="1" thickBot="1" x14ac:dyDescent="0.3">
      <c r="B5" s="1761" t="s">
        <v>2491</v>
      </c>
      <c r="C5" s="1761"/>
      <c r="D5" s="1761"/>
      <c r="E5" s="1761"/>
      <c r="F5" s="1761"/>
      <c r="G5" s="1761"/>
      <c r="H5" s="1761"/>
      <c r="I5" s="1761"/>
      <c r="J5" s="1761"/>
      <c r="K5" s="1761"/>
      <c r="L5" s="1761"/>
      <c r="M5" s="1761"/>
      <c r="N5" s="1761"/>
      <c r="O5" s="1761"/>
      <c r="P5" s="1761"/>
      <c r="Q5" s="1761"/>
      <c r="R5" s="1761"/>
      <c r="S5" s="1761"/>
      <c r="T5" s="1761"/>
    </row>
    <row r="6" spans="2:22" ht="15.75" customHeight="1" x14ac:dyDescent="0.25">
      <c r="B6" s="1288"/>
      <c r="C6" s="1289"/>
      <c r="D6" s="1289"/>
      <c r="E6" s="1289"/>
      <c r="F6" s="1289"/>
      <c r="G6" s="1289"/>
      <c r="H6" s="1289"/>
      <c r="I6" s="1289"/>
      <c r="J6" s="1289"/>
      <c r="K6" s="1289"/>
      <c r="L6" s="1289"/>
      <c r="M6" s="1289"/>
      <c r="N6" s="1289"/>
      <c r="O6" s="1289"/>
      <c r="P6" s="1289"/>
      <c r="Q6" s="1288"/>
      <c r="R6" s="1288"/>
      <c r="S6" s="1288"/>
      <c r="T6" s="1288"/>
      <c r="U6" s="1288"/>
    </row>
    <row r="7" spans="2:22" ht="15" customHeight="1" x14ac:dyDescent="0.25">
      <c r="B7" s="1897" t="s">
        <v>1921</v>
      </c>
      <c r="C7" s="1897"/>
      <c r="D7" s="1587" t="s">
        <v>2482</v>
      </c>
      <c r="E7" s="1587" t="s">
        <v>2480</v>
      </c>
      <c r="F7" s="1591" t="s">
        <v>2467</v>
      </c>
      <c r="G7" s="1591" t="s">
        <v>2468</v>
      </c>
      <c r="H7" s="1591" t="s">
        <v>2484</v>
      </c>
      <c r="I7" s="1591" t="s">
        <v>2469</v>
      </c>
      <c r="J7" s="1245" t="s">
        <v>1950</v>
      </c>
      <c r="K7" s="1245" t="s">
        <v>1951</v>
      </c>
      <c r="L7" s="1245" t="s">
        <v>1952</v>
      </c>
      <c r="M7" s="1245" t="s">
        <v>1953</v>
      </c>
      <c r="N7" s="1245" t="s">
        <v>1954</v>
      </c>
      <c r="O7" s="1245" t="s">
        <v>1955</v>
      </c>
      <c r="P7" s="1245" t="s">
        <v>1956</v>
      </c>
      <c r="Q7" s="1245" t="s">
        <v>1957</v>
      </c>
      <c r="R7" s="1245" t="s">
        <v>1958</v>
      </c>
      <c r="S7" s="1245" t="s">
        <v>1959</v>
      </c>
      <c r="T7" s="1290" t="s">
        <v>1960</v>
      </c>
      <c r="U7" s="1290" t="s">
        <v>1961</v>
      </c>
    </row>
    <row r="8" spans="2:22" ht="15" customHeight="1" x14ac:dyDescent="0.25">
      <c r="B8" s="1898"/>
      <c r="C8" s="1898"/>
      <c r="D8" s="1588" t="s">
        <v>2483</v>
      </c>
      <c r="E8" s="1588" t="s">
        <v>2481</v>
      </c>
      <c r="F8" s="1592" t="s">
        <v>2470</v>
      </c>
      <c r="G8" s="1592" t="s">
        <v>2471</v>
      </c>
      <c r="H8" s="1592" t="s">
        <v>2472</v>
      </c>
      <c r="I8" s="1592" t="s">
        <v>2473</v>
      </c>
      <c r="J8" s="1245" t="s">
        <v>1962</v>
      </c>
      <c r="K8" s="1245" t="s">
        <v>1963</v>
      </c>
      <c r="L8" s="1245" t="s">
        <v>1964</v>
      </c>
      <c r="M8" s="1245" t="s">
        <v>1965</v>
      </c>
      <c r="N8" s="1245" t="s">
        <v>1966</v>
      </c>
      <c r="O8" s="1245" t="s">
        <v>1967</v>
      </c>
      <c r="P8" s="1245" t="s">
        <v>2475</v>
      </c>
      <c r="Q8" s="1245" t="s">
        <v>2476</v>
      </c>
      <c r="R8" s="1290" t="s">
        <v>2477</v>
      </c>
      <c r="S8" s="1290" t="s">
        <v>2478</v>
      </c>
      <c r="T8" s="1290" t="s">
        <v>2479</v>
      </c>
      <c r="U8" s="1290"/>
    </row>
    <row r="9" spans="2:22" ht="6.75" customHeight="1" x14ac:dyDescent="0.25">
      <c r="B9" s="1291"/>
      <c r="C9" s="1292"/>
      <c r="D9" s="1292"/>
      <c r="E9" s="1292"/>
      <c r="F9" s="1292"/>
      <c r="G9" s="1292"/>
      <c r="H9" s="1292"/>
      <c r="I9" s="1292"/>
      <c r="J9" s="1293"/>
      <c r="K9" s="1293"/>
      <c r="L9" s="1293"/>
      <c r="M9" s="1293"/>
      <c r="N9" s="1293"/>
      <c r="O9" s="1293"/>
      <c r="P9" s="1293"/>
      <c r="Q9" s="1293"/>
      <c r="R9" s="1294"/>
    </row>
    <row r="10" spans="2:22" ht="15" customHeight="1" x14ac:dyDescent="0.25">
      <c r="B10" s="1912" t="s">
        <v>1934</v>
      </c>
      <c r="C10" s="1912"/>
      <c r="D10" s="1912"/>
      <c r="E10" s="1912"/>
      <c r="F10" s="1912"/>
      <c r="G10" s="1912"/>
      <c r="H10" s="1912"/>
      <c r="I10" s="1912"/>
      <c r="J10" s="1912"/>
      <c r="K10" s="1912"/>
      <c r="L10" s="1912"/>
      <c r="M10" s="1912"/>
      <c r="N10" s="1912"/>
      <c r="O10" s="1912"/>
      <c r="P10" s="1912"/>
      <c r="Q10" s="1912"/>
      <c r="R10" s="1912"/>
      <c r="S10" s="1912"/>
      <c r="T10" s="1912"/>
      <c r="U10" s="1912"/>
    </row>
    <row r="11" spans="2:22" ht="8.25" customHeight="1" x14ac:dyDescent="0.2">
      <c r="B11" s="1295"/>
      <c r="C11" s="1296"/>
      <c r="D11" s="1296"/>
      <c r="E11" s="1296"/>
      <c r="F11" s="1296"/>
      <c r="G11" s="1296"/>
      <c r="H11" s="1296"/>
      <c r="I11" s="1296"/>
      <c r="J11" s="1913"/>
      <c r="K11" s="1913"/>
      <c r="L11" s="1913"/>
      <c r="M11" s="1913"/>
      <c r="N11" s="1913"/>
      <c r="O11" s="1913"/>
      <c r="P11" s="1913"/>
      <c r="Q11" s="1913"/>
      <c r="R11" s="1913"/>
      <c r="S11" s="1295"/>
      <c r="T11" s="1295"/>
      <c r="U11" s="1295"/>
    </row>
    <row r="12" spans="2:22" ht="16.5" customHeight="1" x14ac:dyDescent="0.2">
      <c r="B12" s="1670" t="s">
        <v>1935</v>
      </c>
      <c r="C12" s="1585"/>
      <c r="D12" s="1658"/>
      <c r="E12" s="1658"/>
      <c r="F12" s="1585"/>
      <c r="G12" s="1585"/>
      <c r="H12" s="1585"/>
      <c r="I12" s="1585"/>
      <c r="J12" s="1585"/>
      <c r="K12" s="1585"/>
      <c r="L12" s="1585"/>
      <c r="M12" s="1585"/>
      <c r="N12" s="1585"/>
      <c r="O12" s="1585"/>
      <c r="P12" s="1585"/>
      <c r="Q12" s="1585"/>
      <c r="R12" s="1585"/>
      <c r="S12" s="1668"/>
      <c r="T12" s="1668"/>
      <c r="U12" s="1668"/>
    </row>
    <row r="13" spans="2:22" ht="15" customHeight="1" x14ac:dyDescent="0.2">
      <c r="B13" s="1585" t="s">
        <v>1026</v>
      </c>
      <c r="C13" s="1585" t="s">
        <v>1936</v>
      </c>
      <c r="D13" s="1658">
        <v>75211.3</v>
      </c>
      <c r="E13" s="1658">
        <v>77076.539999999994</v>
      </c>
      <c r="F13" s="1585">
        <v>77076.539999999994</v>
      </c>
      <c r="G13" s="1585">
        <v>79866.710000000006</v>
      </c>
      <c r="H13" s="1585">
        <v>87853.38</v>
      </c>
      <c r="I13" s="1585">
        <v>89715.87</v>
      </c>
      <c r="J13" s="1585">
        <v>96390.73</v>
      </c>
      <c r="K13" s="1585">
        <v>104959.87</v>
      </c>
      <c r="L13" s="1585">
        <v>107625.85</v>
      </c>
      <c r="M13" s="1585">
        <v>111855.55</v>
      </c>
      <c r="N13" s="1585">
        <v>114238.07</v>
      </c>
      <c r="O13" s="1585">
        <v>116945.51</v>
      </c>
      <c r="P13" s="1585">
        <v>123623.1</v>
      </c>
      <c r="Q13" s="1585">
        <v>128493.85</v>
      </c>
      <c r="R13" s="1585">
        <v>132258.72</v>
      </c>
      <c r="S13" s="1585">
        <v>134784.85999999999</v>
      </c>
      <c r="T13" s="1585">
        <v>138585.79</v>
      </c>
      <c r="U13" s="1585">
        <v>142452.32999999999</v>
      </c>
      <c r="V13" s="1297"/>
    </row>
    <row r="14" spans="2:22" ht="15" customHeight="1" x14ac:dyDescent="0.2">
      <c r="B14" s="1585" t="s">
        <v>1028</v>
      </c>
      <c r="C14" s="1585" t="s">
        <v>1937</v>
      </c>
      <c r="D14" s="1658">
        <v>48807.23</v>
      </c>
      <c r="E14" s="1658">
        <v>50017.65</v>
      </c>
      <c r="F14" s="1585">
        <v>50017.65</v>
      </c>
      <c r="G14" s="1585">
        <v>51828.29</v>
      </c>
      <c r="H14" s="1585">
        <v>57011.12</v>
      </c>
      <c r="I14" s="1585">
        <v>58219.76</v>
      </c>
      <c r="J14" s="1585">
        <v>62551.31</v>
      </c>
      <c r="K14" s="1585">
        <v>68112.12</v>
      </c>
      <c r="L14" s="1585">
        <v>69842.17</v>
      </c>
      <c r="M14" s="1585">
        <v>72586.97</v>
      </c>
      <c r="N14" s="1585">
        <v>74133.070000000007</v>
      </c>
      <c r="O14" s="1585">
        <v>75890.02</v>
      </c>
      <c r="P14" s="1585">
        <v>80223.34</v>
      </c>
      <c r="Q14" s="1585">
        <v>83384.14</v>
      </c>
      <c r="R14" s="1585">
        <v>85827.3</v>
      </c>
      <c r="S14" s="1585">
        <v>87466.6</v>
      </c>
      <c r="T14" s="1585">
        <v>89933.16</v>
      </c>
      <c r="U14" s="1585">
        <v>92442.3</v>
      </c>
      <c r="V14" s="1297"/>
    </row>
    <row r="15" spans="2:22" ht="15" customHeight="1" x14ac:dyDescent="0.2">
      <c r="B15" s="1585" t="s">
        <v>1030</v>
      </c>
      <c r="C15" s="1585" t="s">
        <v>1938</v>
      </c>
      <c r="D15" s="1658">
        <v>40826.04</v>
      </c>
      <c r="E15" s="1658">
        <v>41838.53</v>
      </c>
      <c r="F15" s="1585">
        <v>41838.53</v>
      </c>
      <c r="G15" s="1585">
        <v>43353.08</v>
      </c>
      <c r="H15" s="1585">
        <v>47688.39</v>
      </c>
      <c r="I15" s="1585">
        <v>48699.38</v>
      </c>
      <c r="J15" s="1585">
        <v>52322.61</v>
      </c>
      <c r="K15" s="1585">
        <v>56974.09</v>
      </c>
      <c r="L15" s="1585">
        <v>58421.23</v>
      </c>
      <c r="M15" s="1585">
        <v>60717.18</v>
      </c>
      <c r="N15" s="1585">
        <v>62010.46</v>
      </c>
      <c r="O15" s="1585">
        <v>63480.11</v>
      </c>
      <c r="P15" s="1585">
        <v>67104.820000000007</v>
      </c>
      <c r="Q15" s="1585">
        <v>69748.75</v>
      </c>
      <c r="R15" s="1585">
        <v>71792.39</v>
      </c>
      <c r="S15" s="1585">
        <v>73163.62</v>
      </c>
      <c r="T15" s="1585">
        <v>75226.83</v>
      </c>
      <c r="U15" s="1585">
        <v>77325.66</v>
      </c>
      <c r="V15" s="1297"/>
    </row>
    <row r="16" spans="2:22" ht="15" customHeight="1" x14ac:dyDescent="0.2">
      <c r="B16" s="1585" t="s">
        <v>1073</v>
      </c>
      <c r="C16" s="1585" t="s">
        <v>1939</v>
      </c>
      <c r="D16" s="1658">
        <v>11281.69</v>
      </c>
      <c r="E16" s="1658">
        <v>11561.48</v>
      </c>
      <c r="F16" s="1585">
        <v>11561.48</v>
      </c>
      <c r="G16" s="1585">
        <v>11980.01</v>
      </c>
      <c r="H16" s="1585">
        <v>13178.01</v>
      </c>
      <c r="I16" s="1585">
        <v>13457.38</v>
      </c>
      <c r="J16" s="1585">
        <v>14458.61</v>
      </c>
      <c r="K16" s="1585">
        <v>15743.98</v>
      </c>
      <c r="L16" s="1585">
        <v>16143.88</v>
      </c>
      <c r="M16" s="1585">
        <v>16778.330000000002</v>
      </c>
      <c r="N16" s="1585">
        <v>17135.71</v>
      </c>
      <c r="O16" s="1585">
        <v>17541.830000000002</v>
      </c>
      <c r="P16" s="1585">
        <v>18543.47</v>
      </c>
      <c r="Q16" s="1585">
        <v>19274.080000000002</v>
      </c>
      <c r="R16" s="1585">
        <v>19838.810000000001</v>
      </c>
      <c r="S16" s="1585">
        <v>20217.73</v>
      </c>
      <c r="T16" s="1585">
        <v>20787.87</v>
      </c>
      <c r="U16" s="1585">
        <v>21367.85</v>
      </c>
      <c r="V16" s="1297"/>
    </row>
    <row r="17" spans="2:22" ht="8.25" customHeight="1" x14ac:dyDescent="0.2">
      <c r="B17" s="1585"/>
      <c r="C17" s="1585"/>
      <c r="D17" s="1658"/>
      <c r="E17" s="1658"/>
      <c r="F17" s="1585"/>
      <c r="G17" s="1585"/>
      <c r="H17" s="1585"/>
      <c r="I17" s="1585"/>
      <c r="J17" s="1585"/>
      <c r="K17" s="1585"/>
      <c r="L17" s="1585"/>
      <c r="M17" s="1585"/>
      <c r="N17" s="1585"/>
      <c r="O17" s="1585"/>
      <c r="P17" s="1585"/>
      <c r="Q17" s="1585"/>
      <c r="R17" s="1585"/>
      <c r="S17" s="1585"/>
      <c r="T17" s="1585"/>
      <c r="U17" s="1585"/>
      <c r="V17" s="1297"/>
    </row>
    <row r="18" spans="2:22" ht="16.5" customHeight="1" x14ac:dyDescent="0.2">
      <c r="B18" s="1670" t="s">
        <v>1940</v>
      </c>
      <c r="C18" s="1585"/>
      <c r="D18" s="1658"/>
      <c r="E18" s="1658"/>
      <c r="F18" s="1585"/>
      <c r="G18" s="1585"/>
      <c r="H18" s="1585"/>
      <c r="I18" s="1585"/>
      <c r="J18" s="1585"/>
      <c r="K18" s="1585"/>
      <c r="L18" s="1585"/>
      <c r="M18" s="1585"/>
      <c r="N18" s="1585"/>
      <c r="O18" s="1668"/>
      <c r="P18" s="1668"/>
      <c r="Q18" s="1668"/>
      <c r="R18" s="1668"/>
      <c r="S18" s="1668"/>
      <c r="T18" s="1668"/>
      <c r="U18" s="1668"/>
      <c r="V18" s="1297"/>
    </row>
    <row r="19" spans="2:22" ht="15" customHeight="1" x14ac:dyDescent="0.2">
      <c r="B19" s="1585" t="s">
        <v>1026</v>
      </c>
      <c r="C19" s="1585" t="s">
        <v>1941</v>
      </c>
      <c r="D19" s="1658">
        <v>29284.33</v>
      </c>
      <c r="E19" s="1658">
        <v>30010.58</v>
      </c>
      <c r="F19" s="1585">
        <v>30010.58</v>
      </c>
      <c r="G19" s="1585">
        <v>31096.959999999999</v>
      </c>
      <c r="H19" s="1585">
        <v>34206.660000000003</v>
      </c>
      <c r="I19" s="1585">
        <v>34931.839999999997</v>
      </c>
      <c r="J19" s="1585">
        <v>37530.769999999997</v>
      </c>
      <c r="K19" s="1585">
        <v>40867.26</v>
      </c>
      <c r="L19" s="1585">
        <v>41905.29</v>
      </c>
      <c r="M19" s="1585">
        <v>43552.17</v>
      </c>
      <c r="N19" s="1585">
        <v>44479.83</v>
      </c>
      <c r="O19" s="1585">
        <v>45534</v>
      </c>
      <c r="P19" s="1585">
        <v>48133.99</v>
      </c>
      <c r="Q19" s="1585">
        <v>50030.47</v>
      </c>
      <c r="R19" s="1585">
        <v>51496.36</v>
      </c>
      <c r="S19" s="1585">
        <v>52479.94</v>
      </c>
      <c r="T19" s="1585">
        <v>53959.87</v>
      </c>
      <c r="U19" s="1585">
        <v>55465.35</v>
      </c>
      <c r="V19" s="1297"/>
    </row>
    <row r="20" spans="2:22" ht="15" customHeight="1" x14ac:dyDescent="0.2">
      <c r="B20" s="1585" t="s">
        <v>1028</v>
      </c>
      <c r="C20" s="1585" t="s">
        <v>1942</v>
      </c>
      <c r="D20" s="1658">
        <v>24495.63</v>
      </c>
      <c r="E20" s="1658">
        <v>25101.119999999999</v>
      </c>
      <c r="F20" s="1585">
        <v>25101.119999999999</v>
      </c>
      <c r="G20" s="1585">
        <v>26011.85</v>
      </c>
      <c r="H20" s="1585">
        <v>28613.040000000001</v>
      </c>
      <c r="I20" s="1585">
        <v>29219.64</v>
      </c>
      <c r="J20" s="1585">
        <v>31393.58</v>
      </c>
      <c r="K20" s="1585">
        <v>34184.47</v>
      </c>
      <c r="L20" s="1585">
        <v>35052.76</v>
      </c>
      <c r="M20" s="1585">
        <v>36430.33</v>
      </c>
      <c r="N20" s="1585">
        <v>37206.300000000003</v>
      </c>
      <c r="O20" s="1585">
        <v>38088.089999999997</v>
      </c>
      <c r="P20" s="1585">
        <v>40262.92</v>
      </c>
      <c r="Q20" s="1585">
        <v>41849.279999999999</v>
      </c>
      <c r="R20" s="1585">
        <v>43075.46</v>
      </c>
      <c r="S20" s="1585">
        <v>43898.2</v>
      </c>
      <c r="T20" s="1585">
        <v>45136.13</v>
      </c>
      <c r="U20" s="1585">
        <v>46395.43</v>
      </c>
      <c r="V20" s="1297"/>
    </row>
    <row r="21" spans="2:22" ht="15" customHeight="1" x14ac:dyDescent="0.2">
      <c r="B21" s="1585"/>
      <c r="C21" s="1585"/>
      <c r="D21" s="1658"/>
      <c r="E21" s="1658"/>
      <c r="F21" s="1585"/>
      <c r="G21" s="1585"/>
      <c r="H21" s="1585"/>
      <c r="I21" s="1585"/>
      <c r="J21" s="1585"/>
      <c r="K21" s="1585"/>
      <c r="L21" s="1585"/>
      <c r="M21" s="1585"/>
      <c r="N21" s="1585"/>
      <c r="O21" s="1585"/>
      <c r="P21" s="1585"/>
      <c r="Q21" s="1585"/>
      <c r="R21" s="1585"/>
      <c r="S21" s="1585"/>
      <c r="T21" s="1585"/>
      <c r="U21" s="1585"/>
      <c r="V21" s="1297"/>
    </row>
    <row r="22" spans="2:22" ht="21" customHeight="1" x14ac:dyDescent="0.2">
      <c r="B22" s="1670" t="s">
        <v>1943</v>
      </c>
      <c r="C22" s="1585"/>
      <c r="D22" s="1658"/>
      <c r="E22" s="1658"/>
      <c r="F22" s="1585"/>
      <c r="G22" s="1585"/>
      <c r="H22" s="1585"/>
      <c r="I22" s="1585"/>
      <c r="J22" s="1585"/>
      <c r="K22" s="1585"/>
      <c r="L22" s="1585"/>
      <c r="M22" s="1585"/>
      <c r="N22" s="1585"/>
      <c r="O22" s="1668"/>
      <c r="P22" s="1668"/>
      <c r="Q22" s="1668"/>
      <c r="R22" s="1668"/>
      <c r="S22" s="1668"/>
      <c r="T22" s="1668"/>
      <c r="U22" s="1668"/>
      <c r="V22" s="1297"/>
    </row>
    <row r="23" spans="2:22" ht="15" customHeight="1" x14ac:dyDescent="0.2">
      <c r="B23" s="1585" t="s">
        <v>1026</v>
      </c>
      <c r="C23" s="1585" t="s">
        <v>1944</v>
      </c>
      <c r="D23" s="1658">
        <v>42206.2</v>
      </c>
      <c r="E23" s="1658">
        <v>43252.91</v>
      </c>
      <c r="F23" s="1585">
        <v>43252.91</v>
      </c>
      <c r="G23" s="1585">
        <v>44818.67</v>
      </c>
      <c r="H23" s="1585">
        <v>49300.54</v>
      </c>
      <c r="I23" s="1585">
        <v>50345.71</v>
      </c>
      <c r="J23" s="1585">
        <v>54091.43</v>
      </c>
      <c r="K23" s="1585">
        <v>58900.160000000003</v>
      </c>
      <c r="L23" s="1585">
        <v>60396.22</v>
      </c>
      <c r="M23" s="1585">
        <v>62769.79</v>
      </c>
      <c r="N23" s="1585">
        <v>64106.79</v>
      </c>
      <c r="O23" s="1585">
        <v>65626.12</v>
      </c>
      <c r="P23" s="1585">
        <v>69373.37</v>
      </c>
      <c r="Q23" s="1585">
        <v>72106.679999999993</v>
      </c>
      <c r="R23" s="1585">
        <v>74219.41</v>
      </c>
      <c r="S23" s="1585">
        <v>75637</v>
      </c>
      <c r="T23" s="1585">
        <v>77769.960000000006</v>
      </c>
      <c r="U23" s="1585">
        <v>79939.740000000005</v>
      </c>
      <c r="V23" s="1297"/>
    </row>
    <row r="24" spans="2:22" ht="15" customHeight="1" x14ac:dyDescent="0.2">
      <c r="B24" s="1585" t="s">
        <v>1028</v>
      </c>
      <c r="C24" s="1585" t="s">
        <v>1937</v>
      </c>
      <c r="D24" s="1658">
        <v>24403.62</v>
      </c>
      <c r="E24" s="1658">
        <v>25008.83</v>
      </c>
      <c r="F24" s="1585">
        <v>25008.83</v>
      </c>
      <c r="G24" s="1585">
        <v>25914.15</v>
      </c>
      <c r="H24" s="1585">
        <v>28505.57</v>
      </c>
      <c r="I24" s="1585">
        <v>29109.89</v>
      </c>
      <c r="J24" s="1585">
        <v>31275.67</v>
      </c>
      <c r="K24" s="1585">
        <v>34056.080000000002</v>
      </c>
      <c r="L24" s="1585">
        <v>34921.1</v>
      </c>
      <c r="M24" s="1585">
        <v>36293.5</v>
      </c>
      <c r="N24" s="1585">
        <v>37065.550000000003</v>
      </c>
      <c r="O24" s="1585">
        <v>37945.03</v>
      </c>
      <c r="P24" s="1585">
        <v>40111.69</v>
      </c>
      <c r="Q24" s="1585">
        <v>41692.089999999997</v>
      </c>
      <c r="R24" s="1585">
        <v>42913.67</v>
      </c>
      <c r="S24" s="1585">
        <v>43733.32</v>
      </c>
      <c r="T24" s="1585">
        <v>44966.6</v>
      </c>
      <c r="U24" s="1585">
        <v>46221.17</v>
      </c>
      <c r="V24" s="1297"/>
    </row>
    <row r="25" spans="2:22" ht="15" customHeight="1" x14ac:dyDescent="0.2">
      <c r="B25" s="1585" t="s">
        <v>1030</v>
      </c>
      <c r="C25" s="1585" t="s">
        <v>1938</v>
      </c>
      <c r="D25" s="1658">
        <v>20413.02</v>
      </c>
      <c r="E25" s="1658">
        <v>20919.259999999998</v>
      </c>
      <c r="F25" s="1585">
        <v>20919.259999999998</v>
      </c>
      <c r="G25" s="1585">
        <v>21676.54</v>
      </c>
      <c r="H25" s="1585">
        <v>23844.19</v>
      </c>
      <c r="I25" s="1585">
        <v>24349.69</v>
      </c>
      <c r="J25" s="1585">
        <v>26161.31</v>
      </c>
      <c r="K25" s="1585">
        <v>28487.05</v>
      </c>
      <c r="L25" s="1585">
        <v>29210.62</v>
      </c>
      <c r="M25" s="1585">
        <v>30358.6</v>
      </c>
      <c r="N25" s="1585">
        <v>31005.24</v>
      </c>
      <c r="O25" s="1585">
        <v>31740.06</v>
      </c>
      <c r="P25" s="1585">
        <v>33552.42</v>
      </c>
      <c r="Q25" s="1585">
        <v>34874.39</v>
      </c>
      <c r="R25" s="1585">
        <v>35896.21</v>
      </c>
      <c r="S25" s="1585">
        <v>36581.83</v>
      </c>
      <c r="T25" s="1585">
        <v>37613.440000000002</v>
      </c>
      <c r="U25" s="1585">
        <v>38662.85</v>
      </c>
      <c r="V25" s="1297"/>
    </row>
    <row r="26" spans="2:22" ht="15" customHeight="1" x14ac:dyDescent="0.2">
      <c r="B26" s="1585" t="s">
        <v>1073</v>
      </c>
      <c r="C26" s="1585" t="s">
        <v>1945</v>
      </c>
      <c r="D26" s="1658">
        <v>5640.85</v>
      </c>
      <c r="E26" s="1658">
        <v>5780.74</v>
      </c>
      <c r="F26" s="1585">
        <v>5780.74</v>
      </c>
      <c r="G26" s="1585">
        <v>5990</v>
      </c>
      <c r="H26" s="1585">
        <v>6589</v>
      </c>
      <c r="I26" s="1585">
        <v>6728.69</v>
      </c>
      <c r="J26" s="1585">
        <v>7229.3</v>
      </c>
      <c r="K26" s="1585">
        <v>7871.98</v>
      </c>
      <c r="L26" s="1585">
        <v>8071.93</v>
      </c>
      <c r="M26" s="1585">
        <v>8389.16</v>
      </c>
      <c r="N26" s="1585">
        <v>8567.85</v>
      </c>
      <c r="O26" s="1585">
        <v>8770.91</v>
      </c>
      <c r="P26" s="1585">
        <v>9271.73</v>
      </c>
      <c r="Q26" s="1585">
        <v>9637.0400000000009</v>
      </c>
      <c r="R26" s="1585">
        <v>9919.41</v>
      </c>
      <c r="S26" s="1585">
        <v>10108.870000000001</v>
      </c>
      <c r="T26" s="1585">
        <v>10393.94</v>
      </c>
      <c r="U26" s="1585">
        <v>10683.93</v>
      </c>
      <c r="V26" s="1297"/>
    </row>
    <row r="27" spans="2:22" ht="9.75" customHeight="1" x14ac:dyDescent="0.2">
      <c r="B27" s="1585"/>
      <c r="C27" s="1585"/>
      <c r="D27" s="1658"/>
      <c r="E27" s="1658"/>
      <c r="F27" s="1585"/>
      <c r="G27" s="1585"/>
      <c r="H27" s="1585"/>
      <c r="I27" s="1585"/>
      <c r="J27" s="1585"/>
      <c r="K27" s="1585"/>
      <c r="L27" s="1585"/>
      <c r="M27" s="1585"/>
      <c r="N27" s="1585"/>
      <c r="O27" s="1585"/>
      <c r="P27" s="1585"/>
      <c r="Q27" s="1585"/>
      <c r="R27" s="1585"/>
      <c r="S27" s="1585"/>
      <c r="T27" s="1585"/>
      <c r="U27" s="1585"/>
      <c r="V27" s="1297"/>
    </row>
    <row r="28" spans="2:22" ht="16.5" customHeight="1" x14ac:dyDescent="0.2">
      <c r="B28" s="1670" t="s">
        <v>1946</v>
      </c>
      <c r="C28" s="1586"/>
      <c r="D28" s="1669"/>
      <c r="E28" s="1669"/>
      <c r="F28" s="1586"/>
      <c r="G28" s="1586"/>
      <c r="H28" s="1586"/>
      <c r="I28" s="1586"/>
      <c r="J28" s="1585"/>
      <c r="K28" s="1585"/>
      <c r="L28" s="1585"/>
      <c r="M28" s="1585"/>
      <c r="N28" s="1585"/>
      <c r="O28" s="1668"/>
      <c r="P28" s="1668"/>
      <c r="Q28" s="1668"/>
      <c r="R28" s="1668"/>
      <c r="S28" s="1668"/>
      <c r="T28" s="1668"/>
      <c r="U28" s="1668"/>
      <c r="V28" s="1297"/>
    </row>
    <row r="29" spans="2:22" ht="15" customHeight="1" x14ac:dyDescent="0.2">
      <c r="B29" s="1585" t="s">
        <v>1026</v>
      </c>
      <c r="C29" s="1585" t="s">
        <v>1944</v>
      </c>
      <c r="D29" s="1658">
        <v>23991.99</v>
      </c>
      <c r="E29" s="1658">
        <v>24586.99</v>
      </c>
      <c r="F29" s="1585">
        <v>24586.99</v>
      </c>
      <c r="G29" s="1585">
        <v>25477.040000000001</v>
      </c>
      <c r="H29" s="1585">
        <v>28024.74</v>
      </c>
      <c r="I29" s="1585">
        <v>28618.86</v>
      </c>
      <c r="J29" s="1585">
        <v>30748.1</v>
      </c>
      <c r="K29" s="1585">
        <v>33481.61</v>
      </c>
      <c r="L29" s="1585">
        <v>34332.04</v>
      </c>
      <c r="M29" s="1585">
        <v>35681.29</v>
      </c>
      <c r="N29" s="1585">
        <v>36441.300000000003</v>
      </c>
      <c r="O29" s="1585">
        <v>37304.959999999999</v>
      </c>
      <c r="P29" s="1585">
        <v>39435.07</v>
      </c>
      <c r="Q29" s="1585">
        <v>40988.81</v>
      </c>
      <c r="R29" s="1585">
        <v>42189.78</v>
      </c>
      <c r="S29" s="1585">
        <v>42995.6</v>
      </c>
      <c r="T29" s="1585">
        <v>44208.08</v>
      </c>
      <c r="U29" s="1585">
        <v>45441.49</v>
      </c>
      <c r="V29" s="1297"/>
    </row>
    <row r="30" spans="2:22" ht="15" customHeight="1" x14ac:dyDescent="0.2">
      <c r="B30" s="1585" t="s">
        <v>1028</v>
      </c>
      <c r="C30" s="1585" t="s">
        <v>1947</v>
      </c>
      <c r="D30" s="1658">
        <v>16596.53</v>
      </c>
      <c r="E30" s="1658">
        <v>17008.12</v>
      </c>
      <c r="F30" s="1585">
        <v>17008.12</v>
      </c>
      <c r="G30" s="1585">
        <v>17623.810000000001</v>
      </c>
      <c r="H30" s="1585">
        <v>19386.189999999999</v>
      </c>
      <c r="I30" s="1585">
        <v>19797.18</v>
      </c>
      <c r="J30" s="1585">
        <v>21270.09</v>
      </c>
      <c r="K30" s="1585">
        <v>23161</v>
      </c>
      <c r="L30" s="1585">
        <v>23749.29</v>
      </c>
      <c r="M30" s="1585">
        <v>24682.639999999999</v>
      </c>
      <c r="N30" s="1585">
        <v>25208.38</v>
      </c>
      <c r="O30" s="1585">
        <v>25805.82</v>
      </c>
      <c r="P30" s="1585">
        <v>27279.33</v>
      </c>
      <c r="Q30" s="1585">
        <v>28354.14</v>
      </c>
      <c r="R30" s="1585">
        <v>29184.92</v>
      </c>
      <c r="S30" s="1585">
        <v>29742.35</v>
      </c>
      <c r="T30" s="1585">
        <v>30581.08</v>
      </c>
      <c r="U30" s="1585">
        <v>31434.29</v>
      </c>
      <c r="V30" s="1297"/>
    </row>
    <row r="31" spans="2:22" ht="15" customHeight="1" x14ac:dyDescent="0.2">
      <c r="B31" s="1585" t="s">
        <v>1030</v>
      </c>
      <c r="C31" s="1585" t="s">
        <v>1945</v>
      </c>
      <c r="D31" s="1658">
        <v>3598.8</v>
      </c>
      <c r="E31" s="1658">
        <v>3688.05</v>
      </c>
      <c r="F31" s="1585">
        <v>3688.05</v>
      </c>
      <c r="G31" s="1585">
        <v>3821.56</v>
      </c>
      <c r="H31" s="1585">
        <v>4203.72</v>
      </c>
      <c r="I31" s="1585">
        <v>4292.84</v>
      </c>
      <c r="J31" s="1585">
        <v>4612.2299999999996</v>
      </c>
      <c r="K31" s="1585">
        <v>5022.26</v>
      </c>
      <c r="L31" s="1585">
        <v>5149.83</v>
      </c>
      <c r="M31" s="1585">
        <v>5352.22</v>
      </c>
      <c r="N31" s="1585">
        <v>5466.22</v>
      </c>
      <c r="O31" s="1585">
        <v>5595.77</v>
      </c>
      <c r="P31" s="1585">
        <v>5915.29</v>
      </c>
      <c r="Q31" s="1585">
        <v>6148.35</v>
      </c>
      <c r="R31" s="1585">
        <v>6328.5</v>
      </c>
      <c r="S31" s="1585">
        <v>6449.37</v>
      </c>
      <c r="T31" s="1585">
        <v>6631.24</v>
      </c>
      <c r="U31" s="1585">
        <v>6816.25</v>
      </c>
      <c r="V31" s="1297"/>
    </row>
    <row r="32" spans="2:22" ht="15" customHeight="1" x14ac:dyDescent="0.2">
      <c r="B32" s="1585"/>
      <c r="C32" s="1585"/>
      <c r="D32" s="1658"/>
      <c r="E32" s="1658"/>
      <c r="F32" s="1585"/>
      <c r="G32" s="1585"/>
      <c r="H32" s="1585"/>
      <c r="I32" s="1585"/>
      <c r="J32" s="1585"/>
      <c r="K32" s="1585"/>
      <c r="L32" s="1585"/>
      <c r="M32" s="1585"/>
      <c r="N32" s="1585"/>
      <c r="O32" s="1585"/>
      <c r="P32" s="1585"/>
      <c r="Q32" s="1585"/>
      <c r="R32" s="1585"/>
      <c r="S32" s="1585"/>
      <c r="T32" s="1585"/>
      <c r="U32" s="1585"/>
      <c r="V32" s="1297"/>
    </row>
    <row r="33" spans="2:22" ht="15" customHeight="1" x14ac:dyDescent="0.25">
      <c r="B33" s="1914" t="s">
        <v>1968</v>
      </c>
      <c r="C33" s="1914"/>
      <c r="D33" s="1914"/>
      <c r="E33" s="1914"/>
      <c r="F33" s="1914"/>
      <c r="G33" s="1914"/>
      <c r="H33" s="1914"/>
      <c r="I33" s="1914"/>
      <c r="J33" s="1914"/>
      <c r="K33" s="1914"/>
      <c r="L33" s="1914"/>
      <c r="M33" s="1914"/>
      <c r="N33" s="1914"/>
      <c r="O33" s="1914"/>
      <c r="P33" s="1914"/>
      <c r="Q33" s="1914"/>
      <c r="R33" s="1914"/>
      <c r="S33" s="1914"/>
      <c r="T33" s="1914"/>
      <c r="U33" s="1914"/>
      <c r="V33" s="1297"/>
    </row>
    <row r="34" spans="2:22" ht="13.5" customHeight="1" x14ac:dyDescent="0.2">
      <c r="B34" s="1672"/>
      <c r="C34" s="1671"/>
      <c r="D34" s="1671"/>
      <c r="E34" s="1671"/>
      <c r="F34" s="1671"/>
      <c r="G34" s="1671"/>
      <c r="H34" s="1671"/>
      <c r="I34" s="1671"/>
      <c r="J34" s="1915"/>
      <c r="K34" s="1915"/>
      <c r="L34" s="1915"/>
      <c r="M34" s="1915"/>
      <c r="N34" s="1915"/>
      <c r="O34" s="1915"/>
      <c r="P34" s="1915"/>
      <c r="Q34" s="1915"/>
      <c r="R34" s="1915"/>
      <c r="S34" s="1668"/>
      <c r="T34" s="1668"/>
      <c r="U34" s="1668"/>
      <c r="V34" s="1297"/>
    </row>
    <row r="35" spans="2:22" ht="15" customHeight="1" x14ac:dyDescent="0.2">
      <c r="B35" s="1670" t="s">
        <v>1935</v>
      </c>
      <c r="C35" s="1586"/>
      <c r="D35" s="1669"/>
      <c r="E35" s="1669"/>
      <c r="F35" s="1586"/>
      <c r="G35" s="1586"/>
      <c r="H35" s="1586"/>
      <c r="I35" s="1586"/>
      <c r="J35" s="1585"/>
      <c r="K35" s="1585"/>
      <c r="L35" s="1585"/>
      <c r="M35" s="1585"/>
      <c r="N35" s="1585"/>
      <c r="O35" s="1585"/>
      <c r="P35" s="1585"/>
      <c r="Q35" s="1585"/>
      <c r="R35" s="1585"/>
      <c r="S35" s="1668"/>
      <c r="T35" s="1668"/>
      <c r="U35" s="1668"/>
      <c r="V35" s="1297"/>
    </row>
    <row r="36" spans="2:22" ht="15" customHeight="1" x14ac:dyDescent="0.2">
      <c r="B36" s="1585" t="s">
        <v>1026</v>
      </c>
      <c r="C36" s="1585" t="s">
        <v>1936</v>
      </c>
      <c r="D36" s="1658">
        <v>82237.759999999995</v>
      </c>
      <c r="E36" s="1658">
        <v>84277.26</v>
      </c>
      <c r="F36" s="1585">
        <v>84277.26</v>
      </c>
      <c r="G36" s="1585">
        <v>87328.1</v>
      </c>
      <c r="H36" s="1585">
        <v>96060.91</v>
      </c>
      <c r="I36" s="1585">
        <v>98097.4</v>
      </c>
      <c r="J36" s="1585">
        <v>105395.85</v>
      </c>
      <c r="K36" s="1585">
        <v>114765.54</v>
      </c>
      <c r="L36" s="1585">
        <v>117680.58</v>
      </c>
      <c r="M36" s="1585">
        <v>122305.43</v>
      </c>
      <c r="N36" s="1585">
        <v>124910.54</v>
      </c>
      <c r="O36" s="1585">
        <v>127870.92</v>
      </c>
      <c r="P36" s="1585">
        <v>135172.35</v>
      </c>
      <c r="Q36" s="1585">
        <v>140498.14000000001</v>
      </c>
      <c r="R36" s="1585">
        <v>144614.74</v>
      </c>
      <c r="S36" s="1585">
        <v>147376.88</v>
      </c>
      <c r="T36" s="1585">
        <v>151532.91</v>
      </c>
      <c r="U36" s="1585">
        <v>155760.68</v>
      </c>
      <c r="V36" s="1297"/>
    </row>
    <row r="37" spans="2:22" ht="15" customHeight="1" x14ac:dyDescent="0.2">
      <c r="B37" s="1585" t="s">
        <v>1028</v>
      </c>
      <c r="C37" s="1585" t="s">
        <v>1937</v>
      </c>
      <c r="D37" s="1658">
        <v>60899.24</v>
      </c>
      <c r="E37" s="1658">
        <v>62409.54</v>
      </c>
      <c r="F37" s="1585">
        <v>62409.54</v>
      </c>
      <c r="G37" s="1585">
        <v>64668.77</v>
      </c>
      <c r="H37" s="1585">
        <v>71135.649999999994</v>
      </c>
      <c r="I37" s="1585">
        <v>72643.73</v>
      </c>
      <c r="J37" s="1585">
        <v>78048.42</v>
      </c>
      <c r="K37" s="1585">
        <v>84986.92</v>
      </c>
      <c r="L37" s="1585">
        <v>87145.59</v>
      </c>
      <c r="M37" s="1585">
        <v>90570.41</v>
      </c>
      <c r="N37" s="1585">
        <v>92499.56</v>
      </c>
      <c r="O37" s="1585">
        <v>94691.8</v>
      </c>
      <c r="P37" s="1585">
        <v>100098.7</v>
      </c>
      <c r="Q37" s="1585">
        <v>104042.59</v>
      </c>
      <c r="R37" s="1585">
        <v>107091.04</v>
      </c>
      <c r="S37" s="1585">
        <v>109136.48</v>
      </c>
      <c r="T37" s="1585">
        <v>112214.13</v>
      </c>
      <c r="U37" s="1585">
        <v>115344.9</v>
      </c>
      <c r="V37" s="1297"/>
    </row>
    <row r="38" spans="2:22" ht="15" customHeight="1" x14ac:dyDescent="0.2">
      <c r="B38" s="1585" t="s">
        <v>1030</v>
      </c>
      <c r="C38" s="1585" t="s">
        <v>1938</v>
      </c>
      <c r="D38" s="1658">
        <v>52588.01</v>
      </c>
      <c r="E38" s="1658">
        <v>53892.19</v>
      </c>
      <c r="F38" s="1585">
        <v>53892.19</v>
      </c>
      <c r="G38" s="1585">
        <v>55843.09</v>
      </c>
      <c r="H38" s="1585">
        <v>61427.4</v>
      </c>
      <c r="I38" s="1585">
        <v>62729.66</v>
      </c>
      <c r="J38" s="1585">
        <v>67396.75</v>
      </c>
      <c r="K38" s="1585">
        <v>73388.320000000007</v>
      </c>
      <c r="L38" s="1585">
        <v>75252.38</v>
      </c>
      <c r="M38" s="1585">
        <v>78209.8</v>
      </c>
      <c r="N38" s="1585">
        <v>79875.67</v>
      </c>
      <c r="O38" s="1585">
        <v>81768.72</v>
      </c>
      <c r="P38" s="1585">
        <v>86437.71</v>
      </c>
      <c r="Q38" s="1585">
        <v>89843.36</v>
      </c>
      <c r="R38" s="1585">
        <v>92475.77</v>
      </c>
      <c r="S38" s="1585">
        <v>94242.06</v>
      </c>
      <c r="T38" s="1585">
        <v>96899.69</v>
      </c>
      <c r="U38" s="1585">
        <v>99603.19</v>
      </c>
      <c r="V38" s="1297"/>
    </row>
    <row r="39" spans="2:22" ht="15" customHeight="1" x14ac:dyDescent="0.2">
      <c r="B39" s="1585" t="s">
        <v>1073</v>
      </c>
      <c r="C39" s="1585" t="s">
        <v>1939</v>
      </c>
      <c r="D39" s="1658">
        <v>11281.69</v>
      </c>
      <c r="E39" s="1658">
        <v>11561.48</v>
      </c>
      <c r="F39" s="1585">
        <v>11561.48</v>
      </c>
      <c r="G39" s="1585">
        <v>11980.01</v>
      </c>
      <c r="H39" s="1585">
        <v>13178.01</v>
      </c>
      <c r="I39" s="1585">
        <v>13457.38</v>
      </c>
      <c r="J39" s="1585">
        <v>14458.61</v>
      </c>
      <c r="K39" s="1585">
        <v>15743.98</v>
      </c>
      <c r="L39" s="1585">
        <v>16143.88</v>
      </c>
      <c r="M39" s="1585">
        <v>16778.330000000002</v>
      </c>
      <c r="N39" s="1585">
        <v>17135.71</v>
      </c>
      <c r="O39" s="1585">
        <v>17541.830000000002</v>
      </c>
      <c r="P39" s="1585">
        <v>18543.47</v>
      </c>
      <c r="Q39" s="1585">
        <v>19274.080000000002</v>
      </c>
      <c r="R39" s="1585">
        <v>19838.810000000001</v>
      </c>
      <c r="S39" s="1585">
        <v>20217.73</v>
      </c>
      <c r="T39" s="1585">
        <v>20787.87</v>
      </c>
      <c r="U39" s="1585">
        <v>21367.85</v>
      </c>
      <c r="V39" s="1297"/>
    </row>
    <row r="40" spans="2:22" ht="10.5" customHeight="1" x14ac:dyDescent="0.25">
      <c r="B40" s="1667"/>
      <c r="C40" s="1662"/>
      <c r="D40" s="1661"/>
      <c r="E40" s="1661"/>
      <c r="F40" s="1666"/>
      <c r="G40" s="1666"/>
      <c r="H40" s="1666"/>
      <c r="I40" s="1666"/>
      <c r="J40" s="1666"/>
      <c r="K40" s="1666"/>
      <c r="L40" s="1666"/>
      <c r="M40" s="1666"/>
      <c r="N40" s="1666"/>
      <c r="O40" s="1666"/>
      <c r="P40" s="1666"/>
      <c r="Q40" s="1664"/>
      <c r="R40" s="1664"/>
      <c r="S40" s="1664"/>
      <c r="T40" s="1664"/>
      <c r="U40" s="1664"/>
    </row>
    <row r="41" spans="2:22" ht="15.75" x14ac:dyDescent="0.25">
      <c r="B41" s="1663" t="s">
        <v>1940</v>
      </c>
      <c r="C41" s="1662"/>
      <c r="D41" s="1661"/>
      <c r="E41" s="1661"/>
      <c r="F41" s="1660"/>
      <c r="G41" s="1660"/>
      <c r="H41" s="1660"/>
      <c r="I41" s="1660"/>
      <c r="J41" s="1660"/>
      <c r="K41" s="1660"/>
      <c r="L41" s="1660"/>
      <c r="M41" s="1660"/>
      <c r="N41" s="1660"/>
      <c r="O41" s="1659"/>
      <c r="P41" s="1659"/>
      <c r="Q41" s="1664"/>
      <c r="R41" s="1664"/>
      <c r="S41" s="1664"/>
      <c r="T41" s="1664"/>
      <c r="U41" s="1664"/>
    </row>
    <row r="42" spans="2:22" x14ac:dyDescent="0.2">
      <c r="B42" s="1585" t="s">
        <v>1026</v>
      </c>
      <c r="C42" s="1585" t="s">
        <v>1941</v>
      </c>
      <c r="D42" s="1658">
        <v>40584.230000000003</v>
      </c>
      <c r="E42" s="1658">
        <v>41590.720000000001</v>
      </c>
      <c r="F42" s="1585">
        <v>41590.720000000001</v>
      </c>
      <c r="G42" s="1585">
        <v>43096.3</v>
      </c>
      <c r="H42" s="1585">
        <v>47405.93</v>
      </c>
      <c r="I42" s="1585">
        <v>48410.94</v>
      </c>
      <c r="J42" s="1585">
        <v>52012.71</v>
      </c>
      <c r="K42" s="1585">
        <v>56636.639999999999</v>
      </c>
      <c r="L42" s="1585">
        <v>58075.21</v>
      </c>
      <c r="M42" s="1585">
        <v>60357.57</v>
      </c>
      <c r="N42" s="1585">
        <v>61643.19</v>
      </c>
      <c r="O42" s="1585">
        <v>63104.13</v>
      </c>
      <c r="P42" s="1585">
        <v>66707.38</v>
      </c>
      <c r="Q42" s="1585">
        <v>69335.649999999994</v>
      </c>
      <c r="R42" s="1585">
        <v>71367.179999999993</v>
      </c>
      <c r="S42" s="1657">
        <v>72730.289999999994</v>
      </c>
      <c r="T42" s="1657">
        <v>74781.279999999999</v>
      </c>
      <c r="U42" s="1657">
        <v>76867.679999999993</v>
      </c>
    </row>
    <row r="43" spans="2:22" x14ac:dyDescent="0.2">
      <c r="B43" s="1585" t="s">
        <v>1028</v>
      </c>
      <c r="C43" s="1585" t="s">
        <v>1942</v>
      </c>
      <c r="D43" s="1658">
        <v>35597.56</v>
      </c>
      <c r="E43" s="1658">
        <v>36480.379999999997</v>
      </c>
      <c r="F43" s="1585">
        <v>36480.379999999997</v>
      </c>
      <c r="G43" s="1585">
        <v>37800.97</v>
      </c>
      <c r="H43" s="1585">
        <v>41581.07</v>
      </c>
      <c r="I43" s="1585">
        <v>42462.59</v>
      </c>
      <c r="J43" s="1585">
        <v>45621.81</v>
      </c>
      <c r="K43" s="1585">
        <v>49677.59</v>
      </c>
      <c r="L43" s="1585">
        <v>50939.4</v>
      </c>
      <c r="M43" s="1585">
        <v>52941.32</v>
      </c>
      <c r="N43" s="1585">
        <v>54068.97</v>
      </c>
      <c r="O43" s="1585">
        <v>55350.400000000001</v>
      </c>
      <c r="P43" s="1585">
        <v>58510.91</v>
      </c>
      <c r="Q43" s="1585">
        <v>60816.24</v>
      </c>
      <c r="R43" s="1585">
        <v>62598.16</v>
      </c>
      <c r="S43" s="1657">
        <v>63793.78</v>
      </c>
      <c r="T43" s="1657">
        <v>65592.759999999995</v>
      </c>
      <c r="U43" s="1657">
        <v>67422.8</v>
      </c>
    </row>
    <row r="44" spans="2:22" x14ac:dyDescent="0.2">
      <c r="B44" s="1662"/>
      <c r="C44" s="1662"/>
      <c r="D44" s="1661"/>
      <c r="E44" s="1661"/>
      <c r="F44" s="1660"/>
      <c r="G44" s="1660"/>
      <c r="H44" s="1660"/>
      <c r="I44" s="1660"/>
      <c r="J44" s="1660"/>
      <c r="K44" s="1660"/>
      <c r="L44" s="1660"/>
      <c r="M44" s="1660"/>
      <c r="N44" s="1660"/>
      <c r="O44" s="1660"/>
      <c r="P44" s="1660"/>
      <c r="Q44" s="1660"/>
      <c r="R44" s="1660"/>
      <c r="S44" s="1657"/>
      <c r="T44" s="1657"/>
      <c r="U44" s="1657"/>
    </row>
    <row r="45" spans="2:22" ht="15.75" x14ac:dyDescent="0.25">
      <c r="B45" s="1663" t="s">
        <v>1943</v>
      </c>
      <c r="C45" s="1662"/>
      <c r="D45" s="1661"/>
      <c r="E45" s="1661"/>
      <c r="F45" s="1660"/>
      <c r="G45" s="1660"/>
      <c r="H45" s="1660"/>
      <c r="I45" s="1660"/>
      <c r="J45" s="1660"/>
      <c r="K45" s="1660"/>
      <c r="L45" s="1660"/>
      <c r="M45" s="1660"/>
      <c r="N45" s="1660"/>
      <c r="O45" s="1659"/>
      <c r="P45" s="1659"/>
      <c r="Q45" s="1659"/>
      <c r="R45" s="1659"/>
      <c r="S45" s="1657"/>
      <c r="T45" s="1657"/>
      <c r="U45" s="1657"/>
    </row>
    <row r="46" spans="2:22" x14ac:dyDescent="0.2">
      <c r="B46" s="1585" t="s">
        <v>1026</v>
      </c>
      <c r="C46" s="1585" t="s">
        <v>1944</v>
      </c>
      <c r="D46" s="1658">
        <v>82237.759999999995</v>
      </c>
      <c r="E46" s="1658">
        <v>84277.26</v>
      </c>
      <c r="F46" s="1585">
        <v>84277.26</v>
      </c>
      <c r="G46" s="1585">
        <v>87328.1</v>
      </c>
      <c r="H46" s="1585">
        <v>96060.91</v>
      </c>
      <c r="I46" s="1585">
        <v>98097.4</v>
      </c>
      <c r="J46" s="1585">
        <v>105395.85</v>
      </c>
      <c r="K46" s="1585">
        <v>114765.54</v>
      </c>
      <c r="L46" s="1585">
        <v>117680.58</v>
      </c>
      <c r="M46" s="1585">
        <v>122305.43</v>
      </c>
      <c r="N46" s="1585">
        <v>124910.54</v>
      </c>
      <c r="O46" s="1585">
        <v>127870.92</v>
      </c>
      <c r="P46" s="1585">
        <v>135172.35</v>
      </c>
      <c r="Q46" s="1585">
        <v>140498.14000000001</v>
      </c>
      <c r="R46" s="1585">
        <v>144614.74</v>
      </c>
      <c r="S46" s="1657">
        <v>147376.88</v>
      </c>
      <c r="T46" s="1657">
        <v>151532.91</v>
      </c>
      <c r="U46" s="1657">
        <v>155760.68</v>
      </c>
    </row>
    <row r="47" spans="2:22" x14ac:dyDescent="0.2">
      <c r="B47" s="1585" t="s">
        <v>1028</v>
      </c>
      <c r="C47" s="1585" t="s">
        <v>1937</v>
      </c>
      <c r="D47" s="1658">
        <v>24403.62</v>
      </c>
      <c r="E47" s="1658">
        <v>25008.83</v>
      </c>
      <c r="F47" s="1585">
        <v>25008.83</v>
      </c>
      <c r="G47" s="1585">
        <v>25914.15</v>
      </c>
      <c r="H47" s="1585">
        <v>28505.57</v>
      </c>
      <c r="I47" s="1585">
        <v>29109.89</v>
      </c>
      <c r="J47" s="1585">
        <v>31275.67</v>
      </c>
      <c r="K47" s="1585">
        <v>34056.080000000002</v>
      </c>
      <c r="L47" s="1585">
        <v>34921.1</v>
      </c>
      <c r="M47" s="1585">
        <v>36293.5</v>
      </c>
      <c r="N47" s="1585">
        <v>37066.550000000003</v>
      </c>
      <c r="O47" s="1585">
        <v>37945.03</v>
      </c>
      <c r="P47" s="1585">
        <v>40111.69</v>
      </c>
      <c r="Q47" s="1585">
        <v>41692.089999999997</v>
      </c>
      <c r="R47" s="1585">
        <v>42913.67</v>
      </c>
      <c r="S47" s="1657">
        <v>43733.32</v>
      </c>
      <c r="T47" s="1657">
        <v>44966.6</v>
      </c>
      <c r="U47" s="1657">
        <v>46221.17</v>
      </c>
    </row>
    <row r="48" spans="2:22" x14ac:dyDescent="0.2">
      <c r="B48" s="1585" t="s">
        <v>1030</v>
      </c>
      <c r="C48" s="1585" t="s">
        <v>1938</v>
      </c>
      <c r="D48" s="1658">
        <v>20413.02</v>
      </c>
      <c r="E48" s="1658">
        <v>20919.259999999998</v>
      </c>
      <c r="F48" s="1585">
        <v>20919.259999999998</v>
      </c>
      <c r="G48" s="1585">
        <v>21676.54</v>
      </c>
      <c r="H48" s="1585">
        <v>23844.19</v>
      </c>
      <c r="I48" s="1585">
        <v>24349.69</v>
      </c>
      <c r="J48" s="1585">
        <v>26161.31</v>
      </c>
      <c r="K48" s="1585">
        <v>28487.05</v>
      </c>
      <c r="L48" s="1585">
        <v>29210.62</v>
      </c>
      <c r="M48" s="1585">
        <v>30358.6</v>
      </c>
      <c r="N48" s="1585">
        <v>31005.24</v>
      </c>
      <c r="O48" s="1585">
        <v>31740.06</v>
      </c>
      <c r="P48" s="1585">
        <v>33552.42</v>
      </c>
      <c r="Q48" s="1585">
        <v>34874.39</v>
      </c>
      <c r="R48" s="1585">
        <v>35896.21</v>
      </c>
      <c r="S48" s="1657">
        <v>36581.83</v>
      </c>
      <c r="T48" s="1657">
        <v>37613.440000000002</v>
      </c>
      <c r="U48" s="1657">
        <v>38662.85</v>
      </c>
    </row>
    <row r="49" spans="2:21" x14ac:dyDescent="0.2">
      <c r="B49" s="1585" t="s">
        <v>1073</v>
      </c>
      <c r="C49" s="1585" t="s">
        <v>1945</v>
      </c>
      <c r="D49" s="1658">
        <v>5640.85</v>
      </c>
      <c r="E49" s="1658">
        <v>5780.74</v>
      </c>
      <c r="F49" s="1585">
        <v>5780.74</v>
      </c>
      <c r="G49" s="1585">
        <v>5990</v>
      </c>
      <c r="H49" s="1585">
        <v>6589</v>
      </c>
      <c r="I49" s="1585">
        <v>6728.69</v>
      </c>
      <c r="J49" s="1585">
        <v>7229.3</v>
      </c>
      <c r="K49" s="1585">
        <v>7871.98</v>
      </c>
      <c r="L49" s="1585">
        <v>8071.93</v>
      </c>
      <c r="M49" s="1585">
        <v>8389.16</v>
      </c>
      <c r="N49" s="1585">
        <v>8567.85</v>
      </c>
      <c r="O49" s="1585">
        <v>8770.91</v>
      </c>
      <c r="P49" s="1585">
        <v>9271.73</v>
      </c>
      <c r="Q49" s="1585">
        <v>9637.0400000000009</v>
      </c>
      <c r="R49" s="1585">
        <v>9919.41</v>
      </c>
      <c r="S49" s="1657">
        <v>10108.870000000001</v>
      </c>
      <c r="T49" s="1657">
        <v>10393.94</v>
      </c>
      <c r="U49" s="1657">
        <v>10683.93</v>
      </c>
    </row>
    <row r="50" spans="2:21" ht="9" customHeight="1" x14ac:dyDescent="0.2">
      <c r="B50" s="1662"/>
      <c r="C50" s="1662"/>
      <c r="D50" s="1661"/>
      <c r="E50" s="1661"/>
      <c r="F50" s="1660"/>
      <c r="G50" s="1660"/>
      <c r="H50" s="1660"/>
      <c r="I50" s="1660"/>
      <c r="J50" s="1660"/>
      <c r="K50" s="1660"/>
      <c r="L50" s="1660"/>
      <c r="M50" s="1660"/>
      <c r="N50" s="1660"/>
      <c r="O50" s="1660"/>
      <c r="P50" s="1660"/>
      <c r="Q50" s="1660"/>
      <c r="R50" s="1660"/>
      <c r="S50" s="1657"/>
      <c r="T50" s="1657"/>
      <c r="U50" s="1657"/>
    </row>
    <row r="51" spans="2:21" ht="15.75" x14ac:dyDescent="0.25">
      <c r="B51" s="1663" t="s">
        <v>1946</v>
      </c>
      <c r="C51" s="1662"/>
      <c r="D51" s="1661"/>
      <c r="E51" s="1661"/>
      <c r="F51" s="1660"/>
      <c r="G51" s="1660"/>
      <c r="H51" s="1660"/>
      <c r="I51" s="1660"/>
      <c r="J51" s="1660"/>
      <c r="K51" s="1660"/>
      <c r="L51" s="1660"/>
      <c r="M51" s="1660"/>
      <c r="N51" s="1660"/>
      <c r="O51" s="1659"/>
      <c r="P51" s="1659"/>
      <c r="Q51" s="1659"/>
      <c r="R51" s="1659"/>
      <c r="S51" s="1657"/>
      <c r="T51" s="1657"/>
      <c r="U51" s="1657"/>
    </row>
    <row r="52" spans="2:21" x14ac:dyDescent="0.2">
      <c r="B52" s="1585" t="s">
        <v>1026</v>
      </c>
      <c r="C52" s="1585" t="s">
        <v>1944</v>
      </c>
      <c r="D52" s="1658">
        <v>58296.17</v>
      </c>
      <c r="E52" s="1658">
        <v>59741.919999999998</v>
      </c>
      <c r="F52" s="1585">
        <v>59741.919999999998</v>
      </c>
      <c r="G52" s="1585">
        <v>61904.58</v>
      </c>
      <c r="H52" s="1585">
        <v>68095.039999999994</v>
      </c>
      <c r="I52" s="1585">
        <v>69538.649999999994</v>
      </c>
      <c r="J52" s="1585">
        <v>74712.33</v>
      </c>
      <c r="K52" s="1585">
        <v>81354.259999999995</v>
      </c>
      <c r="L52" s="1585">
        <v>83420.66</v>
      </c>
      <c r="M52" s="1585">
        <v>86699.09</v>
      </c>
      <c r="N52" s="1585">
        <v>88545.78</v>
      </c>
      <c r="O52" s="1585">
        <v>90644.31</v>
      </c>
      <c r="P52" s="1585">
        <v>95820.1</v>
      </c>
      <c r="Q52" s="1585">
        <v>99595.41</v>
      </c>
      <c r="R52" s="1585">
        <v>102513.56</v>
      </c>
      <c r="S52" s="1657">
        <v>104471.57</v>
      </c>
      <c r="T52" s="1657">
        <v>107417.67</v>
      </c>
      <c r="U52" s="1657">
        <v>110414.62</v>
      </c>
    </row>
    <row r="53" spans="2:21" x14ac:dyDescent="0.2">
      <c r="B53" s="1585" t="s">
        <v>1028</v>
      </c>
      <c r="C53" s="1585" t="s">
        <v>1947</v>
      </c>
      <c r="D53" s="1658">
        <v>25148.76</v>
      </c>
      <c r="E53" s="1658">
        <v>25772.45</v>
      </c>
      <c r="F53" s="1585">
        <v>25772.45</v>
      </c>
      <c r="G53" s="1585">
        <v>26705.41</v>
      </c>
      <c r="H53" s="1585">
        <v>29375.95</v>
      </c>
      <c r="I53" s="1585">
        <v>29998.720000000001</v>
      </c>
      <c r="J53" s="1585">
        <v>32230.62</v>
      </c>
      <c r="K53" s="1585">
        <v>35095.919999999998</v>
      </c>
      <c r="L53" s="1585">
        <v>35987.360000000001</v>
      </c>
      <c r="M53" s="1585">
        <v>37401.660000000003</v>
      </c>
      <c r="N53" s="1585">
        <v>38198.32</v>
      </c>
      <c r="O53" s="1585">
        <v>39103.620000000003</v>
      </c>
      <c r="P53" s="1585">
        <v>41336.44</v>
      </c>
      <c r="Q53" s="1585">
        <v>42965.1</v>
      </c>
      <c r="R53" s="1585">
        <v>44223.98</v>
      </c>
      <c r="S53" s="1657">
        <v>45068.66</v>
      </c>
      <c r="T53" s="1657">
        <v>46339.6</v>
      </c>
      <c r="U53" s="1657">
        <v>47632.47</v>
      </c>
    </row>
    <row r="54" spans="2:21" x14ac:dyDescent="0.2">
      <c r="B54" s="1585" t="s">
        <v>1030</v>
      </c>
      <c r="C54" s="1585" t="s">
        <v>1945</v>
      </c>
      <c r="D54" s="1658">
        <v>3598.8</v>
      </c>
      <c r="E54" s="1658">
        <v>3688.05</v>
      </c>
      <c r="F54" s="1585">
        <v>3688.05</v>
      </c>
      <c r="G54" s="1585">
        <v>3821.56</v>
      </c>
      <c r="H54" s="1585">
        <v>4203.72</v>
      </c>
      <c r="I54" s="1585">
        <v>4292.84</v>
      </c>
      <c r="J54" s="1585">
        <v>4612.2299999999996</v>
      </c>
      <c r="K54" s="1585">
        <v>5022.26</v>
      </c>
      <c r="L54" s="1585">
        <v>5149.83</v>
      </c>
      <c r="M54" s="1585">
        <v>5352.22</v>
      </c>
      <c r="N54" s="1585">
        <v>5466.22</v>
      </c>
      <c r="O54" s="1585">
        <v>5595.77</v>
      </c>
      <c r="P54" s="1585">
        <v>5915.29</v>
      </c>
      <c r="Q54" s="1585">
        <v>6148.35</v>
      </c>
      <c r="R54" s="1585">
        <v>6328.5</v>
      </c>
      <c r="S54" s="1657">
        <v>6449.37</v>
      </c>
      <c r="T54" s="1657">
        <v>6631.24</v>
      </c>
      <c r="U54" s="1657">
        <v>6816.25</v>
      </c>
    </row>
    <row r="55" spans="2:21" x14ac:dyDescent="0.25">
      <c r="B55" s="1659"/>
      <c r="C55" s="1659"/>
      <c r="D55" s="1665"/>
      <c r="E55" s="1665"/>
      <c r="F55" s="1659"/>
      <c r="G55" s="1659"/>
      <c r="H55" s="1659"/>
      <c r="I55" s="1659"/>
      <c r="J55" s="1659"/>
      <c r="K55" s="1659"/>
      <c r="L55" s="1659"/>
      <c r="M55" s="1659"/>
      <c r="N55" s="1659"/>
      <c r="O55" s="1659"/>
      <c r="P55" s="1659"/>
      <c r="Q55" s="1659"/>
      <c r="R55" s="1659"/>
      <c r="S55" s="1657"/>
      <c r="T55" s="1657"/>
      <c r="U55" s="1657"/>
    </row>
    <row r="56" spans="2:21" ht="15.75" x14ac:dyDescent="0.25">
      <c r="B56" s="1916" t="s">
        <v>2474</v>
      </c>
      <c r="C56" s="1916"/>
      <c r="D56" s="1916"/>
      <c r="E56" s="1916"/>
      <c r="F56" s="1916"/>
      <c r="G56" s="1916"/>
      <c r="H56" s="1916"/>
      <c r="I56" s="1916"/>
      <c r="J56" s="1916"/>
      <c r="K56" s="1916"/>
      <c r="L56" s="1916"/>
      <c r="M56" s="1916"/>
      <c r="N56" s="1916"/>
      <c r="O56" s="1916"/>
      <c r="P56" s="1916"/>
      <c r="Q56" s="1916"/>
      <c r="R56" s="1916"/>
      <c r="S56" s="1916"/>
      <c r="T56" s="1916"/>
      <c r="U56" s="1916"/>
    </row>
    <row r="57" spans="2:21" x14ac:dyDescent="0.2">
      <c r="B57" s="1659"/>
      <c r="C57" s="1664"/>
      <c r="D57" s="1664"/>
      <c r="E57" s="1664"/>
      <c r="F57" s="1911"/>
      <c r="G57" s="1911"/>
      <c r="H57" s="1911"/>
      <c r="I57" s="1911"/>
      <c r="J57" s="1911"/>
      <c r="K57" s="1911"/>
      <c r="L57" s="1911"/>
      <c r="M57" s="1911"/>
      <c r="N57" s="1911"/>
      <c r="O57" s="1659"/>
      <c r="P57" s="1659"/>
      <c r="Q57" s="1664"/>
      <c r="R57" s="1659"/>
      <c r="S57" s="1664"/>
      <c r="T57" s="1664"/>
      <c r="U57" s="1664"/>
    </row>
    <row r="58" spans="2:21" ht="15.75" x14ac:dyDescent="0.25">
      <c r="B58" s="1663" t="s">
        <v>1935</v>
      </c>
      <c r="C58" s="1662"/>
      <c r="D58" s="1661"/>
      <c r="E58" s="1661"/>
      <c r="F58" s="1660"/>
      <c r="G58" s="1660"/>
      <c r="H58" s="1660"/>
      <c r="I58" s="1660"/>
      <c r="J58" s="1660"/>
      <c r="K58" s="1660"/>
      <c r="L58" s="1660"/>
      <c r="M58" s="1660"/>
      <c r="N58" s="1660"/>
      <c r="O58" s="1659"/>
      <c r="P58" s="1659"/>
      <c r="Q58" s="1664"/>
      <c r="R58" s="1659"/>
      <c r="S58" s="1664"/>
      <c r="T58" s="1664"/>
      <c r="U58" s="1664"/>
    </row>
    <row r="59" spans="2:21" x14ac:dyDescent="0.2">
      <c r="B59" s="1585" t="s">
        <v>1026</v>
      </c>
      <c r="C59" s="1585" t="s">
        <v>1936</v>
      </c>
      <c r="D59" s="1658">
        <v>86079</v>
      </c>
      <c r="E59" s="1658">
        <v>88213.759999999995</v>
      </c>
      <c r="F59" s="1585">
        <v>89921</v>
      </c>
      <c r="G59" s="1585">
        <v>93176.14</v>
      </c>
      <c r="H59" s="1585">
        <v>102493.75</v>
      </c>
      <c r="I59" s="1585">
        <v>104666.62</v>
      </c>
      <c r="J59" s="1585">
        <v>112453.82</v>
      </c>
      <c r="K59" s="1585">
        <v>122450.96</v>
      </c>
      <c r="L59" s="1585">
        <v>125561.21</v>
      </c>
      <c r="M59" s="1585">
        <v>130495.77</v>
      </c>
      <c r="N59" s="1585">
        <v>133275.32999999999</v>
      </c>
      <c r="O59" s="1585">
        <v>136433.96</v>
      </c>
      <c r="P59" s="1585">
        <v>144224.34</v>
      </c>
      <c r="Q59" s="1585">
        <v>149906.78</v>
      </c>
      <c r="R59" s="1585">
        <v>154299.04999999999</v>
      </c>
      <c r="S59" s="1657">
        <v>157246.16</v>
      </c>
      <c r="T59" s="1657">
        <v>161680.5</v>
      </c>
      <c r="U59" s="1657">
        <v>166191.39000000001</v>
      </c>
    </row>
    <row r="60" spans="2:21" x14ac:dyDescent="0.2">
      <c r="B60" s="1585" t="s">
        <v>1028</v>
      </c>
      <c r="C60" s="1585" t="s">
        <v>1937</v>
      </c>
      <c r="D60" s="1658">
        <v>60899.24</v>
      </c>
      <c r="E60" s="1658">
        <v>62409.54</v>
      </c>
      <c r="F60" s="1585">
        <v>62409.54</v>
      </c>
      <c r="G60" s="1585">
        <v>64668.77</v>
      </c>
      <c r="H60" s="1585">
        <v>71135.649999999994</v>
      </c>
      <c r="I60" s="1585">
        <v>72643.73</v>
      </c>
      <c r="J60" s="1585">
        <v>78048.42</v>
      </c>
      <c r="K60" s="1585">
        <v>84986.92</v>
      </c>
      <c r="L60" s="1585">
        <v>87145.59</v>
      </c>
      <c r="M60" s="1585">
        <v>90570.41</v>
      </c>
      <c r="N60" s="1585">
        <v>92499.56</v>
      </c>
      <c r="O60" s="1585">
        <v>94691.8</v>
      </c>
      <c r="P60" s="1585">
        <v>100098.7</v>
      </c>
      <c r="Q60" s="1585">
        <v>104042.59</v>
      </c>
      <c r="R60" s="1585">
        <v>107091.04</v>
      </c>
      <c r="S60" s="1657">
        <v>109136.48</v>
      </c>
      <c r="T60" s="1657">
        <v>112214.13</v>
      </c>
      <c r="U60" s="1657">
        <v>115344.9</v>
      </c>
    </row>
    <row r="61" spans="2:21" x14ac:dyDescent="0.2">
      <c r="B61" s="1585" t="s">
        <v>1030</v>
      </c>
      <c r="C61" s="1585" t="s">
        <v>1938</v>
      </c>
      <c r="D61" s="1658">
        <v>52588.01</v>
      </c>
      <c r="E61" s="1658">
        <v>53892.19</v>
      </c>
      <c r="F61" s="1585">
        <v>53892.19</v>
      </c>
      <c r="G61" s="1585">
        <v>55843.09</v>
      </c>
      <c r="H61" s="1585">
        <v>61427.4</v>
      </c>
      <c r="I61" s="1585">
        <v>62729.66</v>
      </c>
      <c r="J61" s="1585">
        <v>67396.75</v>
      </c>
      <c r="K61" s="1585">
        <v>73388.320000000007</v>
      </c>
      <c r="L61" s="1585">
        <v>75252.38</v>
      </c>
      <c r="M61" s="1585">
        <v>78209.8</v>
      </c>
      <c r="N61" s="1585">
        <v>79875.67</v>
      </c>
      <c r="O61" s="1585">
        <v>81768.72</v>
      </c>
      <c r="P61" s="1585">
        <v>86437.71</v>
      </c>
      <c r="Q61" s="1585">
        <v>89843.36</v>
      </c>
      <c r="R61" s="1585">
        <v>92475.77</v>
      </c>
      <c r="S61" s="1657">
        <v>94242.06</v>
      </c>
      <c r="T61" s="1657">
        <v>96899.69</v>
      </c>
      <c r="U61" s="1657">
        <v>99603.19</v>
      </c>
    </row>
    <row r="62" spans="2:21" x14ac:dyDescent="0.2">
      <c r="B62" s="1585" t="s">
        <v>1073</v>
      </c>
      <c r="C62" s="1585" t="s">
        <v>1939</v>
      </c>
      <c r="D62" s="1658">
        <v>11281.69</v>
      </c>
      <c r="E62" s="1658">
        <v>11561.48</v>
      </c>
      <c r="F62" s="1585">
        <v>11561.48</v>
      </c>
      <c r="G62" s="1585">
        <v>11980.01</v>
      </c>
      <c r="H62" s="1585">
        <v>13178.01</v>
      </c>
      <c r="I62" s="1585">
        <v>13457.38</v>
      </c>
      <c r="J62" s="1585">
        <v>14458.61</v>
      </c>
      <c r="K62" s="1585">
        <v>15743.98</v>
      </c>
      <c r="L62" s="1585">
        <v>16143.88</v>
      </c>
      <c r="M62" s="1585">
        <v>16778.330000000002</v>
      </c>
      <c r="N62" s="1585">
        <v>17135.71</v>
      </c>
      <c r="O62" s="1585">
        <v>17541.830000000002</v>
      </c>
      <c r="P62" s="1585">
        <v>18543.47</v>
      </c>
      <c r="Q62" s="1585">
        <v>19274.080000000002</v>
      </c>
      <c r="R62" s="1585">
        <v>19838.810000000001</v>
      </c>
      <c r="S62" s="1657">
        <v>20217.73</v>
      </c>
      <c r="T62" s="1657">
        <v>20787.87</v>
      </c>
      <c r="U62" s="1657">
        <v>21367.85</v>
      </c>
    </row>
    <row r="63" spans="2:21" ht="8.25" customHeight="1" x14ac:dyDescent="0.2">
      <c r="B63" s="1585"/>
      <c r="C63" s="1585"/>
      <c r="D63" s="1658"/>
      <c r="E63" s="1658"/>
      <c r="F63" s="1585"/>
      <c r="G63" s="1585"/>
      <c r="H63" s="1585"/>
      <c r="I63" s="1585"/>
      <c r="J63" s="1585"/>
      <c r="K63" s="1585"/>
      <c r="L63" s="1585"/>
      <c r="M63" s="1585"/>
      <c r="N63" s="1585"/>
      <c r="O63" s="1585"/>
      <c r="P63" s="1585"/>
      <c r="Q63" s="1585"/>
      <c r="R63" s="1585"/>
      <c r="S63" s="1657"/>
      <c r="T63" s="1657"/>
      <c r="U63" s="1657"/>
    </row>
    <row r="64" spans="2:21" ht="15.75" x14ac:dyDescent="0.25">
      <c r="B64" s="1663" t="s">
        <v>1940</v>
      </c>
      <c r="C64" s="1662"/>
      <c r="D64" s="1661"/>
      <c r="E64" s="1661"/>
      <c r="F64" s="1660"/>
      <c r="G64" s="1660"/>
      <c r="H64" s="1660"/>
      <c r="I64" s="1660"/>
      <c r="J64" s="1660"/>
      <c r="K64" s="1660"/>
      <c r="L64" s="1660"/>
      <c r="M64" s="1660"/>
      <c r="N64" s="1660"/>
      <c r="O64" s="1659"/>
      <c r="P64" s="1659"/>
      <c r="Q64" s="1659"/>
      <c r="R64" s="1659"/>
      <c r="S64" s="1657"/>
      <c r="T64" s="1657"/>
      <c r="U64" s="1657"/>
    </row>
    <row r="65" spans="2:21" x14ac:dyDescent="0.2">
      <c r="B65" s="1585" t="s">
        <v>1026</v>
      </c>
      <c r="C65" s="1585" t="s">
        <v>1941</v>
      </c>
      <c r="D65" s="1658">
        <v>40584.230000000003</v>
      </c>
      <c r="E65" s="1658">
        <v>41590.720000000001</v>
      </c>
      <c r="F65" s="1585">
        <v>41590.720000000001</v>
      </c>
      <c r="G65" s="1585">
        <v>43096.3</v>
      </c>
      <c r="H65" s="1585">
        <v>47405.93</v>
      </c>
      <c r="I65" s="1585">
        <v>48410.94</v>
      </c>
      <c r="J65" s="1585">
        <v>52012.71</v>
      </c>
      <c r="K65" s="1585">
        <v>56636.639999999999</v>
      </c>
      <c r="L65" s="1585">
        <v>58075.21</v>
      </c>
      <c r="M65" s="1585">
        <v>60357.57</v>
      </c>
      <c r="N65" s="1585">
        <v>61643.19</v>
      </c>
      <c r="O65" s="1585">
        <v>63104.13</v>
      </c>
      <c r="P65" s="1585">
        <v>66707.38</v>
      </c>
      <c r="Q65" s="1585">
        <v>69335.649999999994</v>
      </c>
      <c r="R65" s="1585">
        <v>71367.179999999993</v>
      </c>
      <c r="S65" s="1657">
        <v>72730.289999999994</v>
      </c>
      <c r="T65" s="1657">
        <v>74781.279999999999</v>
      </c>
      <c r="U65" s="1657">
        <v>76867.679999999993</v>
      </c>
    </row>
    <row r="66" spans="2:21" x14ac:dyDescent="0.2">
      <c r="B66" s="1585" t="s">
        <v>1028</v>
      </c>
      <c r="C66" s="1585" t="s">
        <v>1942</v>
      </c>
      <c r="D66" s="1658">
        <v>35597.56</v>
      </c>
      <c r="E66" s="1658">
        <v>36480.379999999997</v>
      </c>
      <c r="F66" s="1585">
        <v>36480.379999999997</v>
      </c>
      <c r="G66" s="1585">
        <v>37800.97</v>
      </c>
      <c r="H66" s="1585">
        <v>41581.07</v>
      </c>
      <c r="I66" s="1585">
        <v>42462.59</v>
      </c>
      <c r="J66" s="1585">
        <v>45621.81</v>
      </c>
      <c r="K66" s="1585">
        <v>49677.59</v>
      </c>
      <c r="L66" s="1585">
        <v>50939.4</v>
      </c>
      <c r="M66" s="1585">
        <v>52941.32</v>
      </c>
      <c r="N66" s="1585">
        <v>54068.97</v>
      </c>
      <c r="O66" s="1585">
        <v>55350.400000000001</v>
      </c>
      <c r="P66" s="1585">
        <v>58510.91</v>
      </c>
      <c r="Q66" s="1585">
        <v>60816.24</v>
      </c>
      <c r="R66" s="1585">
        <v>62598.16</v>
      </c>
      <c r="S66" s="1657">
        <v>63793.78</v>
      </c>
      <c r="T66" s="1657">
        <v>65592.759999999995</v>
      </c>
      <c r="U66" s="1657">
        <v>67422.8</v>
      </c>
    </row>
    <row r="67" spans="2:21" ht="9" customHeight="1" x14ac:dyDescent="0.2">
      <c r="B67" s="1585"/>
      <c r="C67" s="1585"/>
      <c r="D67" s="1658"/>
      <c r="E67" s="1658"/>
      <c r="F67" s="1585"/>
      <c r="G67" s="1585"/>
      <c r="H67" s="1585"/>
      <c r="I67" s="1585"/>
      <c r="J67" s="1585"/>
      <c r="K67" s="1585"/>
      <c r="L67" s="1585"/>
      <c r="M67" s="1585"/>
      <c r="N67" s="1585"/>
      <c r="O67" s="1585"/>
      <c r="P67" s="1585"/>
      <c r="Q67" s="1585"/>
      <c r="R67" s="1585"/>
      <c r="S67" s="1657"/>
      <c r="T67" s="1657"/>
      <c r="U67" s="1657"/>
    </row>
    <row r="68" spans="2:21" ht="15.75" x14ac:dyDescent="0.25">
      <c r="B68" s="1663" t="s">
        <v>1943</v>
      </c>
      <c r="C68" s="1662"/>
      <c r="D68" s="1661"/>
      <c r="E68" s="1661"/>
      <c r="F68" s="1660"/>
      <c r="G68" s="1660"/>
      <c r="H68" s="1660"/>
      <c r="I68" s="1660"/>
      <c r="J68" s="1660"/>
      <c r="K68" s="1660"/>
      <c r="L68" s="1660"/>
      <c r="M68" s="1660"/>
      <c r="N68" s="1660"/>
      <c r="O68" s="1659"/>
      <c r="P68" s="1659"/>
      <c r="Q68" s="1659"/>
      <c r="R68" s="1659"/>
      <c r="S68" s="1657"/>
      <c r="T68" s="1657"/>
      <c r="U68" s="1657"/>
    </row>
    <row r="69" spans="2:21" x14ac:dyDescent="0.2">
      <c r="B69" s="1585" t="s">
        <v>1026</v>
      </c>
      <c r="C69" s="1585" t="s">
        <v>1944</v>
      </c>
      <c r="D69" s="1658">
        <v>86079</v>
      </c>
      <c r="E69" s="1658">
        <v>88213.759999999995</v>
      </c>
      <c r="F69" s="1585">
        <v>89921</v>
      </c>
      <c r="G69" s="1585">
        <v>93176.14</v>
      </c>
      <c r="H69" s="1585">
        <v>102493.75</v>
      </c>
      <c r="I69" s="1585">
        <v>104666.62</v>
      </c>
      <c r="J69" s="1585">
        <v>112453.82</v>
      </c>
      <c r="K69" s="1585">
        <v>122450.96</v>
      </c>
      <c r="L69" s="1585">
        <v>125561.21</v>
      </c>
      <c r="M69" s="1585">
        <v>130495.77</v>
      </c>
      <c r="N69" s="1585">
        <v>133275.32999999999</v>
      </c>
      <c r="O69" s="1585">
        <v>136433.96</v>
      </c>
      <c r="P69" s="1585">
        <v>144224.34</v>
      </c>
      <c r="Q69" s="1585">
        <v>149906.78</v>
      </c>
      <c r="R69" s="1585">
        <v>154299.04999999999</v>
      </c>
      <c r="S69" s="1657">
        <v>157246.16</v>
      </c>
      <c r="T69" s="1657">
        <v>161680.5</v>
      </c>
      <c r="U69" s="1657">
        <v>166191.39000000001</v>
      </c>
    </row>
    <row r="70" spans="2:21" x14ac:dyDescent="0.2">
      <c r="B70" s="1585" t="s">
        <v>1028</v>
      </c>
      <c r="C70" s="1585" t="s">
        <v>1937</v>
      </c>
      <c r="D70" s="1658">
        <v>24403.62</v>
      </c>
      <c r="E70" s="1658">
        <v>25088.83</v>
      </c>
      <c r="F70" s="1585">
        <v>25008.83</v>
      </c>
      <c r="G70" s="1585">
        <v>25914.15</v>
      </c>
      <c r="H70" s="1585">
        <v>28505.57</v>
      </c>
      <c r="I70" s="1585">
        <v>29109.89</v>
      </c>
      <c r="J70" s="1585">
        <v>31275.67</v>
      </c>
      <c r="K70" s="1585">
        <v>34056.080000000002</v>
      </c>
      <c r="L70" s="1585">
        <v>34921.1</v>
      </c>
      <c r="M70" s="1585">
        <v>36293.5</v>
      </c>
      <c r="N70" s="1585">
        <v>37066.550000000003</v>
      </c>
      <c r="O70" s="1585">
        <v>37945.03</v>
      </c>
      <c r="P70" s="1585">
        <v>40111.69</v>
      </c>
      <c r="Q70" s="1585">
        <v>41692.089999999997</v>
      </c>
      <c r="R70" s="1585">
        <v>42913.67</v>
      </c>
      <c r="S70" s="1657">
        <v>43733.32</v>
      </c>
      <c r="T70" s="1657">
        <v>44966.6</v>
      </c>
      <c r="U70" s="1657">
        <v>46221.17</v>
      </c>
    </row>
    <row r="71" spans="2:21" x14ac:dyDescent="0.2">
      <c r="B71" s="1585" t="s">
        <v>1030</v>
      </c>
      <c r="C71" s="1585" t="s">
        <v>1938</v>
      </c>
      <c r="D71" s="1658">
        <v>20413.02</v>
      </c>
      <c r="E71" s="1658">
        <v>20919.259999999998</v>
      </c>
      <c r="F71" s="1585">
        <v>20919.259999999998</v>
      </c>
      <c r="G71" s="1585">
        <v>21676.54</v>
      </c>
      <c r="H71" s="1585">
        <v>23844.19</v>
      </c>
      <c r="I71" s="1585">
        <v>24349.69</v>
      </c>
      <c r="J71" s="1585">
        <v>26161.31</v>
      </c>
      <c r="K71" s="1585">
        <v>28487.05</v>
      </c>
      <c r="L71" s="1585">
        <v>29210.62</v>
      </c>
      <c r="M71" s="1585">
        <v>30358.6</v>
      </c>
      <c r="N71" s="1585">
        <v>31005.24</v>
      </c>
      <c r="O71" s="1585">
        <v>31740.06</v>
      </c>
      <c r="P71" s="1585">
        <v>33552.42</v>
      </c>
      <c r="Q71" s="1585">
        <v>34874.39</v>
      </c>
      <c r="R71" s="1585">
        <v>35896.21</v>
      </c>
      <c r="S71" s="1657">
        <v>36581.83</v>
      </c>
      <c r="T71" s="1657">
        <v>37613.440000000002</v>
      </c>
      <c r="U71" s="1657">
        <v>38662.85</v>
      </c>
    </row>
    <row r="72" spans="2:21" x14ac:dyDescent="0.2">
      <c r="B72" s="1585" t="s">
        <v>1073</v>
      </c>
      <c r="C72" s="1585" t="s">
        <v>1945</v>
      </c>
      <c r="D72" s="1658">
        <v>5640.85</v>
      </c>
      <c r="E72" s="1658">
        <v>5780.74</v>
      </c>
      <c r="F72" s="1585">
        <v>5780.74</v>
      </c>
      <c r="G72" s="1585">
        <v>5990</v>
      </c>
      <c r="H72" s="1585">
        <v>6589</v>
      </c>
      <c r="I72" s="1585">
        <v>6728.69</v>
      </c>
      <c r="J72" s="1585">
        <v>7229.3</v>
      </c>
      <c r="K72" s="1585">
        <v>7871.98</v>
      </c>
      <c r="L72" s="1585">
        <v>8071.93</v>
      </c>
      <c r="M72" s="1585">
        <v>8389.16</v>
      </c>
      <c r="N72" s="1585">
        <v>8567.85</v>
      </c>
      <c r="O72" s="1585">
        <v>8770.91</v>
      </c>
      <c r="P72" s="1585">
        <v>9271.73</v>
      </c>
      <c r="Q72" s="1585">
        <v>9637.0400000000009</v>
      </c>
      <c r="R72" s="1585">
        <v>9919.41</v>
      </c>
      <c r="S72" s="1657">
        <v>10108.870000000001</v>
      </c>
      <c r="T72" s="1657">
        <v>10393.94</v>
      </c>
      <c r="U72" s="1657">
        <v>10683.93</v>
      </c>
    </row>
  </sheetData>
  <mergeCells count="11">
    <mergeCell ref="F57:N57"/>
    <mergeCell ref="B2:T2"/>
    <mergeCell ref="B3:S3"/>
    <mergeCell ref="B4:T4"/>
    <mergeCell ref="B5:T5"/>
    <mergeCell ref="B7:C8"/>
    <mergeCell ref="B10:U10"/>
    <mergeCell ref="J11:R11"/>
    <mergeCell ref="B33:U33"/>
    <mergeCell ref="J34:R34"/>
    <mergeCell ref="B56:U56"/>
  </mergeCells>
  <hyperlinks>
    <hyperlink ref="V2" location="'Indice Total'!A6" display="Volver"/>
  </hyperlinks>
  <pageMargins left="0.70866141732283472" right="0.70866141732283472" top="0.74803149606299213" bottom="0.74803149606299213" header="0.31496062992125984" footer="0.31496062992125984"/>
  <pageSetup scale="70"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H59"/>
  <sheetViews>
    <sheetView showGridLines="0" zoomScale="90" zoomScaleNormal="90" workbookViewId="0"/>
  </sheetViews>
  <sheetFormatPr baseColWidth="10" defaultColWidth="11.42578125" defaultRowHeight="12.75" x14ac:dyDescent="0.2"/>
  <cols>
    <col min="1" max="1" width="23.7109375" style="241" customWidth="1"/>
    <col min="2" max="2" width="12.85546875" style="1298" customWidth="1"/>
    <col min="3" max="3" width="12.85546875" style="241" customWidth="1"/>
    <col min="4" max="4" width="12.85546875" style="1298" customWidth="1"/>
    <col min="5" max="5" width="12.85546875" style="241" customWidth="1"/>
    <col min="6" max="6" width="28.140625" style="241" customWidth="1"/>
    <col min="7" max="7" width="25.28515625" style="241" customWidth="1"/>
    <col min="8" max="16384" width="11.42578125" style="241"/>
  </cols>
  <sheetData>
    <row r="1" spans="2:8" ht="42.95" customHeight="1" x14ac:dyDescent="0.2"/>
    <row r="2" spans="2:8" ht="21" customHeight="1" x14ac:dyDescent="0.2">
      <c r="B2" s="1769" t="s">
        <v>1969</v>
      </c>
      <c r="C2" s="1769"/>
      <c r="D2" s="1769"/>
      <c r="E2" s="1769"/>
      <c r="F2" s="1769"/>
      <c r="G2" s="1769"/>
      <c r="H2" s="3" t="s">
        <v>1</v>
      </c>
    </row>
    <row r="3" spans="2:8" ht="22.15" customHeight="1" x14ac:dyDescent="0.2">
      <c r="B3" s="1919" t="s">
        <v>1970</v>
      </c>
      <c r="C3" s="1919"/>
      <c r="D3" s="1919"/>
      <c r="E3" s="1919"/>
      <c r="F3" s="1919"/>
      <c r="G3" s="1919"/>
    </row>
    <row r="4" spans="2:8" ht="16.5" thickBot="1" x14ac:dyDescent="0.25">
      <c r="B4" s="1920" t="s">
        <v>1971</v>
      </c>
      <c r="C4" s="1920"/>
      <c r="D4" s="1920"/>
      <c r="E4" s="1920"/>
      <c r="F4" s="1920"/>
      <c r="G4" s="1920"/>
    </row>
    <row r="5" spans="2:8" ht="16.5" customHeight="1" x14ac:dyDescent="0.2">
      <c r="B5" s="1299"/>
      <c r="C5" s="911"/>
      <c r="D5" s="1299"/>
      <c r="E5" s="911"/>
      <c r="F5" s="911"/>
      <c r="G5" s="911"/>
    </row>
    <row r="6" spans="2:8" ht="15" customHeight="1" x14ac:dyDescent="0.2">
      <c r="B6" s="1921" t="s">
        <v>627</v>
      </c>
      <c r="C6" s="1922"/>
      <c r="D6" s="1924" t="s">
        <v>628</v>
      </c>
      <c r="E6" s="1922"/>
      <c r="F6" s="1925" t="s">
        <v>1972</v>
      </c>
      <c r="G6" s="1926" t="s">
        <v>1973</v>
      </c>
    </row>
    <row r="7" spans="2:8" ht="15" customHeight="1" x14ac:dyDescent="0.2">
      <c r="B7" s="1923"/>
      <c r="C7" s="1922"/>
      <c r="D7" s="1922" t="s">
        <v>1974</v>
      </c>
      <c r="E7" s="1922"/>
      <c r="F7" s="1922"/>
      <c r="G7" s="1927"/>
    </row>
    <row r="8" spans="2:8" ht="18" customHeight="1" x14ac:dyDescent="0.2">
      <c r="B8" s="1300" t="s">
        <v>533</v>
      </c>
      <c r="C8" s="1239">
        <v>1979</v>
      </c>
      <c r="D8" s="1301" t="s">
        <v>536</v>
      </c>
      <c r="E8" s="1239">
        <v>1979</v>
      </c>
      <c r="F8" s="1302">
        <v>31417.5</v>
      </c>
      <c r="G8" s="947" t="s">
        <v>1975</v>
      </c>
    </row>
    <row r="9" spans="2:8" ht="18" customHeight="1" x14ac:dyDescent="0.2">
      <c r="B9" s="1300" t="s">
        <v>537</v>
      </c>
      <c r="C9" s="1239">
        <v>1979</v>
      </c>
      <c r="D9" s="1301" t="s">
        <v>541</v>
      </c>
      <c r="E9" s="1239">
        <v>1979</v>
      </c>
      <c r="F9" s="1302">
        <v>34873.5</v>
      </c>
      <c r="G9" s="1303"/>
    </row>
    <row r="10" spans="2:8" ht="18" customHeight="1" x14ac:dyDescent="0.2">
      <c r="B10" s="1300" t="s">
        <v>542</v>
      </c>
      <c r="C10" s="1239">
        <v>1979</v>
      </c>
      <c r="D10" s="1301" t="s">
        <v>533</v>
      </c>
      <c r="E10" s="1239">
        <v>1980</v>
      </c>
      <c r="F10" s="1302">
        <v>41150.5</v>
      </c>
      <c r="G10" s="1303"/>
    </row>
    <row r="11" spans="2:8" ht="18" customHeight="1" x14ac:dyDescent="0.2">
      <c r="B11" s="1300" t="s">
        <v>534</v>
      </c>
      <c r="C11" s="1239">
        <v>1980</v>
      </c>
      <c r="D11" s="1301" t="s">
        <v>539</v>
      </c>
      <c r="E11" s="1239">
        <v>1980</v>
      </c>
      <c r="F11" s="1302">
        <v>44442.5</v>
      </c>
      <c r="G11" s="1303"/>
    </row>
    <row r="12" spans="2:8" ht="18" customHeight="1" x14ac:dyDescent="0.2">
      <c r="B12" s="1300" t="s">
        <v>540</v>
      </c>
      <c r="C12" s="1239">
        <v>1980</v>
      </c>
      <c r="D12" s="1301" t="s">
        <v>537</v>
      </c>
      <c r="E12" s="1239">
        <v>1981</v>
      </c>
      <c r="F12" s="1302">
        <v>50664.5</v>
      </c>
      <c r="G12" s="1303"/>
    </row>
    <row r="13" spans="2:8" ht="18" customHeight="1" x14ac:dyDescent="0.2">
      <c r="B13" s="1300" t="s">
        <v>538</v>
      </c>
      <c r="C13" s="1239">
        <v>1981</v>
      </c>
      <c r="D13" s="1301" t="s">
        <v>536</v>
      </c>
      <c r="E13" s="1239">
        <v>1983</v>
      </c>
      <c r="F13" s="1302">
        <v>57757.4</v>
      </c>
      <c r="G13" s="947" t="s">
        <v>1976</v>
      </c>
    </row>
    <row r="14" spans="2:8" ht="18" customHeight="1" x14ac:dyDescent="0.2">
      <c r="B14" s="1300" t="s">
        <v>537</v>
      </c>
      <c r="C14" s="1239">
        <v>1983</v>
      </c>
      <c r="D14" s="1301" t="s">
        <v>542</v>
      </c>
      <c r="E14" s="1239">
        <v>1984</v>
      </c>
      <c r="F14" s="1302">
        <v>60645.32</v>
      </c>
      <c r="G14" s="1303"/>
    </row>
    <row r="15" spans="2:8" ht="18" customHeight="1" x14ac:dyDescent="0.2">
      <c r="B15" s="1300" t="s">
        <v>531</v>
      </c>
      <c r="C15" s="1239">
        <v>1985</v>
      </c>
      <c r="D15" s="1301" t="s">
        <v>541</v>
      </c>
      <c r="E15" s="1239">
        <v>1985</v>
      </c>
      <c r="F15" s="1302">
        <v>74255.710000000006</v>
      </c>
      <c r="G15" s="1303"/>
    </row>
    <row r="16" spans="2:8" ht="18" customHeight="1" x14ac:dyDescent="0.2">
      <c r="B16" s="1300" t="s">
        <v>542</v>
      </c>
      <c r="C16" s="1239">
        <v>1985</v>
      </c>
      <c r="D16" s="1301" t="s">
        <v>540</v>
      </c>
      <c r="E16" s="1239">
        <v>1986</v>
      </c>
      <c r="F16" s="1302">
        <v>85393.51</v>
      </c>
      <c r="G16" s="1303"/>
    </row>
    <row r="17" spans="2:7" ht="18" customHeight="1" x14ac:dyDescent="0.2">
      <c r="B17" s="1300" t="s">
        <v>541</v>
      </c>
      <c r="C17" s="1239">
        <v>1986</v>
      </c>
      <c r="D17" s="1301" t="s">
        <v>538</v>
      </c>
      <c r="E17" s="1239">
        <v>1987</v>
      </c>
      <c r="F17" s="1302">
        <v>93936</v>
      </c>
      <c r="G17" s="1303"/>
    </row>
    <row r="18" spans="2:7" ht="18" customHeight="1" x14ac:dyDescent="0.2">
      <c r="B18" s="1300" t="s">
        <v>539</v>
      </c>
      <c r="C18" s="1239">
        <v>1987</v>
      </c>
      <c r="D18" s="1301" t="s">
        <v>535</v>
      </c>
      <c r="E18" s="1239">
        <v>1988</v>
      </c>
      <c r="F18" s="1302">
        <v>105208</v>
      </c>
      <c r="G18" s="1303"/>
    </row>
    <row r="19" spans="2:7" ht="18" customHeight="1" x14ac:dyDescent="0.2">
      <c r="B19" s="1300" t="s">
        <v>536</v>
      </c>
      <c r="C19" s="1239">
        <v>1988</v>
      </c>
      <c r="D19" s="1301" t="s">
        <v>531</v>
      </c>
      <c r="E19" s="1239">
        <v>1989</v>
      </c>
      <c r="F19" s="1302">
        <v>120990</v>
      </c>
      <c r="G19" s="1303"/>
    </row>
    <row r="20" spans="2:7" ht="18" customHeight="1" x14ac:dyDescent="0.2">
      <c r="B20" s="1300" t="s">
        <v>532</v>
      </c>
      <c r="C20" s="1239">
        <v>1989</v>
      </c>
      <c r="D20" s="1301" t="s">
        <v>541</v>
      </c>
      <c r="E20" s="1239">
        <v>1989</v>
      </c>
      <c r="F20" s="1302">
        <v>133097</v>
      </c>
      <c r="G20" s="1303"/>
    </row>
    <row r="21" spans="2:7" ht="18" customHeight="1" x14ac:dyDescent="0.2">
      <c r="B21" s="1300" t="s">
        <v>542</v>
      </c>
      <c r="C21" s="1239">
        <v>1989</v>
      </c>
      <c r="D21" s="1301" t="s">
        <v>535</v>
      </c>
      <c r="E21" s="1239">
        <v>1990</v>
      </c>
      <c r="F21" s="1302">
        <v>149068</v>
      </c>
      <c r="G21" s="1303"/>
    </row>
    <row r="22" spans="2:7" ht="18" customHeight="1" x14ac:dyDescent="0.2">
      <c r="B22" s="1300" t="s">
        <v>536</v>
      </c>
      <c r="C22" s="1239">
        <v>1990</v>
      </c>
      <c r="D22" s="1301" t="s">
        <v>535</v>
      </c>
      <c r="E22" s="1239">
        <v>1991</v>
      </c>
      <c r="F22" s="1302">
        <v>215405</v>
      </c>
      <c r="G22" s="1303"/>
    </row>
    <row r="23" spans="2:7" ht="18" customHeight="1" x14ac:dyDescent="0.2">
      <c r="B23" s="1300" t="s">
        <v>536</v>
      </c>
      <c r="C23" s="1239">
        <v>1991</v>
      </c>
      <c r="D23" s="1301" t="s">
        <v>535</v>
      </c>
      <c r="E23" s="1239">
        <v>1992</v>
      </c>
      <c r="F23" s="1302">
        <v>273349.01</v>
      </c>
      <c r="G23" s="1303"/>
    </row>
    <row r="24" spans="2:7" ht="18" customHeight="1" x14ac:dyDescent="0.2">
      <c r="B24" s="1300" t="s">
        <v>536</v>
      </c>
      <c r="C24" s="1239">
        <v>1992</v>
      </c>
      <c r="D24" s="1301" t="s">
        <v>542</v>
      </c>
      <c r="E24" s="1239">
        <v>1992</v>
      </c>
      <c r="F24" s="1302">
        <v>319732.82</v>
      </c>
      <c r="G24" s="1303"/>
    </row>
    <row r="25" spans="2:7" ht="18" customHeight="1" x14ac:dyDescent="0.2">
      <c r="B25" s="1300" t="s">
        <v>1977</v>
      </c>
      <c r="C25" s="1239" t="s">
        <v>1978</v>
      </c>
      <c r="D25" s="1301" t="s">
        <v>1979</v>
      </c>
      <c r="E25" s="1239" t="s">
        <v>1978</v>
      </c>
      <c r="F25" s="1302">
        <v>344484</v>
      </c>
      <c r="G25" s="947" t="s">
        <v>1980</v>
      </c>
    </row>
    <row r="26" spans="2:7" ht="18" customHeight="1" x14ac:dyDescent="0.2">
      <c r="B26" s="1300" t="s">
        <v>1981</v>
      </c>
      <c r="C26" s="1239">
        <v>1993</v>
      </c>
      <c r="D26" s="1301" t="s">
        <v>541</v>
      </c>
      <c r="E26" s="1239">
        <v>1993</v>
      </c>
      <c r="F26" s="1302">
        <v>430605</v>
      </c>
      <c r="G26" s="1239" t="s">
        <v>1864</v>
      </c>
    </row>
    <row r="27" spans="2:7" ht="18" customHeight="1" x14ac:dyDescent="0.2">
      <c r="B27" s="1300" t="s">
        <v>542</v>
      </c>
      <c r="C27" s="1239">
        <v>1993</v>
      </c>
      <c r="D27" s="1301" t="s">
        <v>541</v>
      </c>
      <c r="E27" s="1239">
        <v>1994</v>
      </c>
      <c r="F27" s="1302">
        <v>482665</v>
      </c>
      <c r="G27" s="1303"/>
    </row>
    <row r="28" spans="2:7" ht="18" customHeight="1" x14ac:dyDescent="0.2">
      <c r="B28" s="1300" t="s">
        <v>542</v>
      </c>
      <c r="C28" s="1239">
        <v>1994</v>
      </c>
      <c r="D28" s="1301" t="s">
        <v>541</v>
      </c>
      <c r="E28" s="1239">
        <v>1995</v>
      </c>
      <c r="F28" s="1302">
        <v>525622</v>
      </c>
      <c r="G28" s="1303"/>
    </row>
    <row r="29" spans="2:7" ht="18" customHeight="1" x14ac:dyDescent="0.2">
      <c r="B29" s="1300" t="s">
        <v>542</v>
      </c>
      <c r="C29" s="1239">
        <v>1995</v>
      </c>
      <c r="D29" s="1301" t="s">
        <v>541</v>
      </c>
      <c r="E29" s="1239">
        <v>1996</v>
      </c>
      <c r="F29" s="1302">
        <v>568723</v>
      </c>
      <c r="G29" s="1303"/>
    </row>
    <row r="30" spans="2:7" ht="18" customHeight="1" x14ac:dyDescent="0.2">
      <c r="B30" s="1300" t="s">
        <v>542</v>
      </c>
      <c r="C30" s="1239">
        <v>1996</v>
      </c>
      <c r="D30" s="1301" t="s">
        <v>541</v>
      </c>
      <c r="E30" s="1239">
        <v>1997</v>
      </c>
      <c r="F30" s="1302">
        <v>605974</v>
      </c>
      <c r="G30" s="1303"/>
    </row>
    <row r="31" spans="2:7" ht="18" customHeight="1" x14ac:dyDescent="0.2">
      <c r="B31" s="1300" t="s">
        <v>542</v>
      </c>
      <c r="C31" s="1239">
        <v>1997</v>
      </c>
      <c r="D31" s="1301" t="s">
        <v>541</v>
      </c>
      <c r="E31" s="1239">
        <v>1998</v>
      </c>
      <c r="F31" s="1302">
        <v>644029</v>
      </c>
      <c r="G31" s="1303"/>
    </row>
    <row r="32" spans="2:7" ht="18" customHeight="1" x14ac:dyDescent="0.2">
      <c r="B32" s="1300" t="s">
        <v>542</v>
      </c>
      <c r="C32" s="1239">
        <v>1998</v>
      </c>
      <c r="D32" s="1301" t="s">
        <v>541</v>
      </c>
      <c r="E32" s="1239">
        <v>1999</v>
      </c>
      <c r="F32" s="1302">
        <v>671593</v>
      </c>
      <c r="G32" s="1303"/>
    </row>
    <row r="33" spans="2:8" ht="18" customHeight="1" x14ac:dyDescent="0.2">
      <c r="B33" s="1300" t="s">
        <v>542</v>
      </c>
      <c r="C33" s="1239">
        <v>1999</v>
      </c>
      <c r="D33" s="1301" t="s">
        <v>541</v>
      </c>
      <c r="E33" s="1239">
        <v>2000</v>
      </c>
      <c r="F33" s="1302">
        <v>688786</v>
      </c>
      <c r="G33" s="1303"/>
    </row>
    <row r="34" spans="2:8" ht="18" customHeight="1" x14ac:dyDescent="0.2">
      <c r="B34" s="1300" t="s">
        <v>542</v>
      </c>
      <c r="C34" s="1239">
        <v>2000</v>
      </c>
      <c r="D34" s="1301" t="s">
        <v>541</v>
      </c>
      <c r="E34" s="1239">
        <v>2001</v>
      </c>
      <c r="F34" s="1302">
        <v>721021</v>
      </c>
      <c r="G34" s="1303"/>
    </row>
    <row r="35" spans="2:8" ht="18" customHeight="1" x14ac:dyDescent="0.2">
      <c r="B35" s="1300" t="s">
        <v>542</v>
      </c>
      <c r="C35" s="1239">
        <v>2001</v>
      </c>
      <c r="D35" s="1301" t="s">
        <v>541</v>
      </c>
      <c r="E35" s="1239">
        <v>2002</v>
      </c>
      <c r="F35" s="1302">
        <v>743156</v>
      </c>
      <c r="G35" s="1303"/>
    </row>
    <row r="36" spans="2:8" ht="18" customHeight="1" x14ac:dyDescent="0.2">
      <c r="B36" s="1300" t="s">
        <v>542</v>
      </c>
      <c r="C36" s="1239">
        <v>2002</v>
      </c>
      <c r="D36" s="1301" t="s">
        <v>541</v>
      </c>
      <c r="E36" s="1239">
        <v>2003</v>
      </c>
      <c r="F36" s="1302">
        <v>765153</v>
      </c>
      <c r="G36" s="1303"/>
    </row>
    <row r="37" spans="2:8" ht="18" customHeight="1" x14ac:dyDescent="0.2">
      <c r="B37" s="1300" t="s">
        <v>542</v>
      </c>
      <c r="C37" s="1239">
        <v>2003</v>
      </c>
      <c r="D37" s="1301" t="s">
        <v>541</v>
      </c>
      <c r="E37" s="1239">
        <v>2004</v>
      </c>
      <c r="F37" s="1302">
        <v>772422</v>
      </c>
      <c r="G37" s="1303"/>
    </row>
    <row r="38" spans="2:8" ht="18" customHeight="1" x14ac:dyDescent="0.2">
      <c r="B38" s="1300" t="s">
        <v>542</v>
      </c>
      <c r="C38" s="1239">
        <v>2004</v>
      </c>
      <c r="D38" s="1301" t="s">
        <v>541</v>
      </c>
      <c r="E38" s="1239">
        <v>2005</v>
      </c>
      <c r="F38" s="1302">
        <v>791578</v>
      </c>
      <c r="G38" s="1303"/>
    </row>
    <row r="39" spans="2:8" ht="18" customHeight="1" x14ac:dyDescent="0.2">
      <c r="B39" s="1300" t="s">
        <v>542</v>
      </c>
      <c r="C39" s="1239">
        <v>2005</v>
      </c>
      <c r="D39" s="1301" t="s">
        <v>541</v>
      </c>
      <c r="E39" s="1239">
        <v>2006</v>
      </c>
      <c r="F39" s="1302">
        <v>820233</v>
      </c>
      <c r="G39" s="1303"/>
    </row>
    <row r="40" spans="2:8" ht="18" customHeight="1" x14ac:dyDescent="0.2">
      <c r="B40" s="1300" t="s">
        <v>542</v>
      </c>
      <c r="C40" s="1239">
        <v>2006</v>
      </c>
      <c r="D40" s="1301" t="s">
        <v>541</v>
      </c>
      <c r="E40" s="1239">
        <v>2007</v>
      </c>
      <c r="F40" s="1302">
        <v>837622</v>
      </c>
      <c r="G40" s="1303"/>
    </row>
    <row r="41" spans="2:8" ht="18" customHeight="1" x14ac:dyDescent="0.2">
      <c r="B41" s="1300" t="s">
        <v>542</v>
      </c>
      <c r="C41" s="1239">
        <v>2007</v>
      </c>
      <c r="D41" s="1301" t="s">
        <v>541</v>
      </c>
      <c r="E41" s="1239">
        <v>2008</v>
      </c>
      <c r="F41" s="1302">
        <v>899941</v>
      </c>
      <c r="G41" s="1303"/>
    </row>
    <row r="42" spans="2:8" ht="18" customHeight="1" x14ac:dyDescent="0.2">
      <c r="B42" s="1300" t="s">
        <v>542</v>
      </c>
      <c r="C42" s="1239">
        <v>2008</v>
      </c>
      <c r="D42" s="1301" t="s">
        <v>541</v>
      </c>
      <c r="E42" s="1239">
        <v>2010</v>
      </c>
      <c r="F42" s="1302">
        <v>979946</v>
      </c>
      <c r="G42" s="1303"/>
    </row>
    <row r="43" spans="2:8" ht="18" customHeight="1" x14ac:dyDescent="0.2">
      <c r="B43" s="1300" t="s">
        <v>542</v>
      </c>
      <c r="C43" s="1239">
        <v>2010</v>
      </c>
      <c r="D43" s="1301" t="s">
        <v>541</v>
      </c>
      <c r="E43" s="1239">
        <v>2011</v>
      </c>
      <c r="F43" s="1302">
        <v>1004837</v>
      </c>
      <c r="G43" s="1303"/>
    </row>
    <row r="44" spans="2:8" ht="18" customHeight="1" x14ac:dyDescent="0.2">
      <c r="B44" s="1300" t="s">
        <v>542</v>
      </c>
      <c r="C44" s="1239">
        <v>2011</v>
      </c>
      <c r="D44" s="1301" t="s">
        <v>541</v>
      </c>
      <c r="E44" s="1239">
        <v>2012</v>
      </c>
      <c r="F44" s="1302">
        <v>1044327</v>
      </c>
      <c r="G44" s="1303"/>
    </row>
    <row r="45" spans="2:8" ht="18" customHeight="1" x14ac:dyDescent="0.2">
      <c r="B45" s="1300" t="s">
        <v>542</v>
      </c>
      <c r="C45" s="1239">
        <v>2012</v>
      </c>
      <c r="D45" s="1301" t="s">
        <v>541</v>
      </c>
      <c r="E45" s="1239">
        <v>2013</v>
      </c>
      <c r="F45" s="1302">
        <v>1066571</v>
      </c>
      <c r="G45" s="1303"/>
    </row>
    <row r="46" spans="2:8" ht="18" customHeight="1" x14ac:dyDescent="0.2">
      <c r="B46" s="1300" t="s">
        <v>542</v>
      </c>
      <c r="C46" s="1239">
        <v>2013</v>
      </c>
      <c r="D46" s="1301" t="s">
        <v>541</v>
      </c>
      <c r="E46" s="1239">
        <v>2014</v>
      </c>
      <c r="F46" s="1302">
        <v>1091849</v>
      </c>
      <c r="G46" s="1303"/>
    </row>
    <row r="47" spans="2:8" ht="18" customHeight="1" x14ac:dyDescent="0.2">
      <c r="B47" s="1300" t="s">
        <v>542</v>
      </c>
      <c r="C47" s="1239">
        <v>2014</v>
      </c>
      <c r="D47" s="1304"/>
      <c r="E47" s="1239"/>
      <c r="F47" s="1302">
        <v>1154194</v>
      </c>
      <c r="G47" s="1303"/>
      <c r="H47" s="814"/>
    </row>
    <row r="48" spans="2:8" ht="18" customHeight="1" x14ac:dyDescent="0.2">
      <c r="B48" s="1300" t="s">
        <v>542</v>
      </c>
      <c r="C48" s="1239">
        <v>2015</v>
      </c>
      <c r="D48" s="1304"/>
      <c r="E48" s="1239"/>
      <c r="F48" s="1302">
        <v>1199669</v>
      </c>
      <c r="G48" s="1303"/>
    </row>
    <row r="49" spans="2:7" ht="18" customHeight="1" x14ac:dyDescent="0.2">
      <c r="B49" s="1300" t="s">
        <v>542</v>
      </c>
      <c r="C49" s="1239">
        <v>2016</v>
      </c>
      <c r="D49" s="1304"/>
      <c r="E49" s="1239"/>
      <c r="F49" s="1302">
        <v>1234819</v>
      </c>
      <c r="G49" s="1303"/>
    </row>
    <row r="50" spans="2:7" ht="18" customHeight="1" x14ac:dyDescent="0.2">
      <c r="B50" s="1300" t="s">
        <v>542</v>
      </c>
      <c r="C50" s="1239">
        <v>2017</v>
      </c>
      <c r="D50" s="1304"/>
      <c r="E50" s="1239"/>
      <c r="F50" s="1302">
        <v>1258404</v>
      </c>
      <c r="G50" s="1303"/>
    </row>
    <row r="51" spans="2:7" ht="18" customHeight="1" x14ac:dyDescent="0.2">
      <c r="B51" s="1300" t="s">
        <v>542</v>
      </c>
      <c r="C51" s="1239">
        <v>2018</v>
      </c>
      <c r="D51" s="1304"/>
      <c r="E51" s="1239"/>
      <c r="F51" s="1302">
        <v>1293891</v>
      </c>
      <c r="G51" s="1303"/>
    </row>
    <row r="52" spans="2:7" ht="18" customHeight="1" x14ac:dyDescent="0.2">
      <c r="B52" s="1300" t="s">
        <v>542</v>
      </c>
      <c r="C52" s="1239">
        <v>2019</v>
      </c>
      <c r="D52" s="1304"/>
      <c r="E52" s="1239"/>
      <c r="F52" s="1302">
        <v>1329991</v>
      </c>
      <c r="G52" s="1303"/>
    </row>
    <row r="53" spans="2:7" ht="3.75" customHeight="1" x14ac:dyDescent="0.2">
      <c r="B53" s="1305"/>
      <c r="C53" s="1193"/>
      <c r="D53" s="1306"/>
      <c r="E53" s="1193"/>
      <c r="F53" s="1307"/>
      <c r="G53" s="1308"/>
    </row>
    <row r="54" spans="2:7" ht="27" customHeight="1" x14ac:dyDescent="0.2">
      <c r="B54" s="1917" t="s">
        <v>1982</v>
      </c>
      <c r="C54" s="1918"/>
      <c r="D54" s="1918"/>
      <c r="E54" s="1918"/>
      <c r="F54" s="1918"/>
      <c r="G54" s="1918"/>
    </row>
    <row r="57" spans="2:7" ht="15.75" x14ac:dyDescent="0.2">
      <c r="F57" s="815"/>
    </row>
    <row r="58" spans="2:7" ht="15.75" x14ac:dyDescent="0.2">
      <c r="F58" s="815"/>
    </row>
    <row r="59" spans="2:7" ht="15.75" x14ac:dyDescent="0.2">
      <c r="F59" s="815"/>
    </row>
  </sheetData>
  <mergeCells count="8">
    <mergeCell ref="B54:G54"/>
    <mergeCell ref="B2:G2"/>
    <mergeCell ref="B3:G3"/>
    <mergeCell ref="B4:G4"/>
    <mergeCell ref="B6:C7"/>
    <mergeCell ref="D6:E7"/>
    <mergeCell ref="F6:F7"/>
    <mergeCell ref="G6:G7"/>
  </mergeCells>
  <hyperlinks>
    <hyperlink ref="H2" location="'Indice Total'!A6" display="Volver"/>
  </hyperlinks>
  <pageMargins left="0.7" right="0.7" top="0.75" bottom="0.75" header="0.3" footer="0.3"/>
  <ignoredErrors>
    <ignoredError sqref="C25:F25" numberStoredAsText="1"/>
  </ignoredErrors>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Q50"/>
  <sheetViews>
    <sheetView showGridLines="0" zoomScale="90" zoomScaleNormal="90" workbookViewId="0"/>
  </sheetViews>
  <sheetFormatPr baseColWidth="10" defaultColWidth="11.42578125" defaultRowHeight="12.75" x14ac:dyDescent="0.2"/>
  <cols>
    <col min="1" max="1" width="23.7109375" style="241" customWidth="1"/>
    <col min="2" max="2" width="4.5703125" style="241" customWidth="1"/>
    <col min="3" max="3" width="63.7109375" style="241" customWidth="1"/>
    <col min="4" max="16384" width="11.42578125" style="241"/>
  </cols>
  <sheetData>
    <row r="1" spans="2:17" ht="42.95" customHeight="1" x14ac:dyDescent="0.2"/>
    <row r="2" spans="2:17" ht="21" customHeight="1" x14ac:dyDescent="0.2">
      <c r="B2" s="1769" t="s">
        <v>1983</v>
      </c>
      <c r="C2" s="1769"/>
      <c r="D2" s="1769"/>
      <c r="E2" s="1769"/>
      <c r="F2" s="1769"/>
      <c r="G2" s="1769"/>
      <c r="H2" s="1769"/>
      <c r="I2" s="1769"/>
      <c r="J2" s="1769"/>
      <c r="K2" s="1769"/>
      <c r="L2" s="1769"/>
      <c r="M2" s="1769"/>
      <c r="N2" s="1769"/>
      <c r="Q2" s="3" t="s">
        <v>1</v>
      </c>
    </row>
    <row r="3" spans="2:17" ht="36" customHeight="1" x14ac:dyDescent="0.2">
      <c r="B3" s="1761" t="s">
        <v>1984</v>
      </c>
      <c r="C3" s="1761"/>
      <c r="D3" s="1761"/>
      <c r="E3" s="1761"/>
      <c r="F3" s="1761"/>
      <c r="G3" s="1761"/>
      <c r="H3" s="1761"/>
      <c r="I3" s="1761"/>
      <c r="J3" s="1761"/>
      <c r="K3" s="1761"/>
      <c r="L3" s="1761"/>
      <c r="M3" s="1761"/>
      <c r="N3" s="1761"/>
      <c r="O3" s="1761"/>
    </row>
    <row r="4" spans="2:17" ht="17.25" customHeight="1" x14ac:dyDescent="0.2">
      <c r="B4" s="1761" t="s">
        <v>1985</v>
      </c>
      <c r="C4" s="1761"/>
      <c r="D4" s="1761"/>
      <c r="E4" s="1761"/>
      <c r="F4" s="1761"/>
      <c r="G4" s="1761"/>
      <c r="H4" s="1761"/>
      <c r="I4" s="1761"/>
      <c r="J4" s="1761"/>
      <c r="K4" s="1761"/>
      <c r="L4" s="1761"/>
      <c r="M4" s="1761"/>
      <c r="N4" s="1761"/>
    </row>
    <row r="5" spans="2:17" ht="18.75" customHeight="1" thickBot="1" x14ac:dyDescent="0.25">
      <c r="B5" s="1761" t="s">
        <v>1986</v>
      </c>
      <c r="C5" s="1761"/>
      <c r="D5" s="1761"/>
      <c r="E5" s="1761"/>
      <c r="F5" s="1761"/>
      <c r="G5" s="1761"/>
      <c r="H5" s="1761"/>
      <c r="I5" s="1761"/>
      <c r="J5" s="1761"/>
      <c r="K5" s="1761"/>
      <c r="L5" s="1761"/>
      <c r="M5" s="1761"/>
      <c r="N5" s="1761"/>
    </row>
    <row r="6" spans="2:17" ht="15" x14ac:dyDescent="0.2">
      <c r="B6" s="1288"/>
      <c r="C6" s="1288"/>
      <c r="D6" s="1288"/>
      <c r="E6" s="1288"/>
      <c r="F6" s="1288"/>
      <c r="G6" s="1288"/>
      <c r="H6" s="1309"/>
      <c r="I6" s="951"/>
      <c r="J6" s="1288"/>
      <c r="K6" s="1288"/>
      <c r="L6" s="1288"/>
      <c r="M6" s="912"/>
      <c r="N6" s="912"/>
      <c r="O6" s="912"/>
    </row>
    <row r="7" spans="2:17" ht="15" customHeight="1" x14ac:dyDescent="0.2">
      <c r="B7" s="1932" t="s">
        <v>1921</v>
      </c>
      <c r="C7" s="1932"/>
      <c r="D7" s="1310" t="s">
        <v>1987</v>
      </c>
      <c r="E7" s="1310" t="s">
        <v>1988</v>
      </c>
      <c r="F7" s="1310" t="s">
        <v>1989</v>
      </c>
      <c r="G7" s="1310" t="s">
        <v>1953</v>
      </c>
      <c r="H7" s="1310" t="s">
        <v>1954</v>
      </c>
      <c r="I7" s="1310" t="s">
        <v>1955</v>
      </c>
      <c r="J7" s="1928" t="s">
        <v>1956</v>
      </c>
      <c r="K7" s="1928" t="s">
        <v>1990</v>
      </c>
      <c r="L7" s="1928" t="s">
        <v>1958</v>
      </c>
      <c r="M7" s="1928" t="s">
        <v>1959</v>
      </c>
      <c r="N7" s="1928" t="s">
        <v>1960</v>
      </c>
      <c r="O7" s="1928" t="s">
        <v>1961</v>
      </c>
    </row>
    <row r="8" spans="2:17" ht="15" customHeight="1" x14ac:dyDescent="0.2">
      <c r="B8" s="1933"/>
      <c r="C8" s="1933"/>
      <c r="D8" s="1310" t="s">
        <v>1991</v>
      </c>
      <c r="E8" s="1310" t="s">
        <v>1992</v>
      </c>
      <c r="F8" s="1310" t="s">
        <v>1993</v>
      </c>
      <c r="G8" s="1310" t="s">
        <v>1965</v>
      </c>
      <c r="H8" s="1310" t="s">
        <v>1966</v>
      </c>
      <c r="I8" s="1310" t="s">
        <v>1967</v>
      </c>
      <c r="J8" s="1929"/>
      <c r="K8" s="1929"/>
      <c r="L8" s="1929"/>
      <c r="M8" s="1929"/>
      <c r="N8" s="1929"/>
      <c r="O8" s="1929"/>
    </row>
    <row r="9" spans="2:17" ht="18" customHeight="1" x14ac:dyDescent="0.2">
      <c r="B9" s="1295"/>
      <c r="C9" s="1295"/>
      <c r="D9" s="1295"/>
      <c r="E9" s="1295"/>
      <c r="F9" s="1295"/>
      <c r="G9" s="1295"/>
      <c r="H9" s="1311"/>
      <c r="I9" s="1295"/>
      <c r="J9" s="1295"/>
      <c r="K9" s="1295"/>
      <c r="L9" s="1295"/>
      <c r="M9" s="1295"/>
      <c r="N9" s="1312"/>
      <c r="O9" s="1312"/>
    </row>
    <row r="10" spans="2:17" ht="18" customHeight="1" x14ac:dyDescent="0.2">
      <c r="B10" s="1930" t="s">
        <v>1994</v>
      </c>
      <c r="C10" s="1930"/>
      <c r="D10" s="1930"/>
      <c r="E10" s="1930"/>
      <c r="F10" s="1930"/>
      <c r="G10" s="1930"/>
      <c r="H10" s="1930"/>
      <c r="I10" s="1930"/>
      <c r="J10" s="1930"/>
      <c r="K10" s="1930"/>
      <c r="L10" s="1930"/>
      <c r="M10" s="1930"/>
      <c r="N10" s="1930"/>
      <c r="O10" s="1930"/>
    </row>
    <row r="11" spans="2:17" ht="18" customHeight="1" x14ac:dyDescent="0.2">
      <c r="B11" s="1313"/>
      <c r="C11" s="1313"/>
      <c r="D11" s="1313"/>
      <c r="E11" s="1313"/>
      <c r="F11" s="1313"/>
      <c r="G11" s="1313"/>
      <c r="H11" s="1313"/>
      <c r="I11" s="1313"/>
      <c r="J11" s="1313"/>
      <c r="K11" s="1313"/>
      <c r="L11" s="1313"/>
      <c r="M11" s="1313"/>
      <c r="N11" s="1314"/>
      <c r="O11" s="1314"/>
    </row>
    <row r="12" spans="2:17" ht="18" customHeight="1" x14ac:dyDescent="0.2">
      <c r="B12" s="1315" t="s">
        <v>1995</v>
      </c>
      <c r="C12" s="1316"/>
      <c r="D12" s="1316"/>
      <c r="E12" s="1316"/>
      <c r="F12" s="1316"/>
      <c r="G12" s="1316"/>
      <c r="H12" s="1315"/>
      <c r="I12" s="1316"/>
      <c r="J12" s="1316"/>
      <c r="K12" s="1316"/>
      <c r="L12" s="1316"/>
      <c r="M12" s="1316"/>
      <c r="N12" s="1317"/>
      <c r="O12" s="1317"/>
    </row>
    <row r="13" spans="2:17" ht="18" customHeight="1" x14ac:dyDescent="0.2">
      <c r="B13" s="1295" t="s">
        <v>1026</v>
      </c>
      <c r="C13" s="1295" t="s">
        <v>1996</v>
      </c>
      <c r="D13" s="1318">
        <v>11017.82</v>
      </c>
      <c r="E13" s="1318">
        <v>11997.3</v>
      </c>
      <c r="F13" s="1318">
        <v>12302.03</v>
      </c>
      <c r="G13" s="1318">
        <v>12785.5</v>
      </c>
      <c r="H13" s="1318">
        <v>13057.83</v>
      </c>
      <c r="I13" s="1318">
        <v>13367.3</v>
      </c>
      <c r="J13" s="1318">
        <v>14130.57</v>
      </c>
      <c r="K13" s="1318">
        <v>14687.31</v>
      </c>
      <c r="L13" s="1318">
        <v>15117.65</v>
      </c>
      <c r="M13" s="1318">
        <v>15406.4</v>
      </c>
      <c r="N13" s="1318">
        <v>15840.86</v>
      </c>
      <c r="O13" s="1318">
        <v>16282.82</v>
      </c>
    </row>
    <row r="14" spans="2:17" ht="18" customHeight="1" x14ac:dyDescent="0.2">
      <c r="B14" s="1295" t="s">
        <v>1028</v>
      </c>
      <c r="C14" s="1295" t="s">
        <v>1997</v>
      </c>
      <c r="D14" s="1318">
        <v>11017.82</v>
      </c>
      <c r="E14" s="1318">
        <v>11997.3</v>
      </c>
      <c r="F14" s="1318">
        <v>12302.03</v>
      </c>
      <c r="G14" s="1318">
        <v>12785.5</v>
      </c>
      <c r="H14" s="1318">
        <v>13057.83</v>
      </c>
      <c r="I14" s="1318">
        <v>13367.3</v>
      </c>
      <c r="J14" s="1318">
        <v>14130.57</v>
      </c>
      <c r="K14" s="1318">
        <v>14687.31</v>
      </c>
      <c r="L14" s="1318">
        <v>15117.65</v>
      </c>
      <c r="M14" s="1318">
        <v>15406.4</v>
      </c>
      <c r="N14" s="1318">
        <v>15840.86</v>
      </c>
      <c r="O14" s="1318">
        <v>16282.82</v>
      </c>
    </row>
    <row r="15" spans="2:17" ht="18" customHeight="1" x14ac:dyDescent="0.2">
      <c r="B15" s="1295"/>
      <c r="C15" s="1295"/>
      <c r="D15" s="1318"/>
      <c r="E15" s="1318"/>
      <c r="F15" s="1318"/>
      <c r="G15" s="1318"/>
      <c r="H15" s="1318"/>
      <c r="I15" s="1318"/>
      <c r="J15" s="1318"/>
      <c r="K15" s="1318"/>
      <c r="L15" s="1318"/>
      <c r="M15" s="1318"/>
      <c r="N15" s="1318"/>
      <c r="O15" s="1318"/>
    </row>
    <row r="16" spans="2:17" ht="18" customHeight="1" x14ac:dyDescent="0.2">
      <c r="B16" s="1315" t="s">
        <v>1998</v>
      </c>
      <c r="C16" s="1316"/>
      <c r="D16" s="1319"/>
      <c r="E16" s="1319"/>
      <c r="F16" s="1320"/>
      <c r="G16" s="1319"/>
      <c r="H16" s="1319"/>
      <c r="I16" s="1319"/>
      <c r="J16" s="1319"/>
      <c r="K16" s="1319"/>
      <c r="L16" s="1319"/>
      <c r="M16" s="1319"/>
      <c r="N16" s="1321"/>
      <c r="O16" s="1321"/>
    </row>
    <row r="17" spans="2:15" ht="18" customHeight="1" x14ac:dyDescent="0.2">
      <c r="B17" s="1295"/>
      <c r="C17" s="1295"/>
      <c r="D17" s="1318"/>
      <c r="E17" s="1318"/>
      <c r="F17" s="1318"/>
      <c r="G17" s="1318"/>
      <c r="H17" s="1318"/>
      <c r="I17" s="1318"/>
      <c r="J17" s="1318"/>
      <c r="K17" s="1318"/>
      <c r="L17" s="1318"/>
      <c r="M17" s="1318"/>
      <c r="N17" s="1318"/>
      <c r="O17" s="1318"/>
    </row>
    <row r="18" spans="2:15" ht="18" customHeight="1" x14ac:dyDescent="0.2">
      <c r="B18" s="1295" t="s">
        <v>1026</v>
      </c>
      <c r="C18" s="932" t="s">
        <v>1941</v>
      </c>
      <c r="D18" s="1318">
        <v>6610.71</v>
      </c>
      <c r="E18" s="1318">
        <v>7198.4</v>
      </c>
      <c r="F18" s="1318">
        <v>7381.24</v>
      </c>
      <c r="G18" s="1318">
        <v>7671.32</v>
      </c>
      <c r="H18" s="1318">
        <v>7834.72</v>
      </c>
      <c r="I18" s="1318">
        <v>8020.4</v>
      </c>
      <c r="J18" s="1318">
        <v>8478.36</v>
      </c>
      <c r="K18" s="1318">
        <v>8812.41</v>
      </c>
      <c r="L18" s="1318">
        <v>9070.61</v>
      </c>
      <c r="M18" s="1318">
        <v>9243.86</v>
      </c>
      <c r="N18" s="1318">
        <v>9504.5400000000009</v>
      </c>
      <c r="O18" s="1318">
        <v>9769.7199999999993</v>
      </c>
    </row>
    <row r="19" spans="2:15" ht="18" customHeight="1" x14ac:dyDescent="0.2">
      <c r="B19" s="1295" t="s">
        <v>1028</v>
      </c>
      <c r="C19" s="932" t="s">
        <v>1942</v>
      </c>
      <c r="D19" s="1318">
        <v>6610.71</v>
      </c>
      <c r="E19" s="1318">
        <v>7198.4</v>
      </c>
      <c r="F19" s="1318">
        <v>7381.24</v>
      </c>
      <c r="G19" s="1318">
        <v>7671.32</v>
      </c>
      <c r="H19" s="1318">
        <v>7834.72</v>
      </c>
      <c r="I19" s="1318">
        <v>8020.4</v>
      </c>
      <c r="J19" s="1318">
        <v>8478.36</v>
      </c>
      <c r="K19" s="1318">
        <v>8812.41</v>
      </c>
      <c r="L19" s="1318">
        <v>9070.61</v>
      </c>
      <c r="M19" s="1318">
        <v>9243.86</v>
      </c>
      <c r="N19" s="1318">
        <v>9504.5400000000009</v>
      </c>
      <c r="O19" s="1318">
        <v>9769.7199999999993</v>
      </c>
    </row>
    <row r="20" spans="2:15" ht="18" customHeight="1" x14ac:dyDescent="0.2">
      <c r="B20" s="1295"/>
      <c r="C20" s="932"/>
      <c r="D20" s="1318"/>
      <c r="E20" s="1318"/>
      <c r="F20" s="1318"/>
      <c r="G20" s="1318"/>
      <c r="H20" s="1318"/>
      <c r="I20" s="1318"/>
      <c r="J20" s="1318"/>
      <c r="K20" s="1318"/>
      <c r="L20" s="1318"/>
      <c r="M20" s="1318"/>
      <c r="N20" s="1318"/>
      <c r="O20" s="1318"/>
    </row>
    <row r="21" spans="2:15" ht="18" customHeight="1" x14ac:dyDescent="0.2">
      <c r="B21" s="1322" t="s">
        <v>1999</v>
      </c>
      <c r="C21" s="1323"/>
      <c r="D21" s="1324"/>
      <c r="E21" s="1324"/>
      <c r="F21" s="1325"/>
      <c r="G21" s="1324"/>
      <c r="H21" s="1324"/>
      <c r="I21" s="1324"/>
      <c r="J21" s="1324"/>
      <c r="K21" s="1324"/>
      <c r="L21" s="1324"/>
      <c r="M21" s="1324"/>
      <c r="N21" s="1324"/>
      <c r="O21" s="1324"/>
    </row>
    <row r="22" spans="2:15" ht="18" customHeight="1" x14ac:dyDescent="0.2">
      <c r="B22" s="932" t="s">
        <v>1026</v>
      </c>
      <c r="C22" s="932" t="s">
        <v>2000</v>
      </c>
      <c r="D22" s="1318">
        <v>5508.9</v>
      </c>
      <c r="E22" s="1318">
        <v>5998.64</v>
      </c>
      <c r="F22" s="1318">
        <v>6151.01</v>
      </c>
      <c r="G22" s="1318">
        <v>6392.74</v>
      </c>
      <c r="H22" s="1318">
        <v>6528.91</v>
      </c>
      <c r="I22" s="1318">
        <v>6683.65</v>
      </c>
      <c r="J22" s="1318">
        <v>7065.29</v>
      </c>
      <c r="K22" s="1318">
        <v>7343.66</v>
      </c>
      <c r="L22" s="1318">
        <v>7558.83</v>
      </c>
      <c r="M22" s="1318">
        <v>7703.2</v>
      </c>
      <c r="N22" s="1318">
        <v>7920.43</v>
      </c>
      <c r="O22" s="1318">
        <v>8141.41</v>
      </c>
    </row>
    <row r="23" spans="2:15" ht="18" customHeight="1" x14ac:dyDescent="0.2">
      <c r="B23" s="932" t="s">
        <v>1028</v>
      </c>
      <c r="C23" s="932" t="s">
        <v>2001</v>
      </c>
      <c r="D23" s="1318">
        <v>5508.9</v>
      </c>
      <c r="E23" s="1318">
        <v>5998.64</v>
      </c>
      <c r="F23" s="1318">
        <v>6151.01</v>
      </c>
      <c r="G23" s="1318">
        <v>6392.74</v>
      </c>
      <c r="H23" s="1318">
        <v>6528.91</v>
      </c>
      <c r="I23" s="1318">
        <v>6683.65</v>
      </c>
      <c r="J23" s="1318">
        <v>7065.29</v>
      </c>
      <c r="K23" s="1318">
        <v>7343.66</v>
      </c>
      <c r="L23" s="1318">
        <v>7558.83</v>
      </c>
      <c r="M23" s="1318">
        <v>7703.2</v>
      </c>
      <c r="N23" s="1318">
        <v>7920.43</v>
      </c>
      <c r="O23" s="1318">
        <v>8141.41</v>
      </c>
    </row>
    <row r="24" spans="2:15" ht="18" customHeight="1" x14ac:dyDescent="0.2">
      <c r="B24" s="1295"/>
      <c r="C24" s="1295"/>
      <c r="D24" s="1311"/>
      <c r="E24" s="1311"/>
      <c r="F24" s="1311"/>
      <c r="G24" s="1311"/>
      <c r="H24" s="1311"/>
      <c r="I24" s="1311"/>
      <c r="J24" s="1295"/>
      <c r="K24" s="1295"/>
      <c r="L24" s="1295"/>
      <c r="M24" s="1295"/>
      <c r="N24" s="1295"/>
      <c r="O24" s="1295"/>
    </row>
    <row r="25" spans="2:15" ht="18" customHeight="1" x14ac:dyDescent="0.2">
      <c r="B25" s="1931" t="s">
        <v>2002</v>
      </c>
      <c r="C25" s="1931"/>
      <c r="D25" s="1931"/>
      <c r="E25" s="1931"/>
      <c r="F25" s="1931"/>
      <c r="G25" s="1931"/>
      <c r="H25" s="1931"/>
      <c r="I25" s="1931"/>
      <c r="J25" s="1931"/>
      <c r="K25" s="1931"/>
      <c r="L25" s="1931"/>
      <c r="M25" s="1931"/>
      <c r="N25" s="1931"/>
      <c r="O25" s="1931"/>
    </row>
    <row r="26" spans="2:15" ht="18" customHeight="1" x14ac:dyDescent="0.2">
      <c r="B26" s="1326"/>
      <c r="C26" s="1327"/>
      <c r="D26" s="1295"/>
      <c r="E26" s="1295"/>
      <c r="F26" s="1295"/>
      <c r="G26" s="1295"/>
      <c r="H26" s="1295"/>
      <c r="I26" s="1295"/>
      <c r="J26" s="1295"/>
      <c r="K26" s="1295"/>
      <c r="L26" s="1295"/>
      <c r="M26" s="1295"/>
      <c r="N26" s="1295"/>
      <c r="O26" s="1295"/>
    </row>
    <row r="27" spans="2:15" ht="18" customHeight="1" x14ac:dyDescent="0.2">
      <c r="B27" s="1315" t="s">
        <v>2003</v>
      </c>
      <c r="C27" s="1316"/>
      <c r="D27" s="1316"/>
      <c r="E27" s="1316"/>
      <c r="F27" s="1316"/>
      <c r="G27" s="1316"/>
      <c r="H27" s="1315"/>
      <c r="I27" s="1316"/>
      <c r="J27" s="1316"/>
      <c r="K27" s="1316"/>
      <c r="L27" s="1316"/>
      <c r="M27" s="1316"/>
      <c r="N27" s="1316"/>
      <c r="O27" s="1316"/>
    </row>
    <row r="28" spans="2:15" ht="18" customHeight="1" x14ac:dyDescent="0.2">
      <c r="B28" s="1295" t="s">
        <v>1026</v>
      </c>
      <c r="C28" s="1295" t="s">
        <v>1996</v>
      </c>
      <c r="D28" s="1318">
        <v>10957.47</v>
      </c>
      <c r="E28" s="1318">
        <v>11931.59</v>
      </c>
      <c r="F28" s="1318">
        <v>12234.65</v>
      </c>
      <c r="G28" s="1318">
        <v>12715.47</v>
      </c>
      <c r="H28" s="1318">
        <v>12986.31</v>
      </c>
      <c r="I28" s="1318">
        <v>13294.09</v>
      </c>
      <c r="J28" s="1318">
        <v>14053.18</v>
      </c>
      <c r="K28" s="1318">
        <v>14606.88</v>
      </c>
      <c r="L28" s="1318">
        <v>15034.86</v>
      </c>
      <c r="M28" s="1318">
        <v>15322.03</v>
      </c>
      <c r="N28" s="1318">
        <v>15754.11</v>
      </c>
      <c r="O28" s="1318">
        <v>16193.65</v>
      </c>
    </row>
    <row r="29" spans="2:15" ht="18" customHeight="1" x14ac:dyDescent="0.2">
      <c r="B29" s="1295" t="s">
        <v>1028</v>
      </c>
      <c r="C29" s="1295" t="s">
        <v>1997</v>
      </c>
      <c r="D29" s="1318">
        <v>9488.41</v>
      </c>
      <c r="E29" s="1318">
        <v>10331.93</v>
      </c>
      <c r="F29" s="1318">
        <v>10594.36</v>
      </c>
      <c r="G29" s="1318">
        <v>11010.72</v>
      </c>
      <c r="H29" s="1318">
        <v>11245.25</v>
      </c>
      <c r="I29" s="1318">
        <v>11511.76</v>
      </c>
      <c r="J29" s="1318">
        <v>12169.08</v>
      </c>
      <c r="K29" s="1318">
        <v>12648.54</v>
      </c>
      <c r="L29" s="1318">
        <v>13019.14</v>
      </c>
      <c r="M29" s="1318">
        <v>13267.81</v>
      </c>
      <c r="N29" s="1318">
        <v>13641.96</v>
      </c>
      <c r="O29" s="1318">
        <v>14022.57</v>
      </c>
    </row>
    <row r="30" spans="2:15" ht="18" customHeight="1" x14ac:dyDescent="0.2">
      <c r="B30" s="1295"/>
      <c r="C30" s="1295"/>
      <c r="D30" s="1318"/>
      <c r="E30" s="1318"/>
      <c r="F30" s="1318"/>
      <c r="G30" s="1318"/>
      <c r="H30" s="1318"/>
      <c r="I30" s="1318"/>
      <c r="J30" s="1318"/>
      <c r="K30" s="1318"/>
      <c r="L30" s="1318"/>
      <c r="M30" s="1318"/>
      <c r="N30" s="1318"/>
      <c r="O30" s="1318"/>
    </row>
    <row r="31" spans="2:15" ht="18" customHeight="1" x14ac:dyDescent="0.2">
      <c r="B31" s="1315" t="s">
        <v>1998</v>
      </c>
      <c r="C31" s="1316"/>
      <c r="D31" s="1319"/>
      <c r="E31" s="1319"/>
      <c r="F31" s="1320"/>
      <c r="G31" s="1319"/>
      <c r="H31" s="1319"/>
      <c r="I31" s="1319"/>
      <c r="J31" s="1319"/>
      <c r="K31" s="1319"/>
      <c r="L31" s="1319"/>
      <c r="M31" s="1319"/>
      <c r="N31" s="1319"/>
      <c r="O31" s="1319"/>
    </row>
    <row r="32" spans="2:15" ht="18" customHeight="1" x14ac:dyDescent="0.2">
      <c r="B32" s="1295"/>
      <c r="C32" s="1295"/>
      <c r="D32" s="1318"/>
      <c r="E32" s="1318"/>
      <c r="F32" s="1318"/>
      <c r="G32" s="1318"/>
      <c r="H32" s="1318"/>
      <c r="I32" s="1318"/>
      <c r="J32" s="1318"/>
      <c r="K32" s="1318"/>
      <c r="L32" s="1318"/>
      <c r="M32" s="1318"/>
      <c r="N32" s="1318"/>
      <c r="O32" s="1318"/>
    </row>
    <row r="33" spans="2:15" ht="18" customHeight="1" x14ac:dyDescent="0.2">
      <c r="B33" s="932" t="s">
        <v>1026</v>
      </c>
      <c r="C33" s="932" t="s">
        <v>1941</v>
      </c>
      <c r="D33" s="1318">
        <v>7431.78</v>
      </c>
      <c r="E33" s="1318">
        <v>8092.47</v>
      </c>
      <c r="F33" s="1318">
        <v>8298.02</v>
      </c>
      <c r="G33" s="1318">
        <v>8624.1299999999992</v>
      </c>
      <c r="H33" s="1318">
        <v>8807.82</v>
      </c>
      <c r="I33" s="1318">
        <v>9016.57</v>
      </c>
      <c r="J33" s="1318">
        <v>9531.42</v>
      </c>
      <c r="K33" s="1318">
        <v>9906.9599999999991</v>
      </c>
      <c r="L33" s="1318">
        <v>10197.23</v>
      </c>
      <c r="M33" s="1318">
        <v>10392</v>
      </c>
      <c r="N33" s="1318">
        <v>10685.05</v>
      </c>
      <c r="O33" s="1318">
        <v>10983.16</v>
      </c>
    </row>
    <row r="34" spans="2:15" ht="18" customHeight="1" x14ac:dyDescent="0.2">
      <c r="B34" s="932" t="s">
        <v>1028</v>
      </c>
      <c r="C34" s="932" t="s">
        <v>1942</v>
      </c>
      <c r="D34" s="1318">
        <v>6550.37</v>
      </c>
      <c r="E34" s="1318">
        <v>7132.7</v>
      </c>
      <c r="F34" s="1318">
        <v>7313.87</v>
      </c>
      <c r="G34" s="1318">
        <v>7601.31</v>
      </c>
      <c r="H34" s="1318">
        <v>7763.22</v>
      </c>
      <c r="I34" s="1318">
        <v>7947.21</v>
      </c>
      <c r="J34" s="1318">
        <v>8401</v>
      </c>
      <c r="K34" s="1318">
        <v>8732</v>
      </c>
      <c r="L34" s="1318">
        <v>8987.85</v>
      </c>
      <c r="M34" s="1318">
        <v>9159.52</v>
      </c>
      <c r="N34" s="1318">
        <v>9417.82</v>
      </c>
      <c r="O34" s="1318">
        <v>9680.58</v>
      </c>
    </row>
    <row r="35" spans="2:15" ht="18" customHeight="1" x14ac:dyDescent="0.2">
      <c r="B35" s="932"/>
      <c r="C35" s="932"/>
      <c r="D35" s="1318"/>
      <c r="E35" s="1318"/>
      <c r="F35" s="1318"/>
      <c r="G35" s="1318"/>
      <c r="H35" s="1318"/>
      <c r="I35" s="1318"/>
      <c r="J35" s="1318"/>
      <c r="K35" s="1318"/>
      <c r="L35" s="1318"/>
      <c r="M35" s="1318"/>
      <c r="N35" s="1318"/>
      <c r="O35" s="1318"/>
    </row>
    <row r="36" spans="2:15" ht="18" customHeight="1" x14ac:dyDescent="0.2">
      <c r="B36" s="1315" t="s">
        <v>2004</v>
      </c>
      <c r="C36" s="1316"/>
      <c r="D36" s="1319"/>
      <c r="E36" s="1319"/>
      <c r="F36" s="1320"/>
      <c r="G36" s="1319"/>
      <c r="H36" s="1319"/>
      <c r="I36" s="1319"/>
      <c r="J36" s="1319"/>
      <c r="K36" s="1319"/>
      <c r="L36" s="1319"/>
      <c r="M36" s="1319"/>
      <c r="N36" s="1319"/>
      <c r="O36" s="1319"/>
    </row>
    <row r="37" spans="2:15" ht="18" customHeight="1" x14ac:dyDescent="0.2">
      <c r="B37" s="1295" t="s">
        <v>1026</v>
      </c>
      <c r="C37" s="1295" t="s">
        <v>2000</v>
      </c>
      <c r="D37" s="1318">
        <v>5508.9</v>
      </c>
      <c r="E37" s="1318">
        <v>5998.64</v>
      </c>
      <c r="F37" s="1318">
        <v>6151.01</v>
      </c>
      <c r="G37" s="1318">
        <v>6392.74</v>
      </c>
      <c r="H37" s="1318">
        <v>6528.91</v>
      </c>
      <c r="I37" s="1318">
        <v>6683.65</v>
      </c>
      <c r="J37" s="1318">
        <v>7065.29</v>
      </c>
      <c r="K37" s="1318">
        <v>7343.66</v>
      </c>
      <c r="L37" s="1318">
        <v>7558.83</v>
      </c>
      <c r="M37" s="1318">
        <v>7703.2</v>
      </c>
      <c r="N37" s="1318">
        <v>7920.43</v>
      </c>
      <c r="O37" s="1318">
        <v>8141.41</v>
      </c>
    </row>
    <row r="38" spans="2:15" ht="18" customHeight="1" x14ac:dyDescent="0.2">
      <c r="B38" s="1295" t="s">
        <v>1028</v>
      </c>
      <c r="C38" s="1295" t="s">
        <v>2001</v>
      </c>
      <c r="D38" s="1318">
        <v>5508.9</v>
      </c>
      <c r="E38" s="1318">
        <v>5998.64</v>
      </c>
      <c r="F38" s="1318">
        <v>6151.01</v>
      </c>
      <c r="G38" s="1318">
        <v>6392.74</v>
      </c>
      <c r="H38" s="1318">
        <v>6528.91</v>
      </c>
      <c r="I38" s="1318">
        <v>6683.65</v>
      </c>
      <c r="J38" s="1318">
        <v>7065.29</v>
      </c>
      <c r="K38" s="1318">
        <v>7343.66</v>
      </c>
      <c r="L38" s="1318">
        <v>7558.83</v>
      </c>
      <c r="M38" s="1318">
        <v>7703.2</v>
      </c>
      <c r="N38" s="1318">
        <v>7920.43</v>
      </c>
      <c r="O38" s="1318">
        <v>8141.41</v>
      </c>
    </row>
    <row r="39" spans="2:15" ht="15" x14ac:dyDescent="0.2">
      <c r="B39" s="1285"/>
      <c r="C39" s="1285"/>
      <c r="D39" s="706"/>
      <c r="E39" s="706"/>
      <c r="F39" s="1285"/>
      <c r="G39" s="1285"/>
      <c r="H39" s="1328"/>
      <c r="I39" s="706"/>
      <c r="J39" s="1285"/>
      <c r="K39" s="1285"/>
    </row>
    <row r="48" spans="2:15" ht="15.75" x14ac:dyDescent="0.2">
      <c r="K48" s="815"/>
    </row>
    <row r="49" spans="11:11" ht="15.75" x14ac:dyDescent="0.2">
      <c r="K49" s="815"/>
    </row>
    <row r="50" spans="11:11" ht="15.75" x14ac:dyDescent="0.2">
      <c r="K50" s="815"/>
    </row>
  </sheetData>
  <mergeCells count="13">
    <mergeCell ref="O7:O8"/>
    <mergeCell ref="B10:O10"/>
    <mergeCell ref="B25:O25"/>
    <mergeCell ref="B2:N2"/>
    <mergeCell ref="B3:O3"/>
    <mergeCell ref="B4:N4"/>
    <mergeCell ref="B5:N5"/>
    <mergeCell ref="B7:C8"/>
    <mergeCell ref="J7:J8"/>
    <mergeCell ref="K7:K8"/>
    <mergeCell ref="L7:L8"/>
    <mergeCell ref="M7:M8"/>
    <mergeCell ref="N7:N8"/>
  </mergeCells>
  <hyperlinks>
    <hyperlink ref="Q2" location="'Indice Total'!A6" display="Volver"/>
  </hyperlinks>
  <pageMargins left="0.7" right="0.7" top="0.75" bottom="0.75"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Q80"/>
  <sheetViews>
    <sheetView showGridLines="0" zoomScale="90" zoomScaleNormal="90" workbookViewId="0"/>
  </sheetViews>
  <sheetFormatPr baseColWidth="10" defaultColWidth="10.28515625" defaultRowHeight="15.75" x14ac:dyDescent="0.2"/>
  <cols>
    <col min="1" max="1" width="23.7109375" style="1329" customWidth="1"/>
    <col min="2" max="2" width="2.85546875" style="1329" customWidth="1"/>
    <col min="3" max="3" width="63.7109375" style="1329" customWidth="1"/>
    <col min="4" max="7" width="14.7109375" style="1329" customWidth="1"/>
    <col min="8" max="8" width="14.7109375" style="1330" customWidth="1"/>
    <col min="9" max="9" width="14.7109375" style="1331" customWidth="1"/>
    <col min="10" max="12" width="14.7109375" style="1329" customWidth="1"/>
    <col min="13" max="16" width="14.7109375" style="241" customWidth="1"/>
    <col min="17" max="259" width="10.28515625" style="1329"/>
    <col min="260" max="260" width="2.85546875" style="1329" customWidth="1"/>
    <col min="261" max="261" width="49.7109375" style="1329" customWidth="1"/>
    <col min="262" max="267" width="13.85546875" style="1329" customWidth="1"/>
    <col min="268" max="268" width="12.5703125" style="1329" customWidth="1"/>
    <col min="269" max="269" width="12.28515625" style="1329" customWidth="1"/>
    <col min="270" max="515" width="10.28515625" style="1329"/>
    <col min="516" max="516" width="2.85546875" style="1329" customWidth="1"/>
    <col min="517" max="517" width="49.7109375" style="1329" customWidth="1"/>
    <col min="518" max="523" width="13.85546875" style="1329" customWidth="1"/>
    <col min="524" max="524" width="12.5703125" style="1329" customWidth="1"/>
    <col min="525" max="525" width="12.28515625" style="1329" customWidth="1"/>
    <col min="526" max="771" width="10.28515625" style="1329"/>
    <col min="772" max="772" width="2.85546875" style="1329" customWidth="1"/>
    <col min="773" max="773" width="49.7109375" style="1329" customWidth="1"/>
    <col min="774" max="779" width="13.85546875" style="1329" customWidth="1"/>
    <col min="780" max="780" width="12.5703125" style="1329" customWidth="1"/>
    <col min="781" max="781" width="12.28515625" style="1329" customWidth="1"/>
    <col min="782" max="1027" width="10.28515625" style="1329"/>
    <col min="1028" max="1028" width="2.85546875" style="1329" customWidth="1"/>
    <col min="1029" max="1029" width="49.7109375" style="1329" customWidth="1"/>
    <col min="1030" max="1035" width="13.85546875" style="1329" customWidth="1"/>
    <col min="1036" max="1036" width="12.5703125" style="1329" customWidth="1"/>
    <col min="1037" max="1037" width="12.28515625" style="1329" customWidth="1"/>
    <col min="1038" max="1283" width="10.28515625" style="1329"/>
    <col min="1284" max="1284" width="2.85546875" style="1329" customWidth="1"/>
    <col min="1285" max="1285" width="49.7109375" style="1329" customWidth="1"/>
    <col min="1286" max="1291" width="13.85546875" style="1329" customWidth="1"/>
    <col min="1292" max="1292" width="12.5703125" style="1329" customWidth="1"/>
    <col min="1293" max="1293" width="12.28515625" style="1329" customWidth="1"/>
    <col min="1294" max="1539" width="10.28515625" style="1329"/>
    <col min="1540" max="1540" width="2.85546875" style="1329" customWidth="1"/>
    <col min="1541" max="1541" width="49.7109375" style="1329" customWidth="1"/>
    <col min="1542" max="1547" width="13.85546875" style="1329" customWidth="1"/>
    <col min="1548" max="1548" width="12.5703125" style="1329" customWidth="1"/>
    <col min="1549" max="1549" width="12.28515625" style="1329" customWidth="1"/>
    <col min="1550" max="1795" width="10.28515625" style="1329"/>
    <col min="1796" max="1796" width="2.85546875" style="1329" customWidth="1"/>
    <col min="1797" max="1797" width="49.7109375" style="1329" customWidth="1"/>
    <col min="1798" max="1803" width="13.85546875" style="1329" customWidth="1"/>
    <col min="1804" max="1804" width="12.5703125" style="1329" customWidth="1"/>
    <col min="1805" max="1805" width="12.28515625" style="1329" customWidth="1"/>
    <col min="1806" max="2051" width="10.28515625" style="1329"/>
    <col min="2052" max="2052" width="2.85546875" style="1329" customWidth="1"/>
    <col min="2053" max="2053" width="49.7109375" style="1329" customWidth="1"/>
    <col min="2054" max="2059" width="13.85546875" style="1329" customWidth="1"/>
    <col min="2060" max="2060" width="12.5703125" style="1329" customWidth="1"/>
    <col min="2061" max="2061" width="12.28515625" style="1329" customWidth="1"/>
    <col min="2062" max="2307" width="10.28515625" style="1329"/>
    <col min="2308" max="2308" width="2.85546875" style="1329" customWidth="1"/>
    <col min="2309" max="2309" width="49.7109375" style="1329" customWidth="1"/>
    <col min="2310" max="2315" width="13.85546875" style="1329" customWidth="1"/>
    <col min="2316" max="2316" width="12.5703125" style="1329" customWidth="1"/>
    <col min="2317" max="2317" width="12.28515625" style="1329" customWidth="1"/>
    <col min="2318" max="2563" width="10.28515625" style="1329"/>
    <col min="2564" max="2564" width="2.85546875" style="1329" customWidth="1"/>
    <col min="2565" max="2565" width="49.7109375" style="1329" customWidth="1"/>
    <col min="2566" max="2571" width="13.85546875" style="1329" customWidth="1"/>
    <col min="2572" max="2572" width="12.5703125" style="1329" customWidth="1"/>
    <col min="2573" max="2573" width="12.28515625" style="1329" customWidth="1"/>
    <col min="2574" max="2819" width="10.28515625" style="1329"/>
    <col min="2820" max="2820" width="2.85546875" style="1329" customWidth="1"/>
    <col min="2821" max="2821" width="49.7109375" style="1329" customWidth="1"/>
    <col min="2822" max="2827" width="13.85546875" style="1329" customWidth="1"/>
    <col min="2828" max="2828" width="12.5703125" style="1329" customWidth="1"/>
    <col min="2829" max="2829" width="12.28515625" style="1329" customWidth="1"/>
    <col min="2830" max="3075" width="10.28515625" style="1329"/>
    <col min="3076" max="3076" width="2.85546875" style="1329" customWidth="1"/>
    <col min="3077" max="3077" width="49.7109375" style="1329" customWidth="1"/>
    <col min="3078" max="3083" width="13.85546875" style="1329" customWidth="1"/>
    <col min="3084" max="3084" width="12.5703125" style="1329" customWidth="1"/>
    <col min="3085" max="3085" width="12.28515625" style="1329" customWidth="1"/>
    <col min="3086" max="3331" width="10.28515625" style="1329"/>
    <col min="3332" max="3332" width="2.85546875" style="1329" customWidth="1"/>
    <col min="3333" max="3333" width="49.7109375" style="1329" customWidth="1"/>
    <col min="3334" max="3339" width="13.85546875" style="1329" customWidth="1"/>
    <col min="3340" max="3340" width="12.5703125" style="1329" customWidth="1"/>
    <col min="3341" max="3341" width="12.28515625" style="1329" customWidth="1"/>
    <col min="3342" max="3587" width="10.28515625" style="1329"/>
    <col min="3588" max="3588" width="2.85546875" style="1329" customWidth="1"/>
    <col min="3589" max="3589" width="49.7109375" style="1329" customWidth="1"/>
    <col min="3590" max="3595" width="13.85546875" style="1329" customWidth="1"/>
    <col min="3596" max="3596" width="12.5703125" style="1329" customWidth="1"/>
    <col min="3597" max="3597" width="12.28515625" style="1329" customWidth="1"/>
    <col min="3598" max="3843" width="10.28515625" style="1329"/>
    <col min="3844" max="3844" width="2.85546875" style="1329" customWidth="1"/>
    <col min="3845" max="3845" width="49.7109375" style="1329" customWidth="1"/>
    <col min="3846" max="3851" width="13.85546875" style="1329" customWidth="1"/>
    <col min="3852" max="3852" width="12.5703125" style="1329" customWidth="1"/>
    <col min="3853" max="3853" width="12.28515625" style="1329" customWidth="1"/>
    <col min="3854" max="4099" width="10.28515625" style="1329"/>
    <col min="4100" max="4100" width="2.85546875" style="1329" customWidth="1"/>
    <col min="4101" max="4101" width="49.7109375" style="1329" customWidth="1"/>
    <col min="4102" max="4107" width="13.85546875" style="1329" customWidth="1"/>
    <col min="4108" max="4108" width="12.5703125" style="1329" customWidth="1"/>
    <col min="4109" max="4109" width="12.28515625" style="1329" customWidth="1"/>
    <col min="4110" max="4355" width="10.28515625" style="1329"/>
    <col min="4356" max="4356" width="2.85546875" style="1329" customWidth="1"/>
    <col min="4357" max="4357" width="49.7109375" style="1329" customWidth="1"/>
    <col min="4358" max="4363" width="13.85546875" style="1329" customWidth="1"/>
    <col min="4364" max="4364" width="12.5703125" style="1329" customWidth="1"/>
    <col min="4365" max="4365" width="12.28515625" style="1329" customWidth="1"/>
    <col min="4366" max="4611" width="10.28515625" style="1329"/>
    <col min="4612" max="4612" width="2.85546875" style="1329" customWidth="1"/>
    <col min="4613" max="4613" width="49.7109375" style="1329" customWidth="1"/>
    <col min="4614" max="4619" width="13.85546875" style="1329" customWidth="1"/>
    <col min="4620" max="4620" width="12.5703125" style="1329" customWidth="1"/>
    <col min="4621" max="4621" width="12.28515625" style="1329" customWidth="1"/>
    <col min="4622" max="4867" width="10.28515625" style="1329"/>
    <col min="4868" max="4868" width="2.85546875" style="1329" customWidth="1"/>
    <col min="4869" max="4869" width="49.7109375" style="1329" customWidth="1"/>
    <col min="4870" max="4875" width="13.85546875" style="1329" customWidth="1"/>
    <col min="4876" max="4876" width="12.5703125" style="1329" customWidth="1"/>
    <col min="4877" max="4877" width="12.28515625" style="1329" customWidth="1"/>
    <col min="4878" max="5123" width="10.28515625" style="1329"/>
    <col min="5124" max="5124" width="2.85546875" style="1329" customWidth="1"/>
    <col min="5125" max="5125" width="49.7109375" style="1329" customWidth="1"/>
    <col min="5126" max="5131" width="13.85546875" style="1329" customWidth="1"/>
    <col min="5132" max="5132" width="12.5703125" style="1329" customWidth="1"/>
    <col min="5133" max="5133" width="12.28515625" style="1329" customWidth="1"/>
    <col min="5134" max="5379" width="10.28515625" style="1329"/>
    <col min="5380" max="5380" width="2.85546875" style="1329" customWidth="1"/>
    <col min="5381" max="5381" width="49.7109375" style="1329" customWidth="1"/>
    <col min="5382" max="5387" width="13.85546875" style="1329" customWidth="1"/>
    <col min="5388" max="5388" width="12.5703125" style="1329" customWidth="1"/>
    <col min="5389" max="5389" width="12.28515625" style="1329" customWidth="1"/>
    <col min="5390" max="5635" width="10.28515625" style="1329"/>
    <col min="5636" max="5636" width="2.85546875" style="1329" customWidth="1"/>
    <col min="5637" max="5637" width="49.7109375" style="1329" customWidth="1"/>
    <col min="5638" max="5643" width="13.85546875" style="1329" customWidth="1"/>
    <col min="5644" max="5644" width="12.5703125" style="1329" customWidth="1"/>
    <col min="5645" max="5645" width="12.28515625" style="1329" customWidth="1"/>
    <col min="5646" max="5891" width="10.28515625" style="1329"/>
    <col min="5892" max="5892" width="2.85546875" style="1329" customWidth="1"/>
    <col min="5893" max="5893" width="49.7109375" style="1329" customWidth="1"/>
    <col min="5894" max="5899" width="13.85546875" style="1329" customWidth="1"/>
    <col min="5900" max="5900" width="12.5703125" style="1329" customWidth="1"/>
    <col min="5901" max="5901" width="12.28515625" style="1329" customWidth="1"/>
    <col min="5902" max="6147" width="10.28515625" style="1329"/>
    <col min="6148" max="6148" width="2.85546875" style="1329" customWidth="1"/>
    <col min="6149" max="6149" width="49.7109375" style="1329" customWidth="1"/>
    <col min="6150" max="6155" width="13.85546875" style="1329" customWidth="1"/>
    <col min="6156" max="6156" width="12.5703125" style="1329" customWidth="1"/>
    <col min="6157" max="6157" width="12.28515625" style="1329" customWidth="1"/>
    <col min="6158" max="6403" width="10.28515625" style="1329"/>
    <col min="6404" max="6404" width="2.85546875" style="1329" customWidth="1"/>
    <col min="6405" max="6405" width="49.7109375" style="1329" customWidth="1"/>
    <col min="6406" max="6411" width="13.85546875" style="1329" customWidth="1"/>
    <col min="6412" max="6412" width="12.5703125" style="1329" customWidth="1"/>
    <col min="6413" max="6413" width="12.28515625" style="1329" customWidth="1"/>
    <col min="6414" max="6659" width="10.28515625" style="1329"/>
    <col min="6660" max="6660" width="2.85546875" style="1329" customWidth="1"/>
    <col min="6661" max="6661" width="49.7109375" style="1329" customWidth="1"/>
    <col min="6662" max="6667" width="13.85546875" style="1329" customWidth="1"/>
    <col min="6668" max="6668" width="12.5703125" style="1329" customWidth="1"/>
    <col min="6669" max="6669" width="12.28515625" style="1329" customWidth="1"/>
    <col min="6670" max="6915" width="10.28515625" style="1329"/>
    <col min="6916" max="6916" width="2.85546875" style="1329" customWidth="1"/>
    <col min="6917" max="6917" width="49.7109375" style="1329" customWidth="1"/>
    <col min="6918" max="6923" width="13.85546875" style="1329" customWidth="1"/>
    <col min="6924" max="6924" width="12.5703125" style="1329" customWidth="1"/>
    <col min="6925" max="6925" width="12.28515625" style="1329" customWidth="1"/>
    <col min="6926" max="7171" width="10.28515625" style="1329"/>
    <col min="7172" max="7172" width="2.85546875" style="1329" customWidth="1"/>
    <col min="7173" max="7173" width="49.7109375" style="1329" customWidth="1"/>
    <col min="7174" max="7179" width="13.85546875" style="1329" customWidth="1"/>
    <col min="7180" max="7180" width="12.5703125" style="1329" customWidth="1"/>
    <col min="7181" max="7181" width="12.28515625" style="1329" customWidth="1"/>
    <col min="7182" max="7427" width="10.28515625" style="1329"/>
    <col min="7428" max="7428" width="2.85546875" style="1329" customWidth="1"/>
    <col min="7429" max="7429" width="49.7109375" style="1329" customWidth="1"/>
    <col min="7430" max="7435" width="13.85546875" style="1329" customWidth="1"/>
    <col min="7436" max="7436" width="12.5703125" style="1329" customWidth="1"/>
    <col min="7437" max="7437" width="12.28515625" style="1329" customWidth="1"/>
    <col min="7438" max="7683" width="10.28515625" style="1329"/>
    <col min="7684" max="7684" width="2.85546875" style="1329" customWidth="1"/>
    <col min="7685" max="7685" width="49.7109375" style="1329" customWidth="1"/>
    <col min="7686" max="7691" width="13.85546875" style="1329" customWidth="1"/>
    <col min="7692" max="7692" width="12.5703125" style="1329" customWidth="1"/>
    <col min="7693" max="7693" width="12.28515625" style="1329" customWidth="1"/>
    <col min="7694" max="7939" width="10.28515625" style="1329"/>
    <col min="7940" max="7940" width="2.85546875" style="1329" customWidth="1"/>
    <col min="7941" max="7941" width="49.7109375" style="1329" customWidth="1"/>
    <col min="7942" max="7947" width="13.85546875" style="1329" customWidth="1"/>
    <col min="7948" max="7948" width="12.5703125" style="1329" customWidth="1"/>
    <col min="7949" max="7949" width="12.28515625" style="1329" customWidth="1"/>
    <col min="7950" max="8195" width="10.28515625" style="1329"/>
    <col min="8196" max="8196" width="2.85546875" style="1329" customWidth="1"/>
    <col min="8197" max="8197" width="49.7109375" style="1329" customWidth="1"/>
    <col min="8198" max="8203" width="13.85546875" style="1329" customWidth="1"/>
    <col min="8204" max="8204" width="12.5703125" style="1329" customWidth="1"/>
    <col min="8205" max="8205" width="12.28515625" style="1329" customWidth="1"/>
    <col min="8206" max="8451" width="10.28515625" style="1329"/>
    <col min="8452" max="8452" width="2.85546875" style="1329" customWidth="1"/>
    <col min="8453" max="8453" width="49.7109375" style="1329" customWidth="1"/>
    <col min="8454" max="8459" width="13.85546875" style="1329" customWidth="1"/>
    <col min="8460" max="8460" width="12.5703125" style="1329" customWidth="1"/>
    <col min="8461" max="8461" width="12.28515625" style="1329" customWidth="1"/>
    <col min="8462" max="8707" width="10.28515625" style="1329"/>
    <col min="8708" max="8708" width="2.85546875" style="1329" customWidth="1"/>
    <col min="8709" max="8709" width="49.7109375" style="1329" customWidth="1"/>
    <col min="8710" max="8715" width="13.85546875" style="1329" customWidth="1"/>
    <col min="8716" max="8716" width="12.5703125" style="1329" customWidth="1"/>
    <col min="8717" max="8717" width="12.28515625" style="1329" customWidth="1"/>
    <col min="8718" max="8963" width="10.28515625" style="1329"/>
    <col min="8964" max="8964" width="2.85546875" style="1329" customWidth="1"/>
    <col min="8965" max="8965" width="49.7109375" style="1329" customWidth="1"/>
    <col min="8966" max="8971" width="13.85546875" style="1329" customWidth="1"/>
    <col min="8972" max="8972" width="12.5703125" style="1329" customWidth="1"/>
    <col min="8973" max="8973" width="12.28515625" style="1329" customWidth="1"/>
    <col min="8974" max="9219" width="10.28515625" style="1329"/>
    <col min="9220" max="9220" width="2.85546875" style="1329" customWidth="1"/>
    <col min="9221" max="9221" width="49.7109375" style="1329" customWidth="1"/>
    <col min="9222" max="9227" width="13.85546875" style="1329" customWidth="1"/>
    <col min="9228" max="9228" width="12.5703125" style="1329" customWidth="1"/>
    <col min="9229" max="9229" width="12.28515625" style="1329" customWidth="1"/>
    <col min="9230" max="9475" width="10.28515625" style="1329"/>
    <col min="9476" max="9476" width="2.85546875" style="1329" customWidth="1"/>
    <col min="9477" max="9477" width="49.7109375" style="1329" customWidth="1"/>
    <col min="9478" max="9483" width="13.85546875" style="1329" customWidth="1"/>
    <col min="9484" max="9484" width="12.5703125" style="1329" customWidth="1"/>
    <col min="9485" max="9485" width="12.28515625" style="1329" customWidth="1"/>
    <col min="9486" max="9731" width="10.28515625" style="1329"/>
    <col min="9732" max="9732" width="2.85546875" style="1329" customWidth="1"/>
    <col min="9733" max="9733" width="49.7109375" style="1329" customWidth="1"/>
    <col min="9734" max="9739" width="13.85546875" style="1329" customWidth="1"/>
    <col min="9740" max="9740" width="12.5703125" style="1329" customWidth="1"/>
    <col min="9741" max="9741" width="12.28515625" style="1329" customWidth="1"/>
    <col min="9742" max="9987" width="10.28515625" style="1329"/>
    <col min="9988" max="9988" width="2.85546875" style="1329" customWidth="1"/>
    <col min="9989" max="9989" width="49.7109375" style="1329" customWidth="1"/>
    <col min="9990" max="9995" width="13.85546875" style="1329" customWidth="1"/>
    <col min="9996" max="9996" width="12.5703125" style="1329" customWidth="1"/>
    <col min="9997" max="9997" width="12.28515625" style="1329" customWidth="1"/>
    <col min="9998" max="10243" width="10.28515625" style="1329"/>
    <col min="10244" max="10244" width="2.85546875" style="1329" customWidth="1"/>
    <col min="10245" max="10245" width="49.7109375" style="1329" customWidth="1"/>
    <col min="10246" max="10251" width="13.85546875" style="1329" customWidth="1"/>
    <col min="10252" max="10252" width="12.5703125" style="1329" customWidth="1"/>
    <col min="10253" max="10253" width="12.28515625" style="1329" customWidth="1"/>
    <col min="10254" max="10499" width="10.28515625" style="1329"/>
    <col min="10500" max="10500" width="2.85546875" style="1329" customWidth="1"/>
    <col min="10501" max="10501" width="49.7109375" style="1329" customWidth="1"/>
    <col min="10502" max="10507" width="13.85546875" style="1329" customWidth="1"/>
    <col min="10508" max="10508" width="12.5703125" style="1329" customWidth="1"/>
    <col min="10509" max="10509" width="12.28515625" style="1329" customWidth="1"/>
    <col min="10510" max="10755" width="10.28515625" style="1329"/>
    <col min="10756" max="10756" width="2.85546875" style="1329" customWidth="1"/>
    <col min="10757" max="10757" width="49.7109375" style="1329" customWidth="1"/>
    <col min="10758" max="10763" width="13.85546875" style="1329" customWidth="1"/>
    <col min="10764" max="10764" width="12.5703125" style="1329" customWidth="1"/>
    <col min="10765" max="10765" width="12.28515625" style="1329" customWidth="1"/>
    <col min="10766" max="11011" width="10.28515625" style="1329"/>
    <col min="11012" max="11012" width="2.85546875" style="1329" customWidth="1"/>
    <col min="11013" max="11013" width="49.7109375" style="1329" customWidth="1"/>
    <col min="11014" max="11019" width="13.85546875" style="1329" customWidth="1"/>
    <col min="11020" max="11020" width="12.5703125" style="1329" customWidth="1"/>
    <col min="11021" max="11021" width="12.28515625" style="1329" customWidth="1"/>
    <col min="11022" max="11267" width="10.28515625" style="1329"/>
    <col min="11268" max="11268" width="2.85546875" style="1329" customWidth="1"/>
    <col min="11269" max="11269" width="49.7109375" style="1329" customWidth="1"/>
    <col min="11270" max="11275" width="13.85546875" style="1329" customWidth="1"/>
    <col min="11276" max="11276" width="12.5703125" style="1329" customWidth="1"/>
    <col min="11277" max="11277" width="12.28515625" style="1329" customWidth="1"/>
    <col min="11278" max="11523" width="10.28515625" style="1329"/>
    <col min="11524" max="11524" width="2.85546875" style="1329" customWidth="1"/>
    <col min="11525" max="11525" width="49.7109375" style="1329" customWidth="1"/>
    <col min="11526" max="11531" width="13.85546875" style="1329" customWidth="1"/>
    <col min="11532" max="11532" width="12.5703125" style="1329" customWidth="1"/>
    <col min="11533" max="11533" width="12.28515625" style="1329" customWidth="1"/>
    <col min="11534" max="11779" width="10.28515625" style="1329"/>
    <col min="11780" max="11780" width="2.85546875" style="1329" customWidth="1"/>
    <col min="11781" max="11781" width="49.7109375" style="1329" customWidth="1"/>
    <col min="11782" max="11787" width="13.85546875" style="1329" customWidth="1"/>
    <col min="11788" max="11788" width="12.5703125" style="1329" customWidth="1"/>
    <col min="11789" max="11789" width="12.28515625" style="1329" customWidth="1"/>
    <col min="11790" max="12035" width="10.28515625" style="1329"/>
    <col min="12036" max="12036" width="2.85546875" style="1329" customWidth="1"/>
    <col min="12037" max="12037" width="49.7109375" style="1329" customWidth="1"/>
    <col min="12038" max="12043" width="13.85546875" style="1329" customWidth="1"/>
    <col min="12044" max="12044" width="12.5703125" style="1329" customWidth="1"/>
    <col min="12045" max="12045" width="12.28515625" style="1329" customWidth="1"/>
    <col min="12046" max="12291" width="10.28515625" style="1329"/>
    <col min="12292" max="12292" width="2.85546875" style="1329" customWidth="1"/>
    <col min="12293" max="12293" width="49.7109375" style="1329" customWidth="1"/>
    <col min="12294" max="12299" width="13.85546875" style="1329" customWidth="1"/>
    <col min="12300" max="12300" width="12.5703125" style="1329" customWidth="1"/>
    <col min="12301" max="12301" width="12.28515625" style="1329" customWidth="1"/>
    <col min="12302" max="12547" width="10.28515625" style="1329"/>
    <col min="12548" max="12548" width="2.85546875" style="1329" customWidth="1"/>
    <col min="12549" max="12549" width="49.7109375" style="1329" customWidth="1"/>
    <col min="12550" max="12555" width="13.85546875" style="1329" customWidth="1"/>
    <col min="12556" max="12556" width="12.5703125" style="1329" customWidth="1"/>
    <col min="12557" max="12557" width="12.28515625" style="1329" customWidth="1"/>
    <col min="12558" max="12803" width="10.28515625" style="1329"/>
    <col min="12804" max="12804" width="2.85546875" style="1329" customWidth="1"/>
    <col min="12805" max="12805" width="49.7109375" style="1329" customWidth="1"/>
    <col min="12806" max="12811" width="13.85546875" style="1329" customWidth="1"/>
    <col min="12812" max="12812" width="12.5703125" style="1329" customWidth="1"/>
    <col min="12813" max="12813" width="12.28515625" style="1329" customWidth="1"/>
    <col min="12814" max="13059" width="10.28515625" style="1329"/>
    <col min="13060" max="13060" width="2.85546875" style="1329" customWidth="1"/>
    <col min="13061" max="13061" width="49.7109375" style="1329" customWidth="1"/>
    <col min="13062" max="13067" width="13.85546875" style="1329" customWidth="1"/>
    <col min="13068" max="13068" width="12.5703125" style="1329" customWidth="1"/>
    <col min="13069" max="13069" width="12.28515625" style="1329" customWidth="1"/>
    <col min="13070" max="13315" width="10.28515625" style="1329"/>
    <col min="13316" max="13316" width="2.85546875" style="1329" customWidth="1"/>
    <col min="13317" max="13317" width="49.7109375" style="1329" customWidth="1"/>
    <col min="13318" max="13323" width="13.85546875" style="1329" customWidth="1"/>
    <col min="13324" max="13324" width="12.5703125" style="1329" customWidth="1"/>
    <col min="13325" max="13325" width="12.28515625" style="1329" customWidth="1"/>
    <col min="13326" max="13571" width="10.28515625" style="1329"/>
    <col min="13572" max="13572" width="2.85546875" style="1329" customWidth="1"/>
    <col min="13573" max="13573" width="49.7109375" style="1329" customWidth="1"/>
    <col min="13574" max="13579" width="13.85546875" style="1329" customWidth="1"/>
    <col min="13580" max="13580" width="12.5703125" style="1329" customWidth="1"/>
    <col min="13581" max="13581" width="12.28515625" style="1329" customWidth="1"/>
    <col min="13582" max="13827" width="10.28515625" style="1329"/>
    <col min="13828" max="13828" width="2.85546875" style="1329" customWidth="1"/>
    <col min="13829" max="13829" width="49.7109375" style="1329" customWidth="1"/>
    <col min="13830" max="13835" width="13.85546875" style="1329" customWidth="1"/>
    <col min="13836" max="13836" width="12.5703125" style="1329" customWidth="1"/>
    <col min="13837" max="13837" width="12.28515625" style="1329" customWidth="1"/>
    <col min="13838" max="14083" width="10.28515625" style="1329"/>
    <col min="14084" max="14084" width="2.85546875" style="1329" customWidth="1"/>
    <col min="14085" max="14085" width="49.7109375" style="1329" customWidth="1"/>
    <col min="14086" max="14091" width="13.85546875" style="1329" customWidth="1"/>
    <col min="14092" max="14092" width="12.5703125" style="1329" customWidth="1"/>
    <col min="14093" max="14093" width="12.28515625" style="1329" customWidth="1"/>
    <col min="14094" max="14339" width="10.28515625" style="1329"/>
    <col min="14340" max="14340" width="2.85546875" style="1329" customWidth="1"/>
    <col min="14341" max="14341" width="49.7109375" style="1329" customWidth="1"/>
    <col min="14342" max="14347" width="13.85546875" style="1329" customWidth="1"/>
    <col min="14348" max="14348" width="12.5703125" style="1329" customWidth="1"/>
    <col min="14349" max="14349" width="12.28515625" style="1329" customWidth="1"/>
    <col min="14350" max="14595" width="10.28515625" style="1329"/>
    <col min="14596" max="14596" width="2.85546875" style="1329" customWidth="1"/>
    <col min="14597" max="14597" width="49.7109375" style="1329" customWidth="1"/>
    <col min="14598" max="14603" width="13.85546875" style="1329" customWidth="1"/>
    <col min="14604" max="14604" width="12.5703125" style="1329" customWidth="1"/>
    <col min="14605" max="14605" width="12.28515625" style="1329" customWidth="1"/>
    <col min="14606" max="14851" width="10.28515625" style="1329"/>
    <col min="14852" max="14852" width="2.85546875" style="1329" customWidth="1"/>
    <col min="14853" max="14853" width="49.7109375" style="1329" customWidth="1"/>
    <col min="14854" max="14859" width="13.85546875" style="1329" customWidth="1"/>
    <col min="14860" max="14860" width="12.5703125" style="1329" customWidth="1"/>
    <col min="14861" max="14861" width="12.28515625" style="1329" customWidth="1"/>
    <col min="14862" max="15107" width="10.28515625" style="1329"/>
    <col min="15108" max="15108" width="2.85546875" style="1329" customWidth="1"/>
    <col min="15109" max="15109" width="49.7109375" style="1329" customWidth="1"/>
    <col min="15110" max="15115" width="13.85546875" style="1329" customWidth="1"/>
    <col min="15116" max="15116" width="12.5703125" style="1329" customWidth="1"/>
    <col min="15117" max="15117" width="12.28515625" style="1329" customWidth="1"/>
    <col min="15118" max="15363" width="10.28515625" style="1329"/>
    <col min="15364" max="15364" width="2.85546875" style="1329" customWidth="1"/>
    <col min="15365" max="15365" width="49.7109375" style="1329" customWidth="1"/>
    <col min="15366" max="15371" width="13.85546875" style="1329" customWidth="1"/>
    <col min="15372" max="15372" width="12.5703125" style="1329" customWidth="1"/>
    <col min="15373" max="15373" width="12.28515625" style="1329" customWidth="1"/>
    <col min="15374" max="15619" width="10.28515625" style="1329"/>
    <col min="15620" max="15620" width="2.85546875" style="1329" customWidth="1"/>
    <col min="15621" max="15621" width="49.7109375" style="1329" customWidth="1"/>
    <col min="15622" max="15627" width="13.85546875" style="1329" customWidth="1"/>
    <col min="15628" max="15628" width="12.5703125" style="1329" customWidth="1"/>
    <col min="15629" max="15629" width="12.28515625" style="1329" customWidth="1"/>
    <col min="15630" max="15875" width="10.28515625" style="1329"/>
    <col min="15876" max="15876" width="2.85546875" style="1329" customWidth="1"/>
    <col min="15877" max="15877" width="49.7109375" style="1329" customWidth="1"/>
    <col min="15878" max="15883" width="13.85546875" style="1329" customWidth="1"/>
    <col min="15884" max="15884" width="12.5703125" style="1329" customWidth="1"/>
    <col min="15885" max="15885" width="12.28515625" style="1329" customWidth="1"/>
    <col min="15886" max="16131" width="10.28515625" style="1329"/>
    <col min="16132" max="16132" width="2.85546875" style="1329" customWidth="1"/>
    <col min="16133" max="16133" width="49.7109375" style="1329" customWidth="1"/>
    <col min="16134" max="16139" width="13.85546875" style="1329" customWidth="1"/>
    <col min="16140" max="16140" width="12.5703125" style="1329" customWidth="1"/>
    <col min="16141" max="16141" width="12.28515625" style="1329" customWidth="1"/>
    <col min="16142" max="16384" width="10.28515625" style="1329"/>
  </cols>
  <sheetData>
    <row r="1" spans="2:17" ht="42.95" customHeight="1" x14ac:dyDescent="0.2"/>
    <row r="2" spans="2:17" ht="21" customHeight="1" x14ac:dyDescent="0.25">
      <c r="B2" s="1769" t="s">
        <v>2005</v>
      </c>
      <c r="C2" s="1769"/>
      <c r="D2" s="1769"/>
      <c r="E2" s="1769"/>
      <c r="F2" s="1769"/>
      <c r="G2" s="1769"/>
      <c r="H2" s="1769"/>
      <c r="I2" s="1769"/>
      <c r="J2" s="1769"/>
      <c r="K2" s="1769"/>
      <c r="L2" s="1769"/>
      <c r="M2" s="1769"/>
      <c r="N2" s="1769"/>
      <c r="O2" s="1769"/>
      <c r="P2" s="1332"/>
      <c r="Q2" s="3" t="s">
        <v>1</v>
      </c>
    </row>
    <row r="3" spans="2:17" ht="24.75" customHeight="1" x14ac:dyDescent="0.25">
      <c r="B3" s="1761" t="s">
        <v>2006</v>
      </c>
      <c r="C3" s="1761"/>
      <c r="D3" s="1761"/>
      <c r="E3" s="1761"/>
      <c r="F3" s="1761"/>
      <c r="G3" s="1761"/>
      <c r="H3" s="1761"/>
      <c r="I3" s="1761"/>
      <c r="J3" s="1761"/>
      <c r="K3" s="1761"/>
      <c r="L3" s="1761"/>
      <c r="M3" s="1761"/>
      <c r="N3" s="1761"/>
      <c r="O3" s="1761"/>
      <c r="P3" s="1333"/>
    </row>
    <row r="4" spans="2:17" ht="19.5" customHeight="1" x14ac:dyDescent="0.25">
      <c r="B4" s="1799" t="s">
        <v>1985</v>
      </c>
      <c r="C4" s="1799"/>
      <c r="D4" s="1799"/>
      <c r="E4" s="1799"/>
      <c r="F4" s="1799"/>
      <c r="G4" s="1799"/>
      <c r="H4" s="1799"/>
      <c r="I4" s="1799"/>
      <c r="J4" s="1799"/>
      <c r="K4" s="1799"/>
      <c r="L4" s="1799"/>
      <c r="M4" s="1799"/>
      <c r="N4" s="1799"/>
      <c r="O4" s="1799"/>
      <c r="P4" s="1334"/>
    </row>
    <row r="5" spans="2:17" ht="14.25" customHeight="1" thickBot="1" x14ac:dyDescent="0.3">
      <c r="B5" s="1799" t="s">
        <v>2007</v>
      </c>
      <c r="C5" s="1799"/>
      <c r="D5" s="1799"/>
      <c r="E5" s="1799"/>
      <c r="F5" s="1799"/>
      <c r="G5" s="1799"/>
      <c r="H5" s="1799"/>
      <c r="I5" s="1799"/>
      <c r="J5" s="1799"/>
      <c r="K5" s="1799"/>
      <c r="L5" s="1799"/>
      <c r="M5" s="1799"/>
      <c r="N5" s="1799"/>
      <c r="O5" s="1799"/>
      <c r="P5" s="1334"/>
    </row>
    <row r="6" spans="2:17" ht="16.5" customHeight="1" x14ac:dyDescent="0.2">
      <c r="B6" s="1288"/>
      <c r="C6" s="1288"/>
      <c r="D6" s="1288"/>
      <c r="E6" s="1288"/>
      <c r="F6" s="1288"/>
      <c r="G6" s="1288"/>
      <c r="H6" s="1309"/>
      <c r="I6" s="1335"/>
      <c r="J6" s="1336"/>
      <c r="K6" s="1336"/>
      <c r="L6" s="1336"/>
      <c r="M6" s="912"/>
      <c r="N6" s="912"/>
      <c r="O6" s="912"/>
      <c r="P6" s="912"/>
    </row>
    <row r="7" spans="2:17" ht="15" customHeight="1" x14ac:dyDescent="0.25">
      <c r="B7" s="1897" t="s">
        <v>1921</v>
      </c>
      <c r="C7" s="1897"/>
      <c r="D7" s="1337" t="s">
        <v>2008</v>
      </c>
      <c r="E7" s="1337" t="s">
        <v>1987</v>
      </c>
      <c r="F7" s="1337" t="s">
        <v>1988</v>
      </c>
      <c r="G7" s="1337" t="s">
        <v>2009</v>
      </c>
      <c r="H7" s="1337" t="s">
        <v>1953</v>
      </c>
      <c r="I7" s="1337" t="s">
        <v>1954</v>
      </c>
      <c r="J7" s="1337" t="s">
        <v>1955</v>
      </c>
      <c r="K7" s="1934" t="s">
        <v>1956</v>
      </c>
      <c r="L7" s="1934" t="s">
        <v>1990</v>
      </c>
      <c r="M7" s="1934" t="s">
        <v>2010</v>
      </c>
      <c r="N7" s="1934" t="s">
        <v>2011</v>
      </c>
      <c r="O7" s="1934" t="s">
        <v>2012</v>
      </c>
      <c r="P7" s="1934" t="s">
        <v>2013</v>
      </c>
    </row>
    <row r="8" spans="2:17" ht="15" customHeight="1" x14ac:dyDescent="0.25">
      <c r="B8" s="1910"/>
      <c r="C8" s="1910"/>
      <c r="D8" s="1338" t="s">
        <v>2014</v>
      </c>
      <c r="E8" s="1338" t="s">
        <v>1991</v>
      </c>
      <c r="F8" s="1338" t="s">
        <v>2015</v>
      </c>
      <c r="G8" s="1338" t="s">
        <v>2016</v>
      </c>
      <c r="H8" s="1338" t="s">
        <v>1965</v>
      </c>
      <c r="I8" s="1338" t="s">
        <v>1966</v>
      </c>
      <c r="J8" s="1338" t="s">
        <v>1967</v>
      </c>
      <c r="K8" s="1935"/>
      <c r="L8" s="1935"/>
      <c r="M8" s="1935"/>
      <c r="N8" s="1935"/>
      <c r="O8" s="1935"/>
      <c r="P8" s="1935"/>
    </row>
    <row r="9" spans="2:17" ht="18" customHeight="1" x14ac:dyDescent="0.25">
      <c r="B9" s="1339"/>
      <c r="C9" s="1339"/>
      <c r="D9" s="1340"/>
      <c r="E9" s="1340"/>
      <c r="F9" s="1340"/>
      <c r="G9" s="1340"/>
      <c r="H9" s="1340"/>
      <c r="I9" s="1340"/>
      <c r="J9" s="1340"/>
      <c r="K9" s="1340"/>
      <c r="L9" s="1295"/>
      <c r="M9" s="1295"/>
      <c r="N9" s="1295"/>
      <c r="O9" s="1295"/>
      <c r="P9" s="1295"/>
    </row>
    <row r="10" spans="2:17" ht="18" customHeight="1" x14ac:dyDescent="0.25">
      <c r="B10" s="1936" t="s">
        <v>1994</v>
      </c>
      <c r="C10" s="1936"/>
      <c r="D10" s="1936"/>
      <c r="E10" s="1936"/>
      <c r="F10" s="1936"/>
      <c r="G10" s="1936"/>
      <c r="H10" s="1936"/>
      <c r="I10" s="1936"/>
      <c r="J10" s="1936"/>
      <c r="K10" s="1936"/>
      <c r="L10" s="1936"/>
      <c r="M10" s="1936"/>
      <c r="N10" s="1936"/>
      <c r="O10" s="1936"/>
      <c r="P10" s="1936"/>
    </row>
    <row r="11" spans="2:17" ht="18" customHeight="1" x14ac:dyDescent="0.25">
      <c r="B11" s="1312"/>
      <c r="C11" s="1295"/>
      <c r="D11" s="1295"/>
      <c r="E11" s="1295"/>
      <c r="F11" s="1295"/>
      <c r="G11" s="1311"/>
      <c r="H11" s="1341"/>
      <c r="I11" s="1341"/>
      <c r="J11" s="1341"/>
      <c r="K11" s="1341"/>
      <c r="L11" s="1313"/>
      <c r="M11" s="1313"/>
      <c r="N11" s="1313"/>
      <c r="O11" s="1313"/>
      <c r="P11" s="1313"/>
    </row>
    <row r="12" spans="2:17" ht="18" customHeight="1" x14ac:dyDescent="0.25">
      <c r="B12" s="1119" t="s">
        <v>2017</v>
      </c>
      <c r="C12" s="1119"/>
      <c r="D12" s="1316"/>
      <c r="E12" s="1316"/>
      <c r="F12" s="1316"/>
      <c r="G12" s="1342"/>
      <c r="H12" s="1343"/>
      <c r="I12" s="1343"/>
      <c r="J12" s="1343"/>
      <c r="K12" s="1343"/>
      <c r="L12" s="1343"/>
      <c r="M12" s="1343"/>
      <c r="N12" s="1343"/>
      <c r="O12" s="1343"/>
      <c r="P12" s="1343"/>
    </row>
    <row r="13" spans="2:17" ht="18" customHeight="1" x14ac:dyDescent="0.25">
      <c r="B13" s="1344" t="s">
        <v>1026</v>
      </c>
      <c r="C13" s="947" t="s">
        <v>1996</v>
      </c>
      <c r="D13" s="1318">
        <v>21241.3</v>
      </c>
      <c r="E13" s="1318">
        <v>22821.65</v>
      </c>
      <c r="F13" s="1318">
        <v>24850.49</v>
      </c>
      <c r="G13" s="1318">
        <v>25481.69</v>
      </c>
      <c r="H13" s="1318">
        <v>26483.119999999999</v>
      </c>
      <c r="I13" s="1318">
        <v>27047.21</v>
      </c>
      <c r="J13" s="1318">
        <v>27688.23</v>
      </c>
      <c r="K13" s="1318">
        <v>29269.23</v>
      </c>
      <c r="L13" s="1318">
        <v>30422.44</v>
      </c>
      <c r="M13" s="1318">
        <v>31313.82</v>
      </c>
      <c r="N13" s="1318">
        <v>31911.91</v>
      </c>
      <c r="O13" s="1318">
        <v>32811.83</v>
      </c>
      <c r="P13" s="1318">
        <v>33727.279999999999</v>
      </c>
    </row>
    <row r="14" spans="2:17" ht="18" customHeight="1" x14ac:dyDescent="0.25">
      <c r="B14" s="1344" t="s">
        <v>1028</v>
      </c>
      <c r="C14" s="947" t="s">
        <v>1997</v>
      </c>
      <c r="D14" s="1318">
        <v>17304.259999999998</v>
      </c>
      <c r="E14" s="1318">
        <v>18591.7</v>
      </c>
      <c r="F14" s="1318">
        <v>20244.5</v>
      </c>
      <c r="G14" s="1318">
        <v>20758.71</v>
      </c>
      <c r="H14" s="1318">
        <v>21574.53</v>
      </c>
      <c r="I14" s="1318">
        <v>22034.07</v>
      </c>
      <c r="J14" s="1318">
        <v>22556.28</v>
      </c>
      <c r="K14" s="1318">
        <v>23844.240000000002</v>
      </c>
      <c r="L14" s="1318">
        <v>24783.7</v>
      </c>
      <c r="M14" s="1318">
        <v>25509.86</v>
      </c>
      <c r="N14" s="1318">
        <v>25997.1</v>
      </c>
      <c r="O14" s="1318">
        <v>26730.22</v>
      </c>
      <c r="P14" s="1318">
        <v>27475.99</v>
      </c>
    </row>
    <row r="15" spans="2:17" ht="18" customHeight="1" x14ac:dyDescent="0.25">
      <c r="B15" s="1344" t="s">
        <v>1030</v>
      </c>
      <c r="C15" s="947" t="s">
        <v>1941</v>
      </c>
      <c r="D15" s="1318">
        <v>12744.75</v>
      </c>
      <c r="E15" s="1318">
        <v>13692.96</v>
      </c>
      <c r="F15" s="1318">
        <v>14910.26</v>
      </c>
      <c r="G15" s="1318">
        <v>15288.98</v>
      </c>
      <c r="H15" s="1318">
        <v>15889.84</v>
      </c>
      <c r="I15" s="1318">
        <v>16228.29</v>
      </c>
      <c r="J15" s="1318">
        <v>16612.900000000001</v>
      </c>
      <c r="K15" s="1318">
        <v>17561.5</v>
      </c>
      <c r="L15" s="1318">
        <v>18253.419999999998</v>
      </c>
      <c r="M15" s="1318">
        <v>18788.25</v>
      </c>
      <c r="N15" s="1318">
        <v>19147.11</v>
      </c>
      <c r="O15" s="1318">
        <v>19687.060000000001</v>
      </c>
      <c r="P15" s="1318">
        <v>20236.330000000002</v>
      </c>
    </row>
    <row r="16" spans="2:17" ht="18" customHeight="1" x14ac:dyDescent="0.25">
      <c r="B16" s="1344" t="s">
        <v>1073</v>
      </c>
      <c r="C16" s="947" t="s">
        <v>1942</v>
      </c>
      <c r="D16" s="1318">
        <v>10382.549999999999</v>
      </c>
      <c r="E16" s="1318">
        <v>11155.01</v>
      </c>
      <c r="F16" s="1318">
        <v>12146.69</v>
      </c>
      <c r="G16" s="1318">
        <v>12455.22</v>
      </c>
      <c r="H16" s="1318">
        <v>12944.71</v>
      </c>
      <c r="I16" s="1318">
        <v>13220.43</v>
      </c>
      <c r="J16" s="1318">
        <v>13533.75</v>
      </c>
      <c r="K16" s="1318">
        <v>14306.53</v>
      </c>
      <c r="L16" s="1318">
        <v>14870.21</v>
      </c>
      <c r="M16" s="1318">
        <v>15305.91</v>
      </c>
      <c r="N16" s="1318">
        <v>15598.25</v>
      </c>
      <c r="O16" s="1318">
        <v>16038.12</v>
      </c>
      <c r="P16" s="1318">
        <v>16485.580000000002</v>
      </c>
    </row>
    <row r="17" spans="2:16" ht="18" customHeight="1" x14ac:dyDescent="0.25">
      <c r="B17" s="1345" t="s">
        <v>1999</v>
      </c>
      <c r="C17" s="1119"/>
      <c r="D17" s="1319"/>
      <c r="E17" s="1319"/>
      <c r="F17" s="1319"/>
      <c r="G17" s="1346"/>
      <c r="H17" s="1347"/>
      <c r="I17" s="1347"/>
      <c r="J17" s="1347"/>
      <c r="K17" s="1347"/>
      <c r="L17" s="1347"/>
      <c r="M17" s="1347"/>
      <c r="N17" s="1347"/>
      <c r="O17" s="1347"/>
      <c r="P17" s="1347"/>
    </row>
    <row r="18" spans="2:16" ht="18" customHeight="1" x14ac:dyDescent="0.25">
      <c r="B18" s="1344" t="s">
        <v>1026</v>
      </c>
      <c r="C18" s="947" t="s">
        <v>2000</v>
      </c>
      <c r="D18" s="1318">
        <v>10620.64</v>
      </c>
      <c r="E18" s="1318">
        <v>11410.82</v>
      </c>
      <c r="F18" s="1318">
        <v>12425.24</v>
      </c>
      <c r="G18" s="1318">
        <v>12740.84</v>
      </c>
      <c r="H18" s="1318">
        <v>13241.56</v>
      </c>
      <c r="I18" s="1348">
        <v>13523.61</v>
      </c>
      <c r="J18" s="1348">
        <v>13844.12</v>
      </c>
      <c r="K18" s="1348">
        <v>14634.62</v>
      </c>
      <c r="L18" s="1348">
        <v>15211.22</v>
      </c>
      <c r="M18" s="1348">
        <v>15656.91</v>
      </c>
      <c r="N18" s="1348">
        <v>15955.96</v>
      </c>
      <c r="O18" s="1348">
        <v>16405.919999999998</v>
      </c>
      <c r="P18" s="1348">
        <v>16863.650000000001</v>
      </c>
    </row>
    <row r="19" spans="2:16" ht="18" customHeight="1" x14ac:dyDescent="0.25">
      <c r="B19" s="1344" t="s">
        <v>1028</v>
      </c>
      <c r="C19" s="947" t="s">
        <v>2001</v>
      </c>
      <c r="D19" s="1318">
        <v>8652.14</v>
      </c>
      <c r="E19" s="1318">
        <v>9295.86</v>
      </c>
      <c r="F19" s="1318">
        <v>10122.26</v>
      </c>
      <c r="G19" s="1318">
        <v>10379.370000000001</v>
      </c>
      <c r="H19" s="1318">
        <v>10787.28</v>
      </c>
      <c r="I19" s="1348">
        <v>11017.05</v>
      </c>
      <c r="J19" s="1348">
        <v>11278.15</v>
      </c>
      <c r="K19" s="1348">
        <v>11922.13</v>
      </c>
      <c r="L19" s="1348">
        <v>12391.86</v>
      </c>
      <c r="M19" s="1348">
        <v>12754.94</v>
      </c>
      <c r="N19" s="1348">
        <v>12998.56</v>
      </c>
      <c r="O19" s="1348">
        <v>13365.12</v>
      </c>
      <c r="P19" s="1348">
        <v>13738.01</v>
      </c>
    </row>
    <row r="20" spans="2:16" ht="18" customHeight="1" x14ac:dyDescent="0.25">
      <c r="B20" s="1349" t="s">
        <v>2018</v>
      </c>
      <c r="C20" s="1349"/>
      <c r="D20" s="1350"/>
      <c r="E20" s="1350"/>
      <c r="F20" s="1350"/>
      <c r="G20" s="1350"/>
      <c r="H20" s="1350"/>
      <c r="I20" s="1350"/>
      <c r="J20" s="1350"/>
      <c r="K20" s="1350"/>
      <c r="L20" s="1350"/>
      <c r="M20" s="1350"/>
      <c r="N20" s="1350"/>
      <c r="O20" s="1350"/>
      <c r="P20" s="1350"/>
    </row>
    <row r="21" spans="2:16" ht="18" customHeight="1" x14ac:dyDescent="0.25">
      <c r="B21" s="1344"/>
      <c r="C21" s="947"/>
      <c r="D21" s="1318"/>
      <c r="E21" s="1318"/>
      <c r="F21" s="1318"/>
      <c r="G21" s="1318"/>
      <c r="H21" s="1318"/>
      <c r="I21" s="1351"/>
      <c r="J21" s="1351"/>
      <c r="K21" s="1351"/>
      <c r="L21" s="1351"/>
      <c r="M21" s="1351"/>
      <c r="N21" s="1351"/>
      <c r="O21" s="1351"/>
      <c r="P21" s="1351"/>
    </row>
    <row r="22" spans="2:16" ht="18" customHeight="1" x14ac:dyDescent="0.25">
      <c r="B22" s="1352" t="s">
        <v>2019</v>
      </c>
      <c r="C22" s="1345"/>
      <c r="D22" s="1319"/>
      <c r="E22" s="1319"/>
      <c r="F22" s="1319"/>
      <c r="G22" s="1346"/>
      <c r="H22" s="1347"/>
      <c r="I22" s="1347"/>
      <c r="J22" s="1347"/>
      <c r="K22" s="1347"/>
      <c r="L22" s="1347"/>
      <c r="M22" s="1347"/>
      <c r="N22" s="1347"/>
      <c r="O22" s="1347"/>
      <c r="P22" s="1347"/>
    </row>
    <row r="23" spans="2:16" ht="18" customHeight="1" x14ac:dyDescent="0.25">
      <c r="B23" s="1344" t="s">
        <v>1026</v>
      </c>
      <c r="C23" s="947" t="s">
        <v>1996</v>
      </c>
      <c r="D23" s="1318">
        <v>15254.98</v>
      </c>
      <c r="E23" s="1318">
        <v>16389.95</v>
      </c>
      <c r="F23" s="1318">
        <v>17847.02</v>
      </c>
      <c r="G23" s="1318">
        <v>18300.330000000002</v>
      </c>
      <c r="H23" s="1318">
        <v>19019.53</v>
      </c>
      <c r="I23" s="1318">
        <v>19424.650000000001</v>
      </c>
      <c r="J23" s="1318">
        <v>19885.009999999998</v>
      </c>
      <c r="K23" s="1318">
        <v>21020.44</v>
      </c>
      <c r="L23" s="1318">
        <v>21848.65</v>
      </c>
      <c r="M23" s="1318">
        <v>22488.82</v>
      </c>
      <c r="N23" s="1318">
        <v>22918.36</v>
      </c>
      <c r="O23" s="1318">
        <v>23564.66</v>
      </c>
      <c r="P23" s="1318">
        <v>24222.11</v>
      </c>
    </row>
    <row r="24" spans="2:16" ht="18" customHeight="1" x14ac:dyDescent="0.25">
      <c r="B24" s="1344" t="s">
        <v>1028</v>
      </c>
      <c r="C24" s="947" t="s">
        <v>1997</v>
      </c>
      <c r="D24" s="1318">
        <v>11821.77</v>
      </c>
      <c r="E24" s="1318">
        <v>12701.31</v>
      </c>
      <c r="F24" s="1318">
        <v>13830.46</v>
      </c>
      <c r="G24" s="1318">
        <v>14181.75</v>
      </c>
      <c r="H24" s="1318">
        <v>14739.09</v>
      </c>
      <c r="I24" s="1318">
        <v>15053.03</v>
      </c>
      <c r="J24" s="1318">
        <v>15409.79</v>
      </c>
      <c r="K24" s="1318">
        <v>16289.69</v>
      </c>
      <c r="L24" s="1348">
        <v>16931.5</v>
      </c>
      <c r="M24" s="1348">
        <v>17427.59</v>
      </c>
      <c r="N24" s="1348">
        <v>17760.46</v>
      </c>
      <c r="O24" s="1348">
        <v>18261.3</v>
      </c>
      <c r="P24" s="1348">
        <v>18770.79</v>
      </c>
    </row>
    <row r="25" spans="2:16" ht="18" customHeight="1" x14ac:dyDescent="0.25">
      <c r="B25" s="1344" t="s">
        <v>1030</v>
      </c>
      <c r="C25" s="947" t="s">
        <v>1941</v>
      </c>
      <c r="D25" s="1318">
        <v>3530.32</v>
      </c>
      <c r="E25" s="1318">
        <v>3792.98</v>
      </c>
      <c r="F25" s="1318">
        <v>4130.18</v>
      </c>
      <c r="G25" s="1318">
        <v>4235.09</v>
      </c>
      <c r="H25" s="1318">
        <v>4401.53</v>
      </c>
      <c r="I25" s="1318">
        <v>4495.28</v>
      </c>
      <c r="J25" s="1318">
        <v>4601.82</v>
      </c>
      <c r="K25" s="1318">
        <v>4864.58</v>
      </c>
      <c r="L25" s="1318">
        <v>5056.24</v>
      </c>
      <c r="M25" s="1318">
        <v>5204.3900000000003</v>
      </c>
      <c r="N25" s="1318">
        <v>5303.79</v>
      </c>
      <c r="O25" s="1318">
        <v>5453.36</v>
      </c>
      <c r="P25" s="1318">
        <v>5605.51</v>
      </c>
    </row>
    <row r="26" spans="2:16" ht="18" customHeight="1" x14ac:dyDescent="0.25">
      <c r="B26" s="1344" t="s">
        <v>1073</v>
      </c>
      <c r="C26" s="947" t="s">
        <v>1942</v>
      </c>
      <c r="D26" s="1318">
        <v>1470.32</v>
      </c>
      <c r="E26" s="1318">
        <v>1579.71</v>
      </c>
      <c r="F26" s="1318">
        <v>1720.15</v>
      </c>
      <c r="G26" s="1318">
        <v>1763.84</v>
      </c>
      <c r="H26" s="1318">
        <v>1833.16</v>
      </c>
      <c r="I26" s="1318">
        <v>1872.21</v>
      </c>
      <c r="J26" s="1318">
        <v>1916.58</v>
      </c>
      <c r="K26" s="1318">
        <v>2026.02</v>
      </c>
      <c r="L26" s="1318">
        <v>2105.85</v>
      </c>
      <c r="M26" s="1318">
        <v>2167.5500000000002</v>
      </c>
      <c r="N26" s="1318">
        <v>2208.9499999999998</v>
      </c>
      <c r="O26" s="1318">
        <v>2271.2399999999998</v>
      </c>
      <c r="P26" s="1318">
        <v>2334.61</v>
      </c>
    </row>
    <row r="27" spans="2:16" ht="18" customHeight="1" x14ac:dyDescent="0.25">
      <c r="B27" s="1119" t="s">
        <v>2020</v>
      </c>
      <c r="C27" s="1119"/>
      <c r="D27" s="1319"/>
      <c r="E27" s="1319"/>
      <c r="F27" s="1319"/>
      <c r="G27" s="1346"/>
      <c r="H27" s="1347"/>
      <c r="I27" s="1347"/>
      <c r="J27" s="1347"/>
      <c r="K27" s="1347"/>
      <c r="L27" s="1347"/>
      <c r="M27" s="1347"/>
      <c r="N27" s="1347"/>
      <c r="O27" s="1347"/>
      <c r="P27" s="1347"/>
    </row>
    <row r="28" spans="2:16" ht="18" customHeight="1" x14ac:dyDescent="0.25">
      <c r="B28" s="1344" t="s">
        <v>1026</v>
      </c>
      <c r="C28" s="947" t="s">
        <v>2000</v>
      </c>
      <c r="D28" s="1318">
        <v>14811.41</v>
      </c>
      <c r="E28" s="1318">
        <v>15913.38</v>
      </c>
      <c r="F28" s="1318">
        <v>17328.080000000002</v>
      </c>
      <c r="G28" s="1318">
        <v>17768.21</v>
      </c>
      <c r="H28" s="1318">
        <v>18466.5</v>
      </c>
      <c r="I28" s="1318">
        <v>18859.84</v>
      </c>
      <c r="J28" s="1318">
        <v>19306.82</v>
      </c>
      <c r="K28" s="1318">
        <v>20409.240000000002</v>
      </c>
      <c r="L28" s="1318">
        <v>21213.360000000001</v>
      </c>
      <c r="M28" s="1318">
        <v>21834.91</v>
      </c>
      <c r="N28" s="1318">
        <v>22251.96</v>
      </c>
      <c r="O28" s="1318">
        <v>22879.47</v>
      </c>
      <c r="P28" s="1318">
        <v>23517.81</v>
      </c>
    </row>
    <row r="29" spans="2:16" ht="18" customHeight="1" x14ac:dyDescent="0.25">
      <c r="B29" s="1353" t="s">
        <v>1028</v>
      </c>
      <c r="C29" s="947" t="s">
        <v>2001</v>
      </c>
      <c r="D29" s="1318">
        <v>12214.27</v>
      </c>
      <c r="E29" s="1318">
        <v>13123.01</v>
      </c>
      <c r="F29" s="1318">
        <v>14289.65</v>
      </c>
      <c r="G29" s="1318">
        <v>14652.61</v>
      </c>
      <c r="H29" s="1318">
        <v>15228.46</v>
      </c>
      <c r="I29" s="1318">
        <v>15552.83</v>
      </c>
      <c r="J29" s="1318">
        <v>15921.43</v>
      </c>
      <c r="K29" s="1318">
        <v>16830.54</v>
      </c>
      <c r="L29" s="1318">
        <v>17493.66</v>
      </c>
      <c r="M29" s="1318">
        <v>18006.22</v>
      </c>
      <c r="N29" s="1318">
        <v>18350.14</v>
      </c>
      <c r="O29" s="1318">
        <v>18867.61</v>
      </c>
      <c r="P29" s="1318" t="s">
        <v>2021</v>
      </c>
    </row>
    <row r="30" spans="2:16" x14ac:dyDescent="0.2">
      <c r="B30" s="721"/>
      <c r="C30" s="706"/>
      <c r="D30" s="706"/>
      <c r="E30" s="1354"/>
      <c r="F30" s="1285"/>
      <c r="G30" s="1285"/>
      <c r="H30" s="1328"/>
      <c r="M30" s="1329"/>
      <c r="N30" s="1329"/>
      <c r="O30" s="1329"/>
      <c r="P30" s="1329"/>
    </row>
    <row r="31" spans="2:16" x14ac:dyDescent="0.25">
      <c r="B31" s="1285"/>
      <c r="C31" s="1355"/>
      <c r="D31" s="1297"/>
      <c r="E31" s="1285"/>
      <c r="F31" s="1297"/>
      <c r="G31" s="1328"/>
      <c r="H31" s="1328"/>
      <c r="I31" s="1330"/>
      <c r="M31" s="1329"/>
      <c r="N31" s="1329"/>
      <c r="O31" s="1329"/>
      <c r="P31" s="1329"/>
    </row>
    <row r="32" spans="2:16" x14ac:dyDescent="0.25">
      <c r="B32" s="1285"/>
      <c r="C32" s="1285"/>
      <c r="D32" s="1297"/>
      <c r="E32" s="1285"/>
      <c r="F32" s="1297"/>
      <c r="G32" s="1328"/>
      <c r="H32" s="1328"/>
      <c r="I32" s="1330"/>
      <c r="M32" s="1329"/>
      <c r="N32" s="1329"/>
      <c r="O32" s="1329"/>
      <c r="P32" s="1329"/>
    </row>
    <row r="33" spans="2:16" x14ac:dyDescent="0.25">
      <c r="B33" s="1285"/>
      <c r="C33" s="1285"/>
      <c r="D33" s="1285"/>
      <c r="E33" s="1285"/>
      <c r="F33" s="1285"/>
      <c r="G33" s="1285"/>
      <c r="H33" s="1328"/>
      <c r="M33" s="1329"/>
      <c r="N33" s="1329"/>
      <c r="O33" s="1329"/>
      <c r="P33" s="1329"/>
    </row>
    <row r="34" spans="2:16" x14ac:dyDescent="0.25">
      <c r="B34" s="1285"/>
      <c r="C34" s="1285"/>
      <c r="D34" s="1285"/>
      <c r="E34" s="1285"/>
      <c r="F34" s="1285"/>
      <c r="G34" s="1285"/>
      <c r="H34" s="1328"/>
      <c r="M34" s="1329"/>
      <c r="N34" s="1329"/>
      <c r="O34" s="1329"/>
      <c r="P34" s="1329"/>
    </row>
    <row r="35" spans="2:16" x14ac:dyDescent="0.25">
      <c r="M35" s="1329"/>
      <c r="N35" s="1329"/>
      <c r="O35" s="1329"/>
      <c r="P35" s="1329"/>
    </row>
    <row r="36" spans="2:16" x14ac:dyDescent="0.25">
      <c r="M36" s="1329"/>
      <c r="N36" s="1329"/>
      <c r="O36" s="1329"/>
      <c r="P36" s="1329"/>
    </row>
    <row r="37" spans="2:16" x14ac:dyDescent="0.25">
      <c r="L37" s="815"/>
      <c r="M37" s="1329"/>
      <c r="N37" s="1329"/>
      <c r="O37" s="1329"/>
      <c r="P37" s="1329"/>
    </row>
    <row r="38" spans="2:16" x14ac:dyDescent="0.25">
      <c r="L38" s="815"/>
      <c r="M38" s="1329"/>
      <c r="N38" s="1329"/>
      <c r="O38" s="1329"/>
      <c r="P38" s="1329"/>
    </row>
    <row r="39" spans="2:16" x14ac:dyDescent="0.25">
      <c r="L39" s="815"/>
      <c r="M39" s="1329"/>
      <c r="N39" s="1329"/>
      <c r="O39" s="1329"/>
      <c r="P39" s="1329"/>
    </row>
    <row r="40" spans="2:16" x14ac:dyDescent="0.25">
      <c r="M40" s="1329"/>
      <c r="N40" s="1329"/>
      <c r="O40" s="1329"/>
      <c r="P40" s="1329"/>
    </row>
    <row r="41" spans="2:16" x14ac:dyDescent="0.25">
      <c r="M41" s="1329"/>
      <c r="N41" s="1329"/>
      <c r="O41" s="1329"/>
      <c r="P41" s="1329"/>
    </row>
    <row r="42" spans="2:16" x14ac:dyDescent="0.25">
      <c r="M42" s="1329"/>
      <c r="N42" s="1329"/>
      <c r="O42" s="1329"/>
      <c r="P42" s="1329"/>
    </row>
    <row r="43" spans="2:16" x14ac:dyDescent="0.25">
      <c r="M43" s="1329"/>
      <c r="N43" s="1329"/>
      <c r="O43" s="1329"/>
      <c r="P43" s="1329"/>
    </row>
    <row r="44" spans="2:16" x14ac:dyDescent="0.25">
      <c r="M44" s="1329"/>
      <c r="N44" s="1329"/>
      <c r="O44" s="1329"/>
      <c r="P44" s="1329"/>
    </row>
    <row r="68" spans="4:9" x14ac:dyDescent="0.2">
      <c r="D68" s="1356"/>
      <c r="E68" s="1356"/>
      <c r="F68" s="1356"/>
      <c r="G68" s="1356"/>
      <c r="I68" s="1330"/>
    </row>
    <row r="69" spans="4:9" x14ac:dyDescent="0.2">
      <c r="D69" s="1356"/>
      <c r="E69" s="1356"/>
      <c r="F69" s="1356"/>
      <c r="G69" s="1356"/>
      <c r="I69" s="1330"/>
    </row>
    <row r="70" spans="4:9" x14ac:dyDescent="0.2">
      <c r="D70" s="1356"/>
      <c r="E70" s="1356"/>
      <c r="F70" s="1356"/>
      <c r="G70" s="1356"/>
    </row>
    <row r="71" spans="4:9" x14ac:dyDescent="0.2">
      <c r="D71" s="1356"/>
      <c r="E71" s="1356"/>
      <c r="F71" s="1356"/>
      <c r="G71" s="1356"/>
    </row>
    <row r="72" spans="4:9" x14ac:dyDescent="0.2">
      <c r="D72" s="1356"/>
      <c r="E72" s="1356"/>
      <c r="G72" s="1356"/>
    </row>
    <row r="73" spans="4:9" x14ac:dyDescent="0.2">
      <c r="D73" s="1356"/>
      <c r="E73" s="1356"/>
      <c r="G73" s="1356"/>
    </row>
    <row r="74" spans="4:9" x14ac:dyDescent="0.2">
      <c r="D74" s="1356"/>
      <c r="E74" s="1356"/>
    </row>
    <row r="75" spans="4:9" x14ac:dyDescent="0.2">
      <c r="D75" s="1356"/>
      <c r="E75" s="1356"/>
    </row>
    <row r="76" spans="4:9" x14ac:dyDescent="0.2">
      <c r="D76" s="1356"/>
      <c r="E76" s="1356"/>
    </row>
    <row r="77" spans="4:9" x14ac:dyDescent="0.2">
      <c r="D77" s="1356"/>
      <c r="E77" s="1356"/>
    </row>
    <row r="78" spans="4:9" x14ac:dyDescent="0.2">
      <c r="D78" s="1356"/>
      <c r="E78" s="1356"/>
    </row>
    <row r="79" spans="4:9" x14ac:dyDescent="0.2">
      <c r="D79" s="1356"/>
      <c r="E79" s="1356"/>
    </row>
    <row r="80" spans="4:9" x14ac:dyDescent="0.2">
      <c r="D80" s="1356"/>
      <c r="E80" s="1356"/>
    </row>
  </sheetData>
  <mergeCells count="12">
    <mergeCell ref="P7:P8"/>
    <mergeCell ref="B10:P10"/>
    <mergeCell ref="B2:O2"/>
    <mergeCell ref="B3:O3"/>
    <mergeCell ref="B4:O4"/>
    <mergeCell ref="B5:O5"/>
    <mergeCell ref="B7:C8"/>
    <mergeCell ref="K7:K8"/>
    <mergeCell ref="L7:L8"/>
    <mergeCell ref="M7:M8"/>
    <mergeCell ref="N7:N8"/>
    <mergeCell ref="O7:O8"/>
  </mergeCells>
  <hyperlinks>
    <hyperlink ref="Q2" location="'Indice Total'!A6" display="Volver"/>
  </hyperlinks>
  <pageMargins left="0.70866141732283472" right="0.70866141732283472" top="0.74803149606299213" bottom="0.74803149606299213" header="0.31496062992125984" footer="0.31496062992125984"/>
  <pageSetup scale="77"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Q30"/>
  <sheetViews>
    <sheetView showGridLines="0" zoomScale="90" zoomScaleNormal="90" workbookViewId="0"/>
  </sheetViews>
  <sheetFormatPr baseColWidth="10" defaultColWidth="11.42578125" defaultRowHeight="12.75" x14ac:dyDescent="0.2"/>
  <cols>
    <col min="1" max="1" width="23.7109375" style="241" customWidth="1"/>
    <col min="2" max="2" width="3.7109375" style="241" customWidth="1"/>
    <col min="3" max="3" width="63.7109375" style="241" customWidth="1"/>
    <col min="4" max="9" width="13.7109375" style="241" customWidth="1"/>
    <col min="10" max="10" width="12.5703125" style="241" bestFit="1" customWidth="1"/>
    <col min="11" max="16" width="13.7109375" style="241" customWidth="1"/>
    <col min="17" max="16384" width="11.42578125" style="241"/>
  </cols>
  <sheetData>
    <row r="1" spans="2:17" ht="42.95" customHeight="1" x14ac:dyDescent="0.2"/>
    <row r="2" spans="2:17" ht="21" customHeight="1" x14ac:dyDescent="0.2">
      <c r="B2" s="1769" t="s">
        <v>2022</v>
      </c>
      <c r="C2" s="1769"/>
      <c r="D2" s="1769"/>
      <c r="E2" s="1769"/>
      <c r="F2" s="1769"/>
      <c r="G2" s="1769"/>
      <c r="H2" s="1769"/>
      <c r="I2" s="1769"/>
      <c r="J2" s="1769"/>
      <c r="K2" s="1769"/>
      <c r="L2" s="1769"/>
      <c r="M2" s="1769"/>
      <c r="N2" s="1769"/>
      <c r="O2" s="1769"/>
      <c r="P2" s="1286"/>
      <c r="Q2" s="3" t="s">
        <v>1</v>
      </c>
    </row>
    <row r="3" spans="2:17" ht="21.75" customHeight="1" x14ac:dyDescent="0.2">
      <c r="B3" s="1761" t="s">
        <v>2023</v>
      </c>
      <c r="C3" s="1761"/>
      <c r="D3" s="1761"/>
      <c r="E3" s="1761"/>
      <c r="F3" s="1761"/>
      <c r="G3" s="1761"/>
      <c r="H3" s="1761"/>
      <c r="I3" s="1761"/>
      <c r="J3" s="1761"/>
      <c r="K3" s="1761"/>
      <c r="L3" s="1761"/>
      <c r="M3" s="1761"/>
      <c r="N3" s="1761"/>
      <c r="O3" s="1761"/>
      <c r="P3" s="1287"/>
    </row>
    <row r="4" spans="2:17" ht="16.5" customHeight="1" x14ac:dyDescent="0.2">
      <c r="B4" s="1761" t="s">
        <v>1985</v>
      </c>
      <c r="C4" s="1761"/>
      <c r="D4" s="1761"/>
      <c r="E4" s="1761"/>
      <c r="F4" s="1761"/>
      <c r="G4" s="1761"/>
      <c r="H4" s="1761"/>
      <c r="I4" s="1761"/>
      <c r="J4" s="1761"/>
      <c r="K4" s="1761"/>
      <c r="L4" s="1761"/>
      <c r="M4" s="1761"/>
      <c r="N4" s="1761"/>
      <c r="O4" s="1761"/>
      <c r="P4" s="1287"/>
    </row>
    <row r="5" spans="2:17" ht="19.149999999999999" customHeight="1" thickBot="1" x14ac:dyDescent="0.25">
      <c r="B5" s="1793" t="s">
        <v>517</v>
      </c>
      <c r="C5" s="1793"/>
      <c r="D5" s="1793"/>
      <c r="E5" s="1793"/>
      <c r="F5" s="1793"/>
      <c r="G5" s="1793"/>
      <c r="H5" s="1793"/>
      <c r="I5" s="1793"/>
      <c r="J5" s="1793"/>
      <c r="K5" s="1793"/>
      <c r="L5" s="1793"/>
      <c r="M5" s="1793"/>
      <c r="N5" s="1793"/>
      <c r="O5" s="1793"/>
      <c r="P5" s="1333"/>
    </row>
    <row r="6" spans="2:17" ht="15" x14ac:dyDescent="0.2">
      <c r="B6" s="1288"/>
      <c r="C6" s="1357"/>
      <c r="D6" s="1357"/>
      <c r="E6" s="1357"/>
      <c r="F6" s="1357" t="s">
        <v>146</v>
      </c>
      <c r="G6" s="1288"/>
      <c r="H6" s="1288"/>
      <c r="I6" s="1288"/>
      <c r="J6" s="1309"/>
      <c r="K6" s="951"/>
      <c r="L6" s="951"/>
      <c r="M6" s="912"/>
      <c r="N6" s="912"/>
      <c r="O6" s="912"/>
      <c r="P6" s="912"/>
    </row>
    <row r="7" spans="2:17" ht="15" customHeight="1" x14ac:dyDescent="0.2">
      <c r="B7" s="1897" t="s">
        <v>1921</v>
      </c>
      <c r="C7" s="1897"/>
      <c r="D7" s="1337" t="s">
        <v>2008</v>
      </c>
      <c r="E7" s="1337" t="s">
        <v>1987</v>
      </c>
      <c r="F7" s="1337" t="s">
        <v>1988</v>
      </c>
      <c r="G7" s="1337" t="s">
        <v>2009</v>
      </c>
      <c r="H7" s="1337" t="s">
        <v>2024</v>
      </c>
      <c r="I7" s="1337" t="s">
        <v>2025</v>
      </c>
      <c r="J7" s="1337" t="s">
        <v>2026</v>
      </c>
      <c r="K7" s="1934" t="s">
        <v>2027</v>
      </c>
      <c r="L7" s="1934" t="s">
        <v>1990</v>
      </c>
      <c r="M7" s="1934" t="s">
        <v>2028</v>
      </c>
      <c r="N7" s="1934" t="s">
        <v>2011</v>
      </c>
      <c r="O7" s="1934" t="s">
        <v>2012</v>
      </c>
      <c r="P7" s="1934" t="s">
        <v>2013</v>
      </c>
    </row>
    <row r="8" spans="2:17" ht="15" customHeight="1" x14ac:dyDescent="0.2">
      <c r="B8" s="1910"/>
      <c r="C8" s="1910"/>
      <c r="D8" s="1338" t="s">
        <v>2014</v>
      </c>
      <c r="E8" s="1338" t="s">
        <v>1991</v>
      </c>
      <c r="F8" s="1338" t="s">
        <v>1992</v>
      </c>
      <c r="G8" s="1338" t="s">
        <v>1993</v>
      </c>
      <c r="H8" s="1338" t="s">
        <v>2029</v>
      </c>
      <c r="I8" s="1338" t="s">
        <v>2030</v>
      </c>
      <c r="J8" s="1338" t="s">
        <v>2031</v>
      </c>
      <c r="K8" s="1935"/>
      <c r="L8" s="1935"/>
      <c r="M8" s="1935"/>
      <c r="N8" s="1935"/>
      <c r="O8" s="1935"/>
      <c r="P8" s="1935"/>
    </row>
    <row r="9" spans="2:17" ht="18" customHeight="1" x14ac:dyDescent="0.25">
      <c r="B9" s="1339"/>
      <c r="C9" s="1339"/>
      <c r="D9" s="1340"/>
      <c r="E9" s="1340"/>
      <c r="F9" s="1340"/>
      <c r="G9" s="1340"/>
      <c r="H9" s="1340"/>
      <c r="I9" s="1340"/>
      <c r="J9" s="1340"/>
      <c r="K9" s="1340"/>
      <c r="L9" s="1340"/>
      <c r="M9" s="1340"/>
      <c r="N9" s="1340"/>
      <c r="O9" s="1340"/>
      <c r="P9" s="1340"/>
    </row>
    <row r="10" spans="2:17" ht="18" customHeight="1" x14ac:dyDescent="0.2">
      <c r="B10" s="1937" t="s">
        <v>2032</v>
      </c>
      <c r="C10" s="1937"/>
      <c r="D10" s="1937"/>
      <c r="E10" s="1937"/>
      <c r="F10" s="1937"/>
      <c r="G10" s="1937"/>
      <c r="H10" s="1937"/>
      <c r="I10" s="1937"/>
      <c r="J10" s="1937"/>
      <c r="K10" s="1937"/>
      <c r="L10" s="1937"/>
      <c r="M10" s="1937"/>
      <c r="N10" s="1937"/>
      <c r="O10" s="1937"/>
      <c r="P10" s="1937"/>
    </row>
    <row r="11" spans="2:17" ht="18" customHeight="1" x14ac:dyDescent="0.2">
      <c r="B11" s="1295"/>
      <c r="C11" s="1295"/>
      <c r="D11" s="1295"/>
      <c r="E11" s="1295"/>
      <c r="F11" s="1295"/>
      <c r="G11" s="1295"/>
      <c r="H11" s="1295"/>
      <c r="I11" s="1295"/>
      <c r="J11" s="1311"/>
      <c r="K11" s="1295"/>
      <c r="L11" s="1295"/>
      <c r="M11" s="1295"/>
      <c r="N11" s="1295"/>
      <c r="O11" s="1295"/>
      <c r="P11" s="1295"/>
    </row>
    <row r="12" spans="2:17" ht="18" customHeight="1" x14ac:dyDescent="0.2">
      <c r="B12" s="1119" t="s">
        <v>2017</v>
      </c>
      <c r="C12" s="1315"/>
      <c r="D12" s="1315"/>
      <c r="E12" s="1316"/>
      <c r="F12" s="1316"/>
      <c r="G12" s="1316"/>
      <c r="H12" s="1316"/>
      <c r="I12" s="1316"/>
      <c r="J12" s="1342"/>
      <c r="K12" s="1316"/>
      <c r="L12" s="1316"/>
      <c r="M12" s="1316"/>
      <c r="N12" s="1316"/>
      <c r="O12" s="1316"/>
      <c r="P12" s="1316"/>
    </row>
    <row r="13" spans="2:17" ht="18" customHeight="1" x14ac:dyDescent="0.2">
      <c r="B13" s="932" t="s">
        <v>1026</v>
      </c>
      <c r="C13" s="932" t="s">
        <v>1996</v>
      </c>
      <c r="D13" s="1277">
        <v>6569.22</v>
      </c>
      <c r="E13" s="1277">
        <v>7057.98</v>
      </c>
      <c r="F13" s="1277">
        <v>7685.43</v>
      </c>
      <c r="G13" s="1277">
        <v>7880.64</v>
      </c>
      <c r="H13" s="1277">
        <v>8190.35</v>
      </c>
      <c r="I13" s="1277">
        <v>8364.7999999999993</v>
      </c>
      <c r="J13" s="1277">
        <v>8563.0499999999993</v>
      </c>
      <c r="K13" s="1277">
        <v>9052</v>
      </c>
      <c r="L13" s="1277">
        <v>9408.65</v>
      </c>
      <c r="M13" s="1277">
        <v>9684.32</v>
      </c>
      <c r="N13" s="1277">
        <v>9869.2900000000009</v>
      </c>
      <c r="O13" s="1277">
        <v>10147.6</v>
      </c>
      <c r="P13" s="1277">
        <v>10430.719999999999</v>
      </c>
    </row>
    <row r="14" spans="2:17" ht="18" customHeight="1" x14ac:dyDescent="0.2">
      <c r="B14" s="932" t="s">
        <v>1028</v>
      </c>
      <c r="C14" s="932" t="s">
        <v>1997</v>
      </c>
      <c r="D14" s="1277">
        <v>5583.84</v>
      </c>
      <c r="E14" s="1277">
        <v>5999.28</v>
      </c>
      <c r="F14" s="1277">
        <v>6532.62</v>
      </c>
      <c r="G14" s="1277">
        <v>6698.55</v>
      </c>
      <c r="H14" s="1277">
        <v>6961.8</v>
      </c>
      <c r="I14" s="1277">
        <v>7110.09</v>
      </c>
      <c r="J14" s="1277">
        <v>7278.6</v>
      </c>
      <c r="K14" s="1277">
        <v>7694.21</v>
      </c>
      <c r="L14" s="1277">
        <v>7997.36</v>
      </c>
      <c r="M14" s="1277">
        <v>8231.68</v>
      </c>
      <c r="N14" s="1277">
        <v>8388.91</v>
      </c>
      <c r="O14" s="1277">
        <v>8625.48</v>
      </c>
      <c r="P14" s="1277">
        <v>8866.1299999999992</v>
      </c>
    </row>
    <row r="15" spans="2:17" ht="18" customHeight="1" x14ac:dyDescent="0.2">
      <c r="B15" s="932" t="s">
        <v>1030</v>
      </c>
      <c r="C15" s="932" t="s">
        <v>1941</v>
      </c>
      <c r="D15" s="1277">
        <v>3941.57</v>
      </c>
      <c r="E15" s="1277">
        <v>4234.82</v>
      </c>
      <c r="F15" s="1277">
        <v>4611.3</v>
      </c>
      <c r="G15" s="1277">
        <v>4728.43</v>
      </c>
      <c r="H15" s="1277">
        <v>4914.26</v>
      </c>
      <c r="I15" s="1277">
        <v>5018.93</v>
      </c>
      <c r="J15" s="1277">
        <v>5137.88</v>
      </c>
      <c r="K15" s="1277">
        <v>5431.25</v>
      </c>
      <c r="L15" s="1277">
        <v>5645.24</v>
      </c>
      <c r="M15" s="1277">
        <v>5810.65</v>
      </c>
      <c r="N15" s="1277">
        <v>5921.63</v>
      </c>
      <c r="O15" s="1277">
        <v>6088.62</v>
      </c>
      <c r="P15" s="1277">
        <v>6258.49</v>
      </c>
    </row>
    <row r="16" spans="2:17" ht="18" customHeight="1" x14ac:dyDescent="0.2">
      <c r="B16" s="932" t="s">
        <v>1073</v>
      </c>
      <c r="C16" s="932" t="s">
        <v>1942</v>
      </c>
      <c r="D16" s="1277">
        <v>3350.3</v>
      </c>
      <c r="E16" s="1277">
        <v>3599.56</v>
      </c>
      <c r="F16" s="1277">
        <v>3919.56</v>
      </c>
      <c r="G16" s="1277">
        <v>4019.12</v>
      </c>
      <c r="H16" s="1277">
        <v>4177.07</v>
      </c>
      <c r="I16" s="1277">
        <v>4266.04</v>
      </c>
      <c r="J16" s="1277">
        <v>4367.1499999999996</v>
      </c>
      <c r="K16" s="1277">
        <v>4616.51</v>
      </c>
      <c r="L16" s="1277">
        <v>4798.3999999999996</v>
      </c>
      <c r="M16" s="1277">
        <v>4938.99</v>
      </c>
      <c r="N16" s="1277">
        <v>5033.32</v>
      </c>
      <c r="O16" s="1277">
        <v>5175.26</v>
      </c>
      <c r="P16" s="1277">
        <v>5319.65</v>
      </c>
    </row>
    <row r="17" spans="2:16" ht="18" customHeight="1" x14ac:dyDescent="0.2">
      <c r="B17" s="1345" t="s">
        <v>1999</v>
      </c>
      <c r="C17" s="1223"/>
      <c r="D17" s="1358"/>
      <c r="E17" s="1358"/>
      <c r="F17" s="1358"/>
      <c r="G17" s="1358"/>
      <c r="H17" s="1358"/>
      <c r="I17" s="1358"/>
      <c r="J17" s="1358"/>
      <c r="K17" s="1358"/>
      <c r="L17" s="1358"/>
      <c r="M17" s="1358"/>
      <c r="N17" s="1358"/>
      <c r="O17" s="1358"/>
      <c r="P17" s="1358"/>
    </row>
    <row r="18" spans="2:16" ht="18" customHeight="1" x14ac:dyDescent="0.2">
      <c r="B18" s="932" t="s">
        <v>1026</v>
      </c>
      <c r="C18" s="932" t="s">
        <v>2000</v>
      </c>
      <c r="D18" s="1277">
        <v>55617.9</v>
      </c>
      <c r="E18" s="1277">
        <v>59755.87</v>
      </c>
      <c r="F18" s="1277">
        <v>65068.17</v>
      </c>
      <c r="G18" s="1277">
        <v>66720.899999999994</v>
      </c>
      <c r="H18" s="1277">
        <v>69343.03</v>
      </c>
      <c r="I18" s="1277">
        <v>70820.039999999994</v>
      </c>
      <c r="J18" s="1277">
        <v>72498.47</v>
      </c>
      <c r="K18" s="1277">
        <v>76638.13</v>
      </c>
      <c r="L18" s="1277">
        <v>79657.67</v>
      </c>
      <c r="M18" s="1277">
        <v>81991.64</v>
      </c>
      <c r="N18" s="1277">
        <v>83557.679999999993</v>
      </c>
      <c r="O18" s="1277">
        <v>85914.01</v>
      </c>
      <c r="P18" s="1277">
        <v>88311.01</v>
      </c>
    </row>
    <row r="19" spans="2:16" ht="18" customHeight="1" x14ac:dyDescent="0.2">
      <c r="B19" s="932" t="s">
        <v>1028</v>
      </c>
      <c r="C19" s="932" t="s">
        <v>2001</v>
      </c>
      <c r="D19" s="1277">
        <v>47275.25</v>
      </c>
      <c r="E19" s="1277">
        <v>50792.53</v>
      </c>
      <c r="F19" s="1277">
        <v>55307.99</v>
      </c>
      <c r="G19" s="1277">
        <v>56712.81</v>
      </c>
      <c r="H19" s="1277">
        <v>58941.62</v>
      </c>
      <c r="I19" s="1277">
        <v>60197.08</v>
      </c>
      <c r="J19" s="1277">
        <v>61623.75</v>
      </c>
      <c r="K19" s="1277">
        <v>65142.47</v>
      </c>
      <c r="L19" s="1277">
        <v>67709.08</v>
      </c>
      <c r="M19" s="1277">
        <v>69692.960000000006</v>
      </c>
      <c r="N19" s="1277">
        <v>71024.100000000006</v>
      </c>
      <c r="O19" s="1277">
        <v>73026.98</v>
      </c>
      <c r="P19" s="1277">
        <v>75064.429999999993</v>
      </c>
    </row>
    <row r="28" spans="2:16" ht="15.75" x14ac:dyDescent="0.2">
      <c r="L28" s="815"/>
    </row>
    <row r="29" spans="2:16" ht="15.75" x14ac:dyDescent="0.2">
      <c r="L29" s="815"/>
    </row>
    <row r="30" spans="2:16" ht="15.75" x14ac:dyDescent="0.2">
      <c r="L30" s="815"/>
    </row>
  </sheetData>
  <mergeCells count="12">
    <mergeCell ref="P7:P8"/>
    <mergeCell ref="B10:P10"/>
    <mergeCell ref="B2:O2"/>
    <mergeCell ref="B3:O3"/>
    <mergeCell ref="B4:O4"/>
    <mergeCell ref="B5:O5"/>
    <mergeCell ref="B7:C8"/>
    <mergeCell ref="K7:K8"/>
    <mergeCell ref="L7:L8"/>
    <mergeCell ref="M7:M8"/>
    <mergeCell ref="N7:N8"/>
    <mergeCell ref="O7:O8"/>
  </mergeCells>
  <hyperlinks>
    <hyperlink ref="Q2" location="'Indice Total'!A6" display="Volver"/>
  </hyperlinks>
  <pageMargins left="0.7" right="0.7" top="0.75" bottom="0.75" header="0.3" footer="0.3"/>
  <drawing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F316"/>
  <sheetViews>
    <sheetView showGridLines="0" zoomScale="90" zoomScaleNormal="90" workbookViewId="0"/>
  </sheetViews>
  <sheetFormatPr baseColWidth="10" defaultColWidth="10.28515625" defaultRowHeight="15" x14ac:dyDescent="0.25"/>
  <cols>
    <col min="1" max="1" width="23.7109375" style="1285" customWidth="1"/>
    <col min="2" max="2" width="30" style="1285" customWidth="1"/>
    <col min="3" max="3" width="33.28515625" style="1285" customWidth="1"/>
    <col min="4" max="4" width="13.7109375" style="1285" bestFit="1" customWidth="1"/>
    <col min="5" max="5" width="100.28515625" style="1285" customWidth="1"/>
    <col min="6" max="16384" width="10.28515625" style="1285"/>
  </cols>
  <sheetData>
    <row r="1" spans="2:6" ht="42.95" customHeight="1" x14ac:dyDescent="0.25"/>
    <row r="2" spans="2:6" ht="21" customHeight="1" x14ac:dyDescent="0.25">
      <c r="B2" s="1769" t="s">
        <v>2033</v>
      </c>
      <c r="C2" s="1769"/>
      <c r="D2" s="1769"/>
      <c r="E2" s="1769"/>
      <c r="F2" s="3" t="s">
        <v>1</v>
      </c>
    </row>
    <row r="3" spans="2:6" ht="21.75" customHeight="1" x14ac:dyDescent="0.25">
      <c r="B3" s="1938" t="s">
        <v>2034</v>
      </c>
      <c r="C3" s="1938"/>
      <c r="D3" s="1938"/>
      <c r="E3" s="1938"/>
    </row>
    <row r="4" spans="2:6" ht="15.75" customHeight="1" thickBot="1" x14ac:dyDescent="0.3">
      <c r="B4" s="1804" t="s">
        <v>2035</v>
      </c>
      <c r="C4" s="1804"/>
      <c r="D4" s="1804"/>
      <c r="E4" s="1804"/>
    </row>
    <row r="5" spans="2:6" ht="14.25" customHeight="1" x14ac:dyDescent="0.25">
      <c r="B5" s="1288"/>
      <c r="C5" s="1288"/>
      <c r="D5" s="1288"/>
      <c r="E5" s="1288"/>
    </row>
    <row r="6" spans="2:6" ht="24.75" customHeight="1" x14ac:dyDescent="0.25">
      <c r="B6" s="1359" t="s">
        <v>2036</v>
      </c>
      <c r="C6" s="1360" t="s">
        <v>2037</v>
      </c>
      <c r="D6" s="1360" t="s">
        <v>2038</v>
      </c>
      <c r="E6" s="1360" t="s">
        <v>2039</v>
      </c>
    </row>
    <row r="7" spans="2:6" ht="18" customHeight="1" x14ac:dyDescent="0.2">
      <c r="B7" s="1539" t="s">
        <v>2040</v>
      </c>
      <c r="C7" s="1540" t="s">
        <v>2041</v>
      </c>
      <c r="D7" s="1541">
        <v>0.3</v>
      </c>
      <c r="E7" s="1542"/>
    </row>
    <row r="8" spans="2:6" ht="18" customHeight="1" x14ac:dyDescent="0.2">
      <c r="B8" s="1539" t="s">
        <v>2042</v>
      </c>
      <c r="C8" s="1540" t="s">
        <v>2043</v>
      </c>
      <c r="D8" s="1541">
        <v>0.2</v>
      </c>
      <c r="E8" s="1543" t="s">
        <v>2044</v>
      </c>
    </row>
    <row r="9" spans="2:6" ht="18" customHeight="1" x14ac:dyDescent="0.2">
      <c r="B9" s="1544"/>
      <c r="C9" s="1545"/>
      <c r="D9" s="1546"/>
      <c r="E9" s="1547" t="s">
        <v>2045</v>
      </c>
    </row>
    <row r="10" spans="2:6" ht="18" customHeight="1" x14ac:dyDescent="0.2">
      <c r="B10" s="1544"/>
      <c r="C10" s="1545"/>
      <c r="D10" s="1546"/>
      <c r="E10" s="1547" t="s">
        <v>2046</v>
      </c>
    </row>
    <row r="11" spans="2:6" ht="18" customHeight="1" x14ac:dyDescent="0.2">
      <c r="B11" s="1544"/>
      <c r="C11" s="1545"/>
      <c r="D11" s="1546"/>
      <c r="E11" s="1547" t="s">
        <v>2047</v>
      </c>
    </row>
    <row r="12" spans="2:6" ht="18" customHeight="1" x14ac:dyDescent="0.2">
      <c r="B12" s="1544"/>
      <c r="C12" s="1545"/>
      <c r="D12" s="1546"/>
      <c r="E12" s="1547" t="s">
        <v>2048</v>
      </c>
    </row>
    <row r="13" spans="2:6" ht="18" customHeight="1" x14ac:dyDescent="0.2">
      <c r="B13" s="1544"/>
      <c r="C13" s="1545"/>
      <c r="D13" s="1546"/>
      <c r="E13" s="1547" t="s">
        <v>2049</v>
      </c>
    </row>
    <row r="14" spans="2:6" ht="18" customHeight="1" x14ac:dyDescent="0.2">
      <c r="B14" s="1548"/>
      <c r="C14" s="1549"/>
      <c r="D14" s="1550"/>
      <c r="E14" s="1551" t="s">
        <v>2050</v>
      </c>
    </row>
    <row r="15" spans="2:6" ht="18" customHeight="1" x14ac:dyDescent="0.2">
      <c r="B15" s="1544" t="s">
        <v>2051</v>
      </c>
      <c r="C15" s="1552" t="s">
        <v>2052</v>
      </c>
      <c r="D15" s="1546">
        <v>0.24</v>
      </c>
      <c r="E15" s="1547" t="s">
        <v>2053</v>
      </c>
    </row>
    <row r="16" spans="2:6" ht="18" customHeight="1" x14ac:dyDescent="0.2">
      <c r="B16" s="1544"/>
      <c r="C16" s="1545"/>
      <c r="D16" s="1546"/>
      <c r="E16" s="1547" t="s">
        <v>2054</v>
      </c>
    </row>
    <row r="17" spans="2:5" ht="18" customHeight="1" x14ac:dyDescent="0.2">
      <c r="B17" s="1553" t="s">
        <v>2051</v>
      </c>
      <c r="C17" s="1554" t="s">
        <v>2055</v>
      </c>
      <c r="D17" s="1555">
        <v>0.34</v>
      </c>
      <c r="E17" s="1556"/>
    </row>
    <row r="18" spans="2:5" ht="18" customHeight="1" x14ac:dyDescent="0.2">
      <c r="B18" s="1553" t="s">
        <v>2051</v>
      </c>
      <c r="C18" s="1557" t="s">
        <v>2056</v>
      </c>
      <c r="D18" s="1555">
        <v>0.33</v>
      </c>
      <c r="E18" s="1556"/>
    </row>
    <row r="19" spans="2:5" ht="18" customHeight="1" x14ac:dyDescent="0.2">
      <c r="B19" s="1544" t="s">
        <v>2057</v>
      </c>
      <c r="C19" s="1558" t="s">
        <v>2056</v>
      </c>
      <c r="D19" s="1546"/>
      <c r="E19" s="1547" t="s">
        <v>2058</v>
      </c>
    </row>
    <row r="20" spans="2:5" ht="18" customHeight="1" x14ac:dyDescent="0.2">
      <c r="B20" s="1544"/>
      <c r="C20" s="1545"/>
      <c r="D20" s="1546"/>
      <c r="E20" s="1547" t="s">
        <v>2059</v>
      </c>
    </row>
    <row r="21" spans="2:5" ht="18" customHeight="1" x14ac:dyDescent="0.2">
      <c r="B21" s="1544"/>
      <c r="C21" s="1545"/>
      <c r="D21" s="1546"/>
      <c r="E21" s="1547" t="s">
        <v>2060</v>
      </c>
    </row>
    <row r="22" spans="2:5" ht="18" customHeight="1" x14ac:dyDescent="0.2">
      <c r="B22" s="1544"/>
      <c r="C22" s="1545"/>
      <c r="D22" s="1546"/>
      <c r="E22" s="1547" t="s">
        <v>2061</v>
      </c>
    </row>
    <row r="23" spans="2:5" ht="18" customHeight="1" x14ac:dyDescent="0.2">
      <c r="B23" s="1544"/>
      <c r="C23" s="1545"/>
      <c r="D23" s="1546"/>
      <c r="E23" s="1547" t="s">
        <v>2062</v>
      </c>
    </row>
    <row r="24" spans="2:5" ht="18" customHeight="1" x14ac:dyDescent="0.2">
      <c r="B24" s="1544"/>
      <c r="C24" s="1545"/>
      <c r="D24" s="1546"/>
      <c r="E24" s="1547" t="s">
        <v>2063</v>
      </c>
    </row>
    <row r="25" spans="2:5" ht="18" customHeight="1" x14ac:dyDescent="0.2">
      <c r="B25" s="1553" t="s">
        <v>2051</v>
      </c>
      <c r="C25" s="1559" t="s">
        <v>2064</v>
      </c>
      <c r="D25" s="1555">
        <v>0.71</v>
      </c>
      <c r="E25" s="1556"/>
    </row>
    <row r="26" spans="2:5" ht="18" customHeight="1" x14ac:dyDescent="0.2">
      <c r="B26" s="1553" t="s">
        <v>2065</v>
      </c>
      <c r="C26" s="1559" t="s">
        <v>2066</v>
      </c>
      <c r="D26" s="1555">
        <v>0.24</v>
      </c>
      <c r="E26" s="1556"/>
    </row>
    <row r="27" spans="2:5" ht="18" customHeight="1" x14ac:dyDescent="0.2">
      <c r="B27" s="1553" t="s">
        <v>2067</v>
      </c>
      <c r="C27" s="1559" t="s">
        <v>2068</v>
      </c>
      <c r="D27" s="1555">
        <v>0.28000000000000003</v>
      </c>
      <c r="E27" s="1556"/>
    </row>
    <row r="28" spans="2:5" ht="18" customHeight="1" x14ac:dyDescent="0.2">
      <c r="B28" s="1553" t="s">
        <v>2067</v>
      </c>
      <c r="C28" s="1557" t="s">
        <v>2069</v>
      </c>
      <c r="D28" s="1555">
        <v>0.32</v>
      </c>
      <c r="E28" s="1556"/>
    </row>
    <row r="29" spans="2:5" ht="18" customHeight="1" x14ac:dyDescent="0.2">
      <c r="B29" s="1544" t="s">
        <v>2070</v>
      </c>
      <c r="C29" s="1558" t="s">
        <v>2071</v>
      </c>
      <c r="D29" s="1546"/>
      <c r="E29" s="1547" t="s">
        <v>2072</v>
      </c>
    </row>
    <row r="30" spans="2:5" ht="18" customHeight="1" x14ac:dyDescent="0.2">
      <c r="B30" s="1544"/>
      <c r="C30" s="1545"/>
      <c r="D30" s="1546"/>
      <c r="E30" s="1547" t="s">
        <v>2073</v>
      </c>
    </row>
    <row r="31" spans="2:5" ht="18" customHeight="1" x14ac:dyDescent="0.2">
      <c r="B31" s="1544"/>
      <c r="C31" s="1545"/>
      <c r="D31" s="1546"/>
      <c r="E31" s="1547" t="s">
        <v>2060</v>
      </c>
    </row>
    <row r="32" spans="2:5" ht="18" customHeight="1" x14ac:dyDescent="0.2">
      <c r="B32" s="1544"/>
      <c r="C32" s="1545"/>
      <c r="D32" s="1546"/>
      <c r="E32" s="1547" t="s">
        <v>2074</v>
      </c>
    </row>
    <row r="33" spans="2:5" ht="18" customHeight="1" x14ac:dyDescent="0.2">
      <c r="B33" s="1544"/>
      <c r="C33" s="1545"/>
      <c r="D33" s="1546"/>
      <c r="E33" s="1547" t="s">
        <v>2075</v>
      </c>
    </row>
    <row r="34" spans="2:5" ht="18" customHeight="1" x14ac:dyDescent="0.2">
      <c r="B34" s="1544"/>
      <c r="C34" s="1545"/>
      <c r="D34" s="1546"/>
      <c r="E34" s="1547" t="s">
        <v>2076</v>
      </c>
    </row>
    <row r="35" spans="2:5" ht="18" customHeight="1" x14ac:dyDescent="0.2">
      <c r="B35" s="1553" t="s">
        <v>2051</v>
      </c>
      <c r="C35" s="1559" t="s">
        <v>2077</v>
      </c>
      <c r="D35" s="1555">
        <v>0.39</v>
      </c>
      <c r="E35" s="1556"/>
    </row>
    <row r="36" spans="2:5" ht="18" customHeight="1" x14ac:dyDescent="0.2">
      <c r="B36" s="1553" t="s">
        <v>2051</v>
      </c>
      <c r="C36" s="1559" t="s">
        <v>2078</v>
      </c>
      <c r="D36" s="1555">
        <v>0.26</v>
      </c>
      <c r="E36" s="1556"/>
    </row>
    <row r="37" spans="2:5" ht="18" customHeight="1" x14ac:dyDescent="0.2">
      <c r="B37" s="1553" t="s">
        <v>2051</v>
      </c>
      <c r="C37" s="1559" t="s">
        <v>2079</v>
      </c>
      <c r="D37" s="1555">
        <v>0.18</v>
      </c>
      <c r="E37" s="1560"/>
    </row>
    <row r="38" spans="2:5" ht="18" customHeight="1" x14ac:dyDescent="0.2">
      <c r="B38" s="1561" t="s">
        <v>2080</v>
      </c>
      <c r="C38" s="1562" t="s">
        <v>2081</v>
      </c>
      <c r="D38" s="1563"/>
      <c r="E38" s="1564" t="s">
        <v>2082</v>
      </c>
    </row>
    <row r="39" spans="2:5" ht="18" customHeight="1" x14ac:dyDescent="0.2">
      <c r="B39" s="1561"/>
      <c r="C39" s="1552"/>
      <c r="D39" s="1546"/>
      <c r="E39" s="1547" t="s">
        <v>2083</v>
      </c>
    </row>
    <row r="40" spans="2:5" ht="18" customHeight="1" x14ac:dyDescent="0.2">
      <c r="B40" s="1561"/>
      <c r="C40" s="1552"/>
      <c r="D40" s="1546"/>
      <c r="E40" s="1547" t="s">
        <v>2084</v>
      </c>
    </row>
    <row r="41" spans="2:5" ht="18" customHeight="1" x14ac:dyDescent="0.2">
      <c r="B41" s="1561"/>
      <c r="C41" s="1552"/>
      <c r="D41" s="1546"/>
      <c r="E41" s="1547" t="s">
        <v>2085</v>
      </c>
    </row>
    <row r="42" spans="2:5" ht="18" customHeight="1" x14ac:dyDescent="0.2">
      <c r="B42" s="1561"/>
      <c r="C42" s="1552"/>
      <c r="D42" s="1546"/>
      <c r="E42" s="1547" t="s">
        <v>2086</v>
      </c>
    </row>
    <row r="43" spans="2:5" ht="18" customHeight="1" x14ac:dyDescent="0.2">
      <c r="B43" s="1561"/>
      <c r="C43" s="1552"/>
      <c r="D43" s="1546"/>
      <c r="E43" s="1547" t="s">
        <v>2087</v>
      </c>
    </row>
    <row r="44" spans="2:5" ht="18" customHeight="1" x14ac:dyDescent="0.2">
      <c r="B44" s="1561"/>
      <c r="C44" s="1552"/>
      <c r="D44" s="1546"/>
      <c r="E44" s="1547" t="s">
        <v>2088</v>
      </c>
    </row>
    <row r="45" spans="2:5" ht="18" customHeight="1" x14ac:dyDescent="0.2">
      <c r="B45" s="1561"/>
      <c r="C45" s="1552"/>
      <c r="D45" s="1546"/>
      <c r="E45" s="1547" t="s">
        <v>2089</v>
      </c>
    </row>
    <row r="46" spans="2:5" ht="18" customHeight="1" x14ac:dyDescent="0.2">
      <c r="B46" s="1561"/>
      <c r="C46" s="1552"/>
      <c r="D46" s="1546"/>
      <c r="E46" s="1547" t="s">
        <v>2090</v>
      </c>
    </row>
    <row r="47" spans="2:5" ht="18" customHeight="1" x14ac:dyDescent="0.2">
      <c r="B47" s="1561"/>
      <c r="C47" s="1552"/>
      <c r="D47" s="1546"/>
      <c r="E47" s="1547" t="s">
        <v>2091</v>
      </c>
    </row>
    <row r="48" spans="2:5" ht="18" customHeight="1" x14ac:dyDescent="0.2">
      <c r="B48" s="1561"/>
      <c r="C48" s="1552"/>
      <c r="D48" s="1546"/>
      <c r="E48" s="1547" t="s">
        <v>2092</v>
      </c>
    </row>
    <row r="49" spans="2:5" ht="18" customHeight="1" x14ac:dyDescent="0.2">
      <c r="B49" s="1565" t="s">
        <v>2093</v>
      </c>
      <c r="C49" s="1559" t="s">
        <v>2094</v>
      </c>
      <c r="D49" s="1555">
        <v>0.19</v>
      </c>
      <c r="E49" s="1556"/>
    </row>
    <row r="50" spans="2:5" ht="18" customHeight="1" x14ac:dyDescent="0.2">
      <c r="B50" s="1565" t="s">
        <v>2095</v>
      </c>
      <c r="C50" s="1559" t="s">
        <v>2096</v>
      </c>
      <c r="D50" s="1555">
        <v>0.04</v>
      </c>
      <c r="E50" s="1556"/>
    </row>
    <row r="51" spans="2:5" ht="18" customHeight="1" x14ac:dyDescent="0.2">
      <c r="B51" s="1565" t="s">
        <v>2093</v>
      </c>
      <c r="C51" s="1559" t="s">
        <v>2097</v>
      </c>
      <c r="D51" s="1555">
        <v>0.18</v>
      </c>
      <c r="E51" s="1556"/>
    </row>
    <row r="52" spans="2:5" ht="18" customHeight="1" x14ac:dyDescent="0.2">
      <c r="B52" s="1565" t="s">
        <v>2093</v>
      </c>
      <c r="C52" s="1559" t="s">
        <v>2098</v>
      </c>
      <c r="D52" s="1555">
        <v>0.18</v>
      </c>
      <c r="E52" s="1556"/>
    </row>
    <row r="53" spans="2:5" ht="18" customHeight="1" x14ac:dyDescent="0.2">
      <c r="B53" s="1565" t="s">
        <v>2093</v>
      </c>
      <c r="C53" s="1559" t="s">
        <v>2099</v>
      </c>
      <c r="D53" s="1555">
        <v>0.08</v>
      </c>
      <c r="E53" s="1556"/>
    </row>
    <row r="54" spans="2:5" ht="18" customHeight="1" x14ac:dyDescent="0.2">
      <c r="B54" s="1565" t="s">
        <v>2093</v>
      </c>
      <c r="C54" s="1559" t="s">
        <v>2100</v>
      </c>
      <c r="D54" s="1555">
        <v>0.1</v>
      </c>
      <c r="E54" s="1556"/>
    </row>
    <row r="55" spans="2:5" ht="18" customHeight="1" x14ac:dyDescent="0.2">
      <c r="B55" s="1561" t="s">
        <v>2101</v>
      </c>
      <c r="C55" s="1552" t="s">
        <v>2102</v>
      </c>
      <c r="D55" s="1546"/>
      <c r="E55" s="1547" t="s">
        <v>2103</v>
      </c>
    </row>
    <row r="56" spans="2:5" ht="18" customHeight="1" x14ac:dyDescent="0.2">
      <c r="B56" s="1561"/>
      <c r="C56" s="1552"/>
      <c r="D56" s="1546"/>
      <c r="E56" s="1547" t="s">
        <v>2104</v>
      </c>
    </row>
    <row r="57" spans="2:5" ht="18" customHeight="1" x14ac:dyDescent="0.2">
      <c r="B57" s="1561"/>
      <c r="C57" s="1552"/>
      <c r="D57" s="1546"/>
      <c r="E57" s="1547" t="s">
        <v>2105</v>
      </c>
    </row>
    <row r="58" spans="2:5" ht="18" customHeight="1" x14ac:dyDescent="0.2">
      <c r="B58" s="1561"/>
      <c r="C58" s="1552"/>
      <c r="D58" s="1546"/>
      <c r="E58" s="1547" t="s">
        <v>2106</v>
      </c>
    </row>
    <row r="59" spans="2:5" ht="18" customHeight="1" x14ac:dyDescent="0.2">
      <c r="B59" s="1565" t="s">
        <v>2107</v>
      </c>
      <c r="C59" s="1559" t="s">
        <v>2108</v>
      </c>
      <c r="D59" s="1555">
        <v>0.12</v>
      </c>
      <c r="E59" s="1556"/>
    </row>
    <row r="60" spans="2:5" ht="18" customHeight="1" x14ac:dyDescent="0.2">
      <c r="B60" s="1565" t="s">
        <v>2107</v>
      </c>
      <c r="C60" s="1559" t="s">
        <v>2109</v>
      </c>
      <c r="D60" s="1555">
        <v>0.06</v>
      </c>
      <c r="E60" s="1560"/>
    </row>
    <row r="61" spans="2:5" ht="18" customHeight="1" x14ac:dyDescent="0.2">
      <c r="B61" s="1565" t="s">
        <v>2107</v>
      </c>
      <c r="C61" s="1559" t="s">
        <v>2110</v>
      </c>
      <c r="D61" s="1555">
        <v>0.11</v>
      </c>
      <c r="E61" s="1560"/>
    </row>
    <row r="62" spans="2:5" ht="18" customHeight="1" x14ac:dyDescent="0.2">
      <c r="B62" s="1565" t="s">
        <v>2107</v>
      </c>
      <c r="C62" s="1559" t="s">
        <v>2111</v>
      </c>
      <c r="D62" s="1555">
        <v>0.18</v>
      </c>
      <c r="E62" s="1560"/>
    </row>
    <row r="63" spans="2:5" ht="18" customHeight="1" x14ac:dyDescent="0.2">
      <c r="B63" s="1565" t="s">
        <v>2112</v>
      </c>
      <c r="C63" s="1559" t="s">
        <v>2113</v>
      </c>
      <c r="D63" s="1555">
        <v>0.08</v>
      </c>
      <c r="E63" s="1560"/>
    </row>
    <row r="64" spans="2:5" ht="18" customHeight="1" x14ac:dyDescent="0.2">
      <c r="B64" s="1565" t="s">
        <v>2112</v>
      </c>
      <c r="C64" s="1559" t="s">
        <v>2114</v>
      </c>
      <c r="D64" s="1555">
        <v>0.14000000000000001</v>
      </c>
      <c r="E64" s="1560"/>
    </row>
    <row r="65" spans="2:5" ht="18" customHeight="1" x14ac:dyDescent="0.2">
      <c r="B65" s="1565" t="s">
        <v>2115</v>
      </c>
      <c r="C65" s="1559" t="s">
        <v>2116</v>
      </c>
      <c r="D65" s="1555">
        <v>0.1348</v>
      </c>
      <c r="E65" s="1560"/>
    </row>
    <row r="66" spans="2:5" ht="18" customHeight="1" x14ac:dyDescent="0.2">
      <c r="B66" s="1565" t="s">
        <v>2117</v>
      </c>
      <c r="C66" s="1559" t="s">
        <v>2118</v>
      </c>
      <c r="D66" s="1555">
        <v>0.14560000000000001</v>
      </c>
      <c r="E66" s="1560"/>
    </row>
    <row r="67" spans="2:5" ht="18" customHeight="1" x14ac:dyDescent="0.2">
      <c r="B67" s="1565" t="s">
        <v>2119</v>
      </c>
      <c r="C67" s="1559" t="s">
        <v>2120</v>
      </c>
      <c r="D67" s="1555">
        <v>0.1709</v>
      </c>
      <c r="E67" s="1560"/>
    </row>
    <row r="68" spans="2:5" ht="18" customHeight="1" x14ac:dyDescent="0.2">
      <c r="B68" s="1565" t="s">
        <v>2119</v>
      </c>
      <c r="C68" s="1559" t="s">
        <v>2121</v>
      </c>
      <c r="D68" s="1555">
        <v>0.1515</v>
      </c>
      <c r="E68" s="1560"/>
    </row>
    <row r="69" spans="2:5" ht="18" customHeight="1" x14ac:dyDescent="0.2">
      <c r="B69" s="1565" t="s">
        <v>2119</v>
      </c>
      <c r="C69" s="1559" t="s">
        <v>2122</v>
      </c>
      <c r="D69" s="1555">
        <v>0.2</v>
      </c>
      <c r="E69" s="1560"/>
    </row>
    <row r="70" spans="2:5" ht="18" customHeight="1" x14ac:dyDescent="0.2">
      <c r="B70" s="1565" t="s">
        <v>2123</v>
      </c>
      <c r="C70" s="1559" t="s">
        <v>2124</v>
      </c>
      <c r="D70" s="1555">
        <v>2.5399999999999999E-2</v>
      </c>
      <c r="E70" s="1560"/>
    </row>
    <row r="71" spans="2:5" ht="18" customHeight="1" x14ac:dyDescent="0.2">
      <c r="B71" s="1565" t="s">
        <v>2123</v>
      </c>
      <c r="C71" s="1559" t="s">
        <v>2125</v>
      </c>
      <c r="D71" s="1555">
        <v>0.1426</v>
      </c>
      <c r="E71" s="1560"/>
    </row>
    <row r="72" spans="2:5" ht="18" customHeight="1" x14ac:dyDescent="0.2">
      <c r="B72" s="1565" t="s">
        <v>2126</v>
      </c>
      <c r="C72" s="1559" t="s">
        <v>2127</v>
      </c>
      <c r="D72" s="1555">
        <v>8.7999999999999995E-2</v>
      </c>
      <c r="E72" s="1560"/>
    </row>
    <row r="73" spans="2:5" ht="18" customHeight="1" x14ac:dyDescent="0.25">
      <c r="B73" s="1566"/>
      <c r="C73" s="1562"/>
      <c r="D73" s="1567"/>
      <c r="E73" s="1542"/>
    </row>
    <row r="74" spans="2:5" ht="18" customHeight="1" x14ac:dyDescent="0.2">
      <c r="B74" s="1544" t="s">
        <v>2126</v>
      </c>
      <c r="C74" s="1552" t="s">
        <v>2128</v>
      </c>
      <c r="D74" s="1546">
        <v>0.18049999999999999</v>
      </c>
      <c r="E74" s="1547" t="s">
        <v>2129</v>
      </c>
    </row>
    <row r="75" spans="2:5" ht="18" customHeight="1" x14ac:dyDescent="0.2">
      <c r="B75" s="1544"/>
      <c r="C75" s="1552"/>
      <c r="D75" s="1546">
        <v>0.1641</v>
      </c>
      <c r="E75" s="1547" t="s">
        <v>2130</v>
      </c>
    </row>
    <row r="76" spans="2:5" ht="18" customHeight="1" x14ac:dyDescent="0.2">
      <c r="B76" s="1544"/>
      <c r="C76" s="1552"/>
      <c r="D76" s="1546">
        <v>0.1641</v>
      </c>
      <c r="E76" s="1547" t="s">
        <v>2131</v>
      </c>
    </row>
    <row r="77" spans="2:5" ht="18" customHeight="1" x14ac:dyDescent="0.2">
      <c r="B77" s="1544"/>
      <c r="C77" s="1552"/>
      <c r="D77" s="1546">
        <v>9.8500000000000004E-2</v>
      </c>
      <c r="E77" s="1547" t="s">
        <v>2132</v>
      </c>
    </row>
    <row r="78" spans="2:5" ht="18" customHeight="1" x14ac:dyDescent="0.2">
      <c r="B78" s="1544"/>
      <c r="C78" s="1552"/>
      <c r="D78" s="1546">
        <v>8.2100000000000006E-2</v>
      </c>
      <c r="E78" s="1547" t="s">
        <v>2133</v>
      </c>
    </row>
    <row r="79" spans="2:5" ht="18" customHeight="1" x14ac:dyDescent="0.2">
      <c r="B79" s="1539" t="s">
        <v>2134</v>
      </c>
      <c r="C79" s="1568" t="s">
        <v>2135</v>
      </c>
      <c r="D79" s="1541">
        <v>0.1749</v>
      </c>
      <c r="E79" s="1543" t="s">
        <v>2136</v>
      </c>
    </row>
    <row r="80" spans="2:5" ht="18" customHeight="1" x14ac:dyDescent="0.2">
      <c r="B80" s="1544"/>
      <c r="C80" s="1552"/>
      <c r="D80" s="1546">
        <v>0.159</v>
      </c>
      <c r="E80" s="1547" t="s">
        <v>2137</v>
      </c>
    </row>
    <row r="81" spans="2:5" ht="18" customHeight="1" x14ac:dyDescent="0.2">
      <c r="B81" s="1544"/>
      <c r="C81" s="1552"/>
      <c r="D81" s="1546">
        <v>0.159</v>
      </c>
      <c r="E81" s="1547" t="s">
        <v>2138</v>
      </c>
    </row>
    <row r="82" spans="2:5" ht="18" customHeight="1" x14ac:dyDescent="0.2">
      <c r="B82" s="1544"/>
      <c r="C82" s="1552"/>
      <c r="D82" s="1546">
        <v>0.159</v>
      </c>
      <c r="E82" s="1547" t="s">
        <v>2139</v>
      </c>
    </row>
    <row r="83" spans="2:5" ht="18" customHeight="1" x14ac:dyDescent="0.2">
      <c r="B83" s="1544"/>
      <c r="C83" s="1552"/>
      <c r="D83" s="1546">
        <v>9.9000000000000005E-2</v>
      </c>
      <c r="E83" s="1547" t="s">
        <v>2140</v>
      </c>
    </row>
    <row r="84" spans="2:5" ht="18" customHeight="1" x14ac:dyDescent="0.2">
      <c r="B84" s="1544"/>
      <c r="C84" s="1552"/>
      <c r="D84" s="1546"/>
      <c r="E84" s="1547" t="s">
        <v>2141</v>
      </c>
    </row>
    <row r="85" spans="2:5" ht="18" customHeight="1" x14ac:dyDescent="0.2">
      <c r="B85" s="1548"/>
      <c r="C85" s="1569"/>
      <c r="D85" s="1550">
        <v>8.4000000000000005E-2</v>
      </c>
      <c r="E85" s="1551" t="s">
        <v>2142</v>
      </c>
    </row>
    <row r="86" spans="2:5" ht="18" customHeight="1" x14ac:dyDescent="0.2">
      <c r="B86" s="1544" t="s">
        <v>2143</v>
      </c>
      <c r="C86" s="1552" t="s">
        <v>2144</v>
      </c>
      <c r="D86" s="1546"/>
      <c r="E86" s="1547" t="s">
        <v>2145</v>
      </c>
    </row>
    <row r="87" spans="2:5" ht="18" customHeight="1" x14ac:dyDescent="0.2">
      <c r="B87" s="1544"/>
      <c r="C87" s="1552"/>
      <c r="D87" s="1546"/>
      <c r="E87" s="1547" t="s">
        <v>2146</v>
      </c>
    </row>
    <row r="88" spans="2:5" ht="18" customHeight="1" x14ac:dyDescent="0.2">
      <c r="B88" s="1553" t="s">
        <v>2147</v>
      </c>
      <c r="C88" s="1559" t="s">
        <v>2148</v>
      </c>
      <c r="D88" s="1555">
        <v>9.4E-2</v>
      </c>
      <c r="E88" s="1556"/>
    </row>
    <row r="89" spans="2:5" ht="18" customHeight="1" x14ac:dyDescent="0.2">
      <c r="B89" s="1544" t="s">
        <v>2149</v>
      </c>
      <c r="C89" s="1552" t="s">
        <v>2150</v>
      </c>
      <c r="D89" s="1546">
        <v>0.05</v>
      </c>
      <c r="E89" s="1547" t="s">
        <v>2151</v>
      </c>
    </row>
    <row r="90" spans="2:5" ht="18" customHeight="1" x14ac:dyDescent="0.2">
      <c r="B90" s="1544"/>
      <c r="C90" s="1552"/>
      <c r="D90" s="1546"/>
      <c r="E90" s="1547" t="s">
        <v>2152</v>
      </c>
    </row>
    <row r="91" spans="2:5" ht="18" customHeight="1" x14ac:dyDescent="0.2">
      <c r="B91" s="1553" t="s">
        <v>2147</v>
      </c>
      <c r="C91" s="1559" t="s">
        <v>2153</v>
      </c>
      <c r="D91" s="1555">
        <v>0.16900000000000001</v>
      </c>
      <c r="E91" s="1556"/>
    </row>
    <row r="92" spans="2:5" ht="18" customHeight="1" x14ac:dyDescent="0.2">
      <c r="B92" s="1553" t="s">
        <v>2154</v>
      </c>
      <c r="C92" s="1559" t="s">
        <v>2155</v>
      </c>
      <c r="D92" s="1555">
        <v>0.155</v>
      </c>
      <c r="E92" s="1556" t="s">
        <v>2156</v>
      </c>
    </row>
    <row r="93" spans="2:5" ht="18" customHeight="1" x14ac:dyDescent="0.2">
      <c r="B93" s="1553" t="s">
        <v>2154</v>
      </c>
      <c r="C93" s="1559" t="s">
        <v>2155</v>
      </c>
      <c r="D93" s="1555">
        <v>0.26100000000000001</v>
      </c>
      <c r="E93" s="1556" t="s">
        <v>2157</v>
      </c>
    </row>
    <row r="94" spans="2:5" ht="18" customHeight="1" x14ac:dyDescent="0.2">
      <c r="B94" s="1553" t="s">
        <v>2119</v>
      </c>
      <c r="C94" s="1559" t="s">
        <v>2158</v>
      </c>
      <c r="D94" s="1555">
        <v>0.1502</v>
      </c>
      <c r="E94" s="1556"/>
    </row>
    <row r="95" spans="2:5" ht="18" customHeight="1" x14ac:dyDescent="0.2">
      <c r="B95" s="1544" t="s">
        <v>2159</v>
      </c>
      <c r="C95" s="1552" t="s">
        <v>2160</v>
      </c>
      <c r="D95" s="1546">
        <v>0.106</v>
      </c>
      <c r="E95" s="1547" t="s">
        <v>2161</v>
      </c>
    </row>
    <row r="96" spans="2:5" ht="18" customHeight="1" x14ac:dyDescent="0.2">
      <c r="B96" s="1544"/>
      <c r="C96" s="1552"/>
      <c r="D96" s="1546"/>
      <c r="E96" s="1547" t="s">
        <v>2162</v>
      </c>
    </row>
    <row r="97" spans="2:5" ht="18" customHeight="1" x14ac:dyDescent="0.2">
      <c r="B97" s="1544"/>
      <c r="C97" s="1552"/>
      <c r="D97" s="1546"/>
      <c r="E97" s="1547"/>
    </row>
    <row r="98" spans="2:5" ht="18" customHeight="1" x14ac:dyDescent="0.2">
      <c r="B98" s="1553" t="s">
        <v>2119</v>
      </c>
      <c r="C98" s="1559" t="s">
        <v>2163</v>
      </c>
      <c r="D98" s="1555">
        <v>0.1565</v>
      </c>
      <c r="E98" s="1556"/>
    </row>
    <row r="99" spans="2:5" ht="18" customHeight="1" x14ac:dyDescent="0.2">
      <c r="B99" s="1544" t="s">
        <v>2159</v>
      </c>
      <c r="C99" s="1552" t="s">
        <v>2164</v>
      </c>
      <c r="D99" s="1546">
        <v>0.106</v>
      </c>
      <c r="E99" s="1547" t="s">
        <v>2165</v>
      </c>
    </row>
    <row r="100" spans="2:5" ht="18" customHeight="1" x14ac:dyDescent="0.2">
      <c r="B100" s="1544"/>
      <c r="C100" s="1552"/>
      <c r="D100" s="1546"/>
      <c r="E100" s="1547" t="s">
        <v>2166</v>
      </c>
    </row>
    <row r="101" spans="2:5" ht="18" customHeight="1" x14ac:dyDescent="0.2">
      <c r="B101" s="1553" t="s">
        <v>2167</v>
      </c>
      <c r="C101" s="1559" t="s">
        <v>2168</v>
      </c>
      <c r="D101" s="1555">
        <v>0.15049999999999999</v>
      </c>
      <c r="E101" s="1556"/>
    </row>
    <row r="102" spans="2:5" ht="18" customHeight="1" x14ac:dyDescent="0.2">
      <c r="B102" s="1544" t="s">
        <v>2159</v>
      </c>
      <c r="C102" s="1552" t="s">
        <v>2168</v>
      </c>
      <c r="D102" s="1546">
        <v>0.106</v>
      </c>
      <c r="E102" s="1547" t="s">
        <v>2169</v>
      </c>
    </row>
    <row r="103" spans="2:5" ht="18" customHeight="1" x14ac:dyDescent="0.2">
      <c r="B103" s="1544"/>
      <c r="C103" s="1552"/>
      <c r="D103" s="1546"/>
      <c r="E103" s="1547" t="s">
        <v>2166</v>
      </c>
    </row>
    <row r="104" spans="2:5" ht="18" customHeight="1" x14ac:dyDescent="0.2">
      <c r="B104" s="1553" t="s">
        <v>2170</v>
      </c>
      <c r="C104" s="1559" t="s">
        <v>2171</v>
      </c>
      <c r="D104" s="1555">
        <v>0.12089999999999999</v>
      </c>
      <c r="E104" s="1556"/>
    </row>
    <row r="105" spans="2:5" ht="18" customHeight="1" x14ac:dyDescent="0.2">
      <c r="B105" s="1544" t="s">
        <v>2170</v>
      </c>
      <c r="C105" s="1552" t="s">
        <v>2172</v>
      </c>
      <c r="D105" s="1546">
        <v>8.8999999999999996E-2</v>
      </c>
      <c r="E105" s="1570"/>
    </row>
    <row r="106" spans="2:5" ht="18" customHeight="1" x14ac:dyDescent="0.2">
      <c r="B106" s="1544"/>
      <c r="C106" s="1552"/>
      <c r="D106" s="1546"/>
      <c r="E106" s="1570"/>
    </row>
    <row r="107" spans="2:5" ht="18" customHeight="1" x14ac:dyDescent="0.2">
      <c r="B107" s="1539" t="s">
        <v>2173</v>
      </c>
      <c r="C107" s="1562" t="s">
        <v>2174</v>
      </c>
      <c r="D107" s="1541">
        <v>0.1</v>
      </c>
      <c r="E107" s="1543" t="s">
        <v>2175</v>
      </c>
    </row>
    <row r="108" spans="2:5" ht="18" customHeight="1" x14ac:dyDescent="0.25">
      <c r="B108" s="1571"/>
      <c r="C108" s="1572"/>
      <c r="D108" s="1563"/>
      <c r="E108" s="1573" t="s">
        <v>2176</v>
      </c>
    </row>
    <row r="109" spans="2:5" ht="18" customHeight="1" x14ac:dyDescent="0.2">
      <c r="B109" s="1553" t="s">
        <v>2170</v>
      </c>
      <c r="C109" s="1559" t="s">
        <v>2177</v>
      </c>
      <c r="D109" s="1555">
        <v>8.2000000000000003E-2</v>
      </c>
      <c r="E109" s="1574"/>
    </row>
    <row r="110" spans="2:5" ht="18" customHeight="1" x14ac:dyDescent="0.2">
      <c r="B110" s="1544" t="s">
        <v>2178</v>
      </c>
      <c r="C110" s="1552" t="s">
        <v>2179</v>
      </c>
      <c r="D110" s="1546">
        <v>0.05</v>
      </c>
      <c r="E110" s="1573" t="s">
        <v>2180</v>
      </c>
    </row>
    <row r="111" spans="2:5" ht="18" customHeight="1" x14ac:dyDescent="0.2">
      <c r="B111" s="1548"/>
      <c r="C111" s="1575"/>
      <c r="D111" s="1550"/>
      <c r="E111" s="1576" t="s">
        <v>2181</v>
      </c>
    </row>
    <row r="112" spans="2:5" ht="18" customHeight="1" x14ac:dyDescent="0.2">
      <c r="B112" s="1553" t="s">
        <v>2170</v>
      </c>
      <c r="C112" s="1559" t="s">
        <v>2182</v>
      </c>
      <c r="D112" s="1555">
        <v>6.5500000000000003E-2</v>
      </c>
      <c r="E112" s="1574"/>
    </row>
    <row r="113" spans="2:5" ht="18" customHeight="1" x14ac:dyDescent="0.2">
      <c r="B113" s="1553" t="s">
        <v>2170</v>
      </c>
      <c r="C113" s="1559" t="s">
        <v>2183</v>
      </c>
      <c r="D113" s="1555">
        <v>6.2799999999999995E-2</v>
      </c>
      <c r="E113" s="1574"/>
    </row>
    <row r="114" spans="2:5" ht="18" customHeight="1" x14ac:dyDescent="0.2">
      <c r="B114" s="1553" t="s">
        <v>2184</v>
      </c>
      <c r="C114" s="1559" t="s">
        <v>2183</v>
      </c>
      <c r="D114" s="1555">
        <v>0.05</v>
      </c>
      <c r="E114" s="1577" t="s">
        <v>2185</v>
      </c>
    </row>
    <row r="115" spans="2:5" ht="18" customHeight="1" x14ac:dyDescent="0.2">
      <c r="B115" s="1553" t="s">
        <v>2170</v>
      </c>
      <c r="C115" s="1559" t="s">
        <v>2186</v>
      </c>
      <c r="D115" s="1555">
        <v>4.2799999999999998E-2</v>
      </c>
      <c r="E115" s="1574"/>
    </row>
    <row r="116" spans="2:5" ht="18" customHeight="1" x14ac:dyDescent="0.2">
      <c r="B116" s="1539" t="s">
        <v>2187</v>
      </c>
      <c r="C116" s="1568" t="s">
        <v>2188</v>
      </c>
      <c r="D116" s="1541"/>
      <c r="E116" s="1564" t="s">
        <v>2189</v>
      </c>
    </row>
    <row r="117" spans="2:5" ht="18" customHeight="1" x14ac:dyDescent="0.2">
      <c r="B117" s="1544"/>
      <c r="C117" s="1552"/>
      <c r="D117" s="1546"/>
      <c r="E117" s="1573" t="s">
        <v>2190</v>
      </c>
    </row>
    <row r="118" spans="2:5" ht="18" customHeight="1" x14ac:dyDescent="0.2">
      <c r="B118" s="1544"/>
      <c r="C118" s="1552"/>
      <c r="D118" s="1546"/>
      <c r="E118" s="1573" t="s">
        <v>2191</v>
      </c>
    </row>
    <row r="119" spans="2:5" ht="18" customHeight="1" x14ac:dyDescent="0.2">
      <c r="B119" s="1544"/>
      <c r="C119" s="1552"/>
      <c r="D119" s="1546"/>
      <c r="E119" s="1573" t="s">
        <v>2192</v>
      </c>
    </row>
    <row r="120" spans="2:5" ht="18" customHeight="1" x14ac:dyDescent="0.2">
      <c r="B120" s="1544"/>
      <c r="C120" s="1552"/>
      <c r="D120" s="1546"/>
      <c r="E120" s="1573" t="s">
        <v>2193</v>
      </c>
    </row>
    <row r="121" spans="2:5" ht="18" customHeight="1" x14ac:dyDescent="0.2">
      <c r="B121" s="1544"/>
      <c r="C121" s="1552"/>
      <c r="D121" s="1546"/>
      <c r="E121" s="1573" t="s">
        <v>2194</v>
      </c>
    </row>
    <row r="122" spans="2:5" ht="18" customHeight="1" x14ac:dyDescent="0.2">
      <c r="B122" s="1544"/>
      <c r="C122" s="1552"/>
      <c r="D122" s="1546"/>
      <c r="E122" s="1573" t="s">
        <v>2195</v>
      </c>
    </row>
    <row r="123" spans="2:5" ht="18" customHeight="1" x14ac:dyDescent="0.2">
      <c r="B123" s="1548"/>
      <c r="C123" s="1569"/>
      <c r="D123" s="1550"/>
      <c r="E123" s="1576" t="s">
        <v>2196</v>
      </c>
    </row>
    <row r="124" spans="2:5" ht="18" customHeight="1" x14ac:dyDescent="0.2">
      <c r="B124" s="1544" t="s">
        <v>2187</v>
      </c>
      <c r="C124" s="1552" t="s">
        <v>2197</v>
      </c>
      <c r="D124" s="1546"/>
      <c r="E124" s="1573" t="s">
        <v>2198</v>
      </c>
    </row>
    <row r="125" spans="2:5" ht="18" customHeight="1" x14ac:dyDescent="0.2">
      <c r="B125" s="1544"/>
      <c r="C125" s="1552"/>
      <c r="D125" s="1546"/>
      <c r="E125" s="1573" t="s">
        <v>2199</v>
      </c>
    </row>
    <row r="126" spans="2:5" ht="18" customHeight="1" x14ac:dyDescent="0.2">
      <c r="B126" s="1544"/>
      <c r="C126" s="1552"/>
      <c r="D126" s="1546"/>
      <c r="E126" s="1573" t="s">
        <v>2200</v>
      </c>
    </row>
    <row r="127" spans="2:5" ht="18" customHeight="1" x14ac:dyDescent="0.2">
      <c r="B127" s="1544"/>
      <c r="C127" s="1552"/>
      <c r="D127" s="1546"/>
      <c r="E127" s="1573" t="s">
        <v>2201</v>
      </c>
    </row>
    <row r="128" spans="2:5" ht="18" customHeight="1" x14ac:dyDescent="0.2">
      <c r="B128" s="1544"/>
      <c r="C128" s="1552"/>
      <c r="D128" s="1546"/>
      <c r="E128" s="1573" t="s">
        <v>2202</v>
      </c>
    </row>
    <row r="129" spans="2:5" ht="18" customHeight="1" x14ac:dyDescent="0.2">
      <c r="B129" s="1553" t="s">
        <v>2170</v>
      </c>
      <c r="C129" s="1559" t="s">
        <v>2203</v>
      </c>
      <c r="D129" s="1555">
        <v>2.5600000000000001E-2</v>
      </c>
      <c r="E129" s="1577"/>
    </row>
    <row r="130" spans="2:5" ht="18" customHeight="1" x14ac:dyDescent="0.2">
      <c r="B130" s="1553" t="s">
        <v>2170</v>
      </c>
      <c r="C130" s="1559" t="s">
        <v>2204</v>
      </c>
      <c r="D130" s="1555">
        <v>4.6800000000000001E-2</v>
      </c>
      <c r="E130" s="1577"/>
    </row>
    <row r="131" spans="2:5" ht="18" customHeight="1" x14ac:dyDescent="0.2">
      <c r="B131" s="1553" t="s">
        <v>2170</v>
      </c>
      <c r="C131" s="1559" t="s">
        <v>2205</v>
      </c>
      <c r="D131" s="1555">
        <v>3.0700000000000002E-2</v>
      </c>
      <c r="E131" s="1577"/>
    </row>
    <row r="132" spans="2:5" ht="18" customHeight="1" x14ac:dyDescent="0.2">
      <c r="B132" s="1553" t="s">
        <v>2170</v>
      </c>
      <c r="C132" s="1559" t="s">
        <v>2206</v>
      </c>
      <c r="D132" s="1555">
        <v>2.9600000000000001E-2</v>
      </c>
      <c r="E132" s="1577"/>
    </row>
    <row r="133" spans="2:5" ht="18" customHeight="1" x14ac:dyDescent="0.2">
      <c r="B133" s="1553" t="s">
        <v>2170</v>
      </c>
      <c r="C133" s="1559" t="s">
        <v>2207</v>
      </c>
      <c r="D133" s="1555">
        <v>9.4999999999999998E-3</v>
      </c>
      <c r="E133" s="1574"/>
    </row>
    <row r="134" spans="2:5" ht="18" customHeight="1" x14ac:dyDescent="0.2">
      <c r="B134" s="1544" t="s">
        <v>2208</v>
      </c>
      <c r="C134" s="1568" t="s">
        <v>2209</v>
      </c>
      <c r="D134" s="1546"/>
      <c r="E134" s="1573" t="s">
        <v>2210</v>
      </c>
    </row>
    <row r="135" spans="2:5" ht="18" customHeight="1" x14ac:dyDescent="0.2">
      <c r="B135" s="1544"/>
      <c r="C135" s="1552"/>
      <c r="D135" s="1546"/>
      <c r="E135" s="1573" t="s">
        <v>2211</v>
      </c>
    </row>
    <row r="136" spans="2:5" ht="18" customHeight="1" x14ac:dyDescent="0.2">
      <c r="B136" s="1544"/>
      <c r="C136" s="1569"/>
      <c r="D136" s="1546"/>
      <c r="E136" s="1573" t="s">
        <v>2212</v>
      </c>
    </row>
    <row r="137" spans="2:5" ht="18" customHeight="1" x14ac:dyDescent="0.2">
      <c r="B137" s="1553" t="s">
        <v>2170</v>
      </c>
      <c r="C137" s="1559" t="s">
        <v>2213</v>
      </c>
      <c r="D137" s="1555">
        <v>2.4799999999999999E-2</v>
      </c>
      <c r="E137" s="1574"/>
    </row>
    <row r="138" spans="2:5" ht="18" customHeight="1" x14ac:dyDescent="0.2">
      <c r="B138" s="1539" t="s">
        <v>2208</v>
      </c>
      <c r="C138" s="1568" t="s">
        <v>2214</v>
      </c>
      <c r="D138" s="1541"/>
      <c r="E138" s="1564" t="s">
        <v>2215</v>
      </c>
    </row>
    <row r="139" spans="2:5" ht="18" customHeight="1" x14ac:dyDescent="0.2">
      <c r="B139" s="1544"/>
      <c r="C139" s="1552"/>
      <c r="D139" s="1546"/>
      <c r="E139" s="1573" t="s">
        <v>2211</v>
      </c>
    </row>
    <row r="140" spans="2:5" ht="18" customHeight="1" x14ac:dyDescent="0.2">
      <c r="B140" s="1544"/>
      <c r="C140" s="1569"/>
      <c r="D140" s="1546"/>
      <c r="E140" s="1573" t="s">
        <v>2216</v>
      </c>
    </row>
    <row r="141" spans="2:5" ht="18" customHeight="1" x14ac:dyDescent="0.2">
      <c r="B141" s="1553" t="s">
        <v>2170</v>
      </c>
      <c r="C141" s="1559" t="s">
        <v>2217</v>
      </c>
      <c r="D141" s="1555">
        <v>3.6200000000000003E-2</v>
      </c>
      <c r="E141" s="1577"/>
    </row>
    <row r="142" spans="2:5" ht="57" x14ac:dyDescent="0.25">
      <c r="B142" s="1578" t="s">
        <v>2218</v>
      </c>
      <c r="C142" s="1579" t="s">
        <v>2219</v>
      </c>
      <c r="D142" s="1580">
        <v>0.1</v>
      </c>
      <c r="E142" s="1581" t="s">
        <v>2220</v>
      </c>
    </row>
    <row r="143" spans="2:5" ht="18" customHeight="1" x14ac:dyDescent="0.2">
      <c r="B143" s="1553" t="s">
        <v>2170</v>
      </c>
      <c r="C143" s="1559" t="s">
        <v>2221</v>
      </c>
      <c r="D143" s="1555">
        <v>2.12E-2</v>
      </c>
      <c r="E143" s="1582"/>
    </row>
    <row r="144" spans="2:5" ht="18" customHeight="1" x14ac:dyDescent="0.2">
      <c r="B144" s="1553" t="s">
        <v>2170</v>
      </c>
      <c r="C144" s="1559" t="s">
        <v>2222</v>
      </c>
      <c r="D144" s="1555">
        <v>7.4399999999999994E-2</v>
      </c>
      <c r="E144" s="1577"/>
    </row>
    <row r="145" spans="2:5" ht="18" customHeight="1" x14ac:dyDescent="0.2">
      <c r="B145" s="1553" t="s">
        <v>2170</v>
      </c>
      <c r="C145" s="1559" t="s">
        <v>2223</v>
      </c>
      <c r="D145" s="1555">
        <v>8.8900000000000007E-2</v>
      </c>
      <c r="E145" s="1577"/>
    </row>
    <row r="146" spans="2:5" ht="18" customHeight="1" x14ac:dyDescent="0.2">
      <c r="B146" s="1553" t="s">
        <v>2170</v>
      </c>
      <c r="C146" s="1559" t="s">
        <v>2224</v>
      </c>
      <c r="D146" s="1555">
        <v>0</v>
      </c>
      <c r="E146" s="1574"/>
    </row>
    <row r="147" spans="2:5" ht="18" customHeight="1" x14ac:dyDescent="0.2">
      <c r="B147" s="1553" t="s">
        <v>2170</v>
      </c>
      <c r="C147" s="1559" t="s">
        <v>2225</v>
      </c>
      <c r="D147" s="1555">
        <v>2.5399999999999999E-2</v>
      </c>
      <c r="E147" s="1574"/>
    </row>
    <row r="148" spans="2:5" ht="18" customHeight="1" x14ac:dyDescent="0.2">
      <c r="B148" s="1553" t="s">
        <v>2170</v>
      </c>
      <c r="C148" s="1559" t="s">
        <v>2226</v>
      </c>
      <c r="D148" s="1583">
        <v>3.9300000000000002E-2</v>
      </c>
      <c r="E148" s="1574"/>
    </row>
    <row r="149" spans="2:5" ht="18" customHeight="1" x14ac:dyDescent="0.2">
      <c r="B149" s="1553" t="s">
        <v>2170</v>
      </c>
      <c r="C149" s="1559" t="s">
        <v>2227</v>
      </c>
      <c r="D149" s="1583">
        <v>2.1299999999999999E-2</v>
      </c>
      <c r="E149" s="1574"/>
    </row>
    <row r="150" spans="2:5" ht="18" customHeight="1" x14ac:dyDescent="0.2">
      <c r="B150" s="1584" t="s">
        <v>2170</v>
      </c>
      <c r="C150" s="1559" t="s">
        <v>2228</v>
      </c>
      <c r="D150" s="1583">
        <v>2.3699999999999999E-2</v>
      </c>
      <c r="E150" s="1574"/>
    </row>
    <row r="151" spans="2:5" ht="18" customHeight="1" x14ac:dyDescent="0.2">
      <c r="B151" s="1584" t="s">
        <v>2170</v>
      </c>
      <c r="C151" s="1559" t="s">
        <v>2229</v>
      </c>
      <c r="D151" s="1583">
        <v>5.7099999999999998E-2</v>
      </c>
      <c r="E151" s="1574"/>
    </row>
    <row r="152" spans="2:5" ht="18" customHeight="1" x14ac:dyDescent="0.2">
      <c r="B152" s="1584" t="s">
        <v>2170</v>
      </c>
      <c r="C152" s="1559" t="s">
        <v>2230</v>
      </c>
      <c r="D152" s="1583">
        <v>3.9399999999999998E-2</v>
      </c>
      <c r="E152" s="1574"/>
    </row>
    <row r="153" spans="2:5" ht="18" customHeight="1" x14ac:dyDescent="0.2">
      <c r="B153" s="1584" t="s">
        <v>2170</v>
      </c>
      <c r="C153" s="1559" t="s">
        <v>2231</v>
      </c>
      <c r="D153" s="1583">
        <v>2.93E-2</v>
      </c>
      <c r="E153" s="1574"/>
    </row>
    <row r="154" spans="2:5" ht="18" customHeight="1" x14ac:dyDescent="0.2">
      <c r="B154" s="1584" t="s">
        <v>2170</v>
      </c>
      <c r="C154" s="1559" t="s">
        <v>2232</v>
      </c>
      <c r="D154" s="1583">
        <v>1.9099999999999999E-2</v>
      </c>
      <c r="E154" s="1574"/>
    </row>
    <row r="155" spans="2:5" x14ac:dyDescent="0.2">
      <c r="B155" s="1584" t="s">
        <v>2170</v>
      </c>
      <c r="C155" s="1559" t="s">
        <v>2233</v>
      </c>
      <c r="D155" s="1583">
        <v>2.8199999999999999E-2</v>
      </c>
      <c r="E155" s="1574"/>
    </row>
    <row r="156" spans="2:5" x14ac:dyDescent="0.2">
      <c r="B156" s="1584" t="s">
        <v>2170</v>
      </c>
      <c r="C156" s="1559" t="s">
        <v>2234</v>
      </c>
      <c r="D156" s="1583">
        <v>2.7900000000000001E-2</v>
      </c>
      <c r="E156" s="1574"/>
    </row>
    <row r="157" spans="2:5" x14ac:dyDescent="0.25">
      <c r="B157" s="1312"/>
      <c r="C157" s="1312"/>
      <c r="D157" s="1361"/>
      <c r="E157" s="1362"/>
    </row>
    <row r="158" spans="2:5" x14ac:dyDescent="0.25">
      <c r="B158" s="1312"/>
      <c r="C158" s="1312"/>
      <c r="D158" s="1361"/>
      <c r="E158" s="1362"/>
    </row>
    <row r="159" spans="2:5" x14ac:dyDescent="0.25">
      <c r="B159" s="1312"/>
      <c r="C159" s="1312"/>
      <c r="D159" s="1361"/>
      <c r="E159" s="1362"/>
    </row>
    <row r="160" spans="2:5" x14ac:dyDescent="0.25">
      <c r="B160" s="1312"/>
      <c r="C160" s="1312"/>
      <c r="D160" s="1361"/>
      <c r="E160" s="1362"/>
    </row>
    <row r="161" spans="2:5" x14ac:dyDescent="0.25">
      <c r="B161" s="1312"/>
      <c r="C161" s="1312"/>
      <c r="D161" s="1361"/>
      <c r="E161" s="1344"/>
    </row>
    <row r="162" spans="2:5" x14ac:dyDescent="0.25">
      <c r="B162" s="1312"/>
      <c r="C162" s="1312"/>
      <c r="D162" s="1361"/>
      <c r="E162" s="1344"/>
    </row>
    <row r="163" spans="2:5" x14ac:dyDescent="0.25">
      <c r="B163" s="1312"/>
      <c r="C163" s="1312"/>
      <c r="D163" s="1361"/>
      <c r="E163" s="1344"/>
    </row>
    <row r="164" spans="2:5" x14ac:dyDescent="0.25">
      <c r="B164" s="1312"/>
      <c r="C164" s="1312"/>
      <c r="D164" s="1361"/>
      <c r="E164" s="1344"/>
    </row>
    <row r="165" spans="2:5" x14ac:dyDescent="0.25">
      <c r="B165" s="1312"/>
      <c r="C165" s="1312"/>
      <c r="D165" s="1361"/>
      <c r="E165" s="1344"/>
    </row>
    <row r="166" spans="2:5" x14ac:dyDescent="0.25">
      <c r="B166" s="1312"/>
      <c r="C166" s="1312"/>
      <c r="D166" s="1361"/>
      <c r="E166" s="1344"/>
    </row>
    <row r="167" spans="2:5" x14ac:dyDescent="0.25">
      <c r="B167" s="1312"/>
      <c r="C167" s="1312"/>
      <c r="D167" s="1361"/>
      <c r="E167" s="1344"/>
    </row>
    <row r="168" spans="2:5" x14ac:dyDescent="0.25">
      <c r="B168" s="1312"/>
      <c r="C168" s="1312"/>
      <c r="D168" s="1361"/>
      <c r="E168" s="1344"/>
    </row>
    <row r="169" spans="2:5" x14ac:dyDescent="0.25">
      <c r="B169" s="1312"/>
      <c r="C169" s="1312"/>
      <c r="D169" s="1361"/>
      <c r="E169" s="1344"/>
    </row>
    <row r="170" spans="2:5" x14ac:dyDescent="0.25">
      <c r="B170" s="1312"/>
      <c r="C170" s="1312"/>
      <c r="D170" s="1361"/>
      <c r="E170" s="1344"/>
    </row>
    <row r="171" spans="2:5" x14ac:dyDescent="0.25">
      <c r="B171" s="1312"/>
      <c r="C171" s="1312"/>
      <c r="D171" s="1361"/>
      <c r="E171" s="1344"/>
    </row>
    <row r="172" spans="2:5" x14ac:dyDescent="0.25">
      <c r="B172" s="1312"/>
      <c r="C172" s="1312"/>
      <c r="D172" s="1361"/>
      <c r="E172" s="1344"/>
    </row>
    <row r="173" spans="2:5" x14ac:dyDescent="0.25">
      <c r="B173" s="1312"/>
      <c r="C173" s="1312"/>
      <c r="D173" s="1361"/>
      <c r="E173" s="1344"/>
    </row>
    <row r="174" spans="2:5" x14ac:dyDescent="0.25">
      <c r="B174" s="1312"/>
      <c r="C174" s="1312"/>
      <c r="D174" s="1361"/>
      <c r="E174" s="1344"/>
    </row>
    <row r="175" spans="2:5" x14ac:dyDescent="0.25">
      <c r="B175" s="1312"/>
      <c r="C175" s="1312"/>
      <c r="D175" s="1361"/>
      <c r="E175" s="1344"/>
    </row>
    <row r="176" spans="2:5" x14ac:dyDescent="0.25">
      <c r="B176" s="1312"/>
      <c r="C176" s="1312"/>
      <c r="D176" s="1361"/>
      <c r="E176" s="1344"/>
    </row>
    <row r="177" spans="2:5" x14ac:dyDescent="0.25">
      <c r="B177" s="1312"/>
      <c r="C177" s="1312"/>
      <c r="D177" s="1361"/>
      <c r="E177" s="1344"/>
    </row>
    <row r="178" spans="2:5" x14ac:dyDescent="0.25">
      <c r="B178" s="1312"/>
      <c r="C178" s="1312"/>
      <c r="D178" s="1361"/>
      <c r="E178" s="1344"/>
    </row>
    <row r="179" spans="2:5" x14ac:dyDescent="0.25">
      <c r="B179" s="1312"/>
      <c r="C179" s="1312"/>
      <c r="D179" s="1361"/>
      <c r="E179" s="1344"/>
    </row>
    <row r="180" spans="2:5" x14ac:dyDescent="0.25">
      <c r="B180" s="1312"/>
      <c r="C180" s="1312"/>
      <c r="D180" s="1361"/>
      <c r="E180" s="1344"/>
    </row>
    <row r="181" spans="2:5" x14ac:dyDescent="0.25">
      <c r="B181" s="1312"/>
      <c r="C181" s="1312"/>
      <c r="D181" s="1361"/>
      <c r="E181" s="1344"/>
    </row>
    <row r="182" spans="2:5" x14ac:dyDescent="0.25">
      <c r="B182" s="1312"/>
      <c r="C182" s="1312"/>
      <c r="D182" s="1361"/>
      <c r="E182" s="1344"/>
    </row>
    <row r="183" spans="2:5" x14ac:dyDescent="0.25">
      <c r="B183" s="1312"/>
      <c r="C183" s="1312"/>
      <c r="D183" s="1361"/>
      <c r="E183" s="1344"/>
    </row>
    <row r="184" spans="2:5" x14ac:dyDescent="0.25">
      <c r="B184" s="1312"/>
      <c r="C184" s="1312"/>
      <c r="D184" s="1361"/>
      <c r="E184" s="1344"/>
    </row>
    <row r="185" spans="2:5" x14ac:dyDescent="0.25">
      <c r="B185" s="1312"/>
      <c r="C185" s="1312"/>
      <c r="D185" s="1361"/>
      <c r="E185" s="1344"/>
    </row>
    <row r="186" spans="2:5" x14ac:dyDescent="0.25">
      <c r="B186" s="1312"/>
      <c r="C186" s="1312"/>
      <c r="D186" s="1361"/>
      <c r="E186" s="1344"/>
    </row>
    <row r="187" spans="2:5" x14ac:dyDescent="0.25">
      <c r="B187" s="1312"/>
      <c r="C187" s="1312"/>
      <c r="D187" s="1361"/>
      <c r="E187" s="1344"/>
    </row>
    <row r="188" spans="2:5" x14ac:dyDescent="0.25">
      <c r="B188" s="1312"/>
      <c r="C188" s="1312"/>
      <c r="D188" s="1361"/>
      <c r="E188" s="1344"/>
    </row>
    <row r="189" spans="2:5" x14ac:dyDescent="0.25">
      <c r="B189" s="1312"/>
      <c r="C189" s="1312"/>
      <c r="D189" s="1361"/>
      <c r="E189" s="1344"/>
    </row>
    <row r="190" spans="2:5" x14ac:dyDescent="0.25">
      <c r="B190" s="1312"/>
      <c r="C190" s="1312"/>
      <c r="D190" s="1361"/>
      <c r="E190" s="1344"/>
    </row>
    <row r="191" spans="2:5" x14ac:dyDescent="0.25">
      <c r="B191" s="1312"/>
      <c r="C191" s="1312"/>
      <c r="D191" s="1361"/>
      <c r="E191" s="1344"/>
    </row>
    <row r="192" spans="2:5" x14ac:dyDescent="0.25">
      <c r="B192" s="1312"/>
      <c r="C192" s="1312"/>
      <c r="D192" s="1361"/>
      <c r="E192" s="1344"/>
    </row>
    <row r="193" spans="2:5" x14ac:dyDescent="0.25">
      <c r="B193" s="1312"/>
      <c r="C193" s="1312"/>
      <c r="D193" s="1361"/>
      <c r="E193" s="1344"/>
    </row>
    <row r="194" spans="2:5" x14ac:dyDescent="0.25">
      <c r="B194" s="1312"/>
      <c r="C194" s="1312"/>
      <c r="D194" s="1361"/>
      <c r="E194" s="1344"/>
    </row>
    <row r="195" spans="2:5" x14ac:dyDescent="0.25">
      <c r="B195" s="1312"/>
      <c r="C195" s="1312"/>
      <c r="D195" s="1361"/>
      <c r="E195" s="1344"/>
    </row>
    <row r="196" spans="2:5" x14ac:dyDescent="0.25">
      <c r="B196" s="1312"/>
      <c r="C196" s="1312"/>
      <c r="D196" s="1361"/>
      <c r="E196" s="1344"/>
    </row>
    <row r="197" spans="2:5" x14ac:dyDescent="0.25">
      <c r="B197" s="1312"/>
      <c r="C197" s="1312"/>
      <c r="D197" s="1361"/>
      <c r="E197" s="1344"/>
    </row>
    <row r="198" spans="2:5" x14ac:dyDescent="0.25">
      <c r="B198" s="1312"/>
      <c r="C198" s="1312"/>
      <c r="D198" s="1361"/>
      <c r="E198" s="1344"/>
    </row>
    <row r="199" spans="2:5" x14ac:dyDescent="0.25">
      <c r="B199" s="1312"/>
      <c r="C199" s="1312"/>
      <c r="D199" s="1361"/>
      <c r="E199" s="1344"/>
    </row>
    <row r="200" spans="2:5" x14ac:dyDescent="0.25">
      <c r="B200" s="1312"/>
      <c r="C200" s="1312"/>
      <c r="D200" s="1361"/>
      <c r="E200" s="1312"/>
    </row>
    <row r="201" spans="2:5" x14ac:dyDescent="0.25">
      <c r="B201" s="1312"/>
      <c r="C201" s="1312"/>
      <c r="D201" s="1361"/>
      <c r="E201" s="1312"/>
    </row>
    <row r="202" spans="2:5" x14ac:dyDescent="0.25">
      <c r="B202" s="1312"/>
      <c r="C202" s="1312"/>
      <c r="D202" s="1361"/>
      <c r="E202" s="1312"/>
    </row>
    <row r="203" spans="2:5" x14ac:dyDescent="0.25">
      <c r="B203" s="1312"/>
      <c r="C203" s="1312"/>
      <c r="D203" s="1361"/>
      <c r="E203" s="1312"/>
    </row>
    <row r="204" spans="2:5" x14ac:dyDescent="0.25">
      <c r="B204" s="1312"/>
      <c r="C204" s="1312"/>
      <c r="D204" s="1361"/>
      <c r="E204" s="1312"/>
    </row>
    <row r="205" spans="2:5" x14ac:dyDescent="0.25">
      <c r="B205" s="1312"/>
      <c r="C205" s="1312"/>
      <c r="D205" s="1361"/>
      <c r="E205" s="1312"/>
    </row>
    <row r="206" spans="2:5" x14ac:dyDescent="0.25">
      <c r="B206" s="1312"/>
      <c r="C206" s="1312"/>
      <c r="D206" s="1361"/>
      <c r="E206" s="1312"/>
    </row>
    <row r="207" spans="2:5" x14ac:dyDescent="0.25">
      <c r="B207" s="1312"/>
      <c r="C207" s="1312"/>
      <c r="D207" s="1361"/>
      <c r="E207" s="1312"/>
    </row>
    <row r="208" spans="2:5" x14ac:dyDescent="0.25">
      <c r="B208" s="1312"/>
      <c r="C208" s="1312"/>
      <c r="D208" s="1361"/>
      <c r="E208" s="1312"/>
    </row>
    <row r="209" spans="2:5" x14ac:dyDescent="0.25">
      <c r="B209" s="1312"/>
      <c r="C209" s="1312"/>
      <c r="D209" s="1361"/>
      <c r="E209" s="1312"/>
    </row>
    <row r="210" spans="2:5" x14ac:dyDescent="0.25">
      <c r="B210" s="1312"/>
      <c r="C210" s="1312"/>
      <c r="D210" s="1361"/>
      <c r="E210" s="1312"/>
    </row>
    <row r="211" spans="2:5" x14ac:dyDescent="0.25">
      <c r="D211" s="1363"/>
    </row>
    <row r="212" spans="2:5" x14ac:dyDescent="0.25">
      <c r="D212" s="1363"/>
    </row>
    <row r="213" spans="2:5" x14ac:dyDescent="0.25">
      <c r="D213" s="1363"/>
    </row>
    <row r="214" spans="2:5" x14ac:dyDescent="0.25">
      <c r="D214" s="1363"/>
    </row>
    <row r="215" spans="2:5" x14ac:dyDescent="0.25">
      <c r="D215" s="1363"/>
    </row>
    <row r="216" spans="2:5" x14ac:dyDescent="0.25">
      <c r="D216" s="1363"/>
    </row>
    <row r="217" spans="2:5" x14ac:dyDescent="0.25">
      <c r="D217" s="1363"/>
    </row>
    <row r="218" spans="2:5" x14ac:dyDescent="0.25">
      <c r="D218" s="1363"/>
    </row>
    <row r="219" spans="2:5" x14ac:dyDescent="0.25">
      <c r="D219" s="1363"/>
    </row>
    <row r="220" spans="2:5" x14ac:dyDescent="0.25">
      <c r="D220" s="1363"/>
    </row>
    <row r="221" spans="2:5" x14ac:dyDescent="0.25">
      <c r="D221" s="1363"/>
    </row>
    <row r="222" spans="2:5" x14ac:dyDescent="0.25">
      <c r="D222" s="1363"/>
    </row>
    <row r="223" spans="2:5" x14ac:dyDescent="0.25">
      <c r="D223" s="1363"/>
    </row>
    <row r="224" spans="2:5" x14ac:dyDescent="0.25">
      <c r="D224" s="1363"/>
    </row>
    <row r="225" spans="4:4" x14ac:dyDescent="0.25">
      <c r="D225" s="1363"/>
    </row>
    <row r="226" spans="4:4" x14ac:dyDescent="0.25">
      <c r="D226" s="1363"/>
    </row>
    <row r="227" spans="4:4" x14ac:dyDescent="0.25">
      <c r="D227" s="1363"/>
    </row>
    <row r="228" spans="4:4" x14ac:dyDescent="0.25">
      <c r="D228" s="1363"/>
    </row>
    <row r="229" spans="4:4" x14ac:dyDescent="0.25">
      <c r="D229" s="1363"/>
    </row>
    <row r="230" spans="4:4" x14ac:dyDescent="0.25">
      <c r="D230" s="1363"/>
    </row>
    <row r="231" spans="4:4" x14ac:dyDescent="0.25">
      <c r="D231" s="1363"/>
    </row>
    <row r="232" spans="4:4" x14ac:dyDescent="0.25">
      <c r="D232" s="1363"/>
    </row>
    <row r="233" spans="4:4" x14ac:dyDescent="0.25">
      <c r="D233" s="1363"/>
    </row>
    <row r="234" spans="4:4" x14ac:dyDescent="0.25">
      <c r="D234" s="1363"/>
    </row>
    <row r="235" spans="4:4" x14ac:dyDescent="0.25">
      <c r="D235" s="1363"/>
    </row>
    <row r="236" spans="4:4" x14ac:dyDescent="0.25">
      <c r="D236" s="1363"/>
    </row>
    <row r="237" spans="4:4" x14ac:dyDescent="0.25">
      <c r="D237" s="1363"/>
    </row>
    <row r="238" spans="4:4" x14ac:dyDescent="0.25">
      <c r="D238" s="1363"/>
    </row>
    <row r="239" spans="4:4" x14ac:dyDescent="0.25">
      <c r="D239" s="1363"/>
    </row>
    <row r="240" spans="4:4" x14ac:dyDescent="0.25">
      <c r="D240" s="1363"/>
    </row>
    <row r="241" spans="4:4" x14ac:dyDescent="0.25">
      <c r="D241" s="1363"/>
    </row>
    <row r="242" spans="4:4" x14ac:dyDescent="0.25">
      <c r="D242" s="1363"/>
    </row>
    <row r="243" spans="4:4" x14ac:dyDescent="0.25">
      <c r="D243" s="1363"/>
    </row>
    <row r="244" spans="4:4" x14ac:dyDescent="0.25">
      <c r="D244" s="1363"/>
    </row>
    <row r="245" spans="4:4" x14ac:dyDescent="0.25">
      <c r="D245" s="1363"/>
    </row>
    <row r="246" spans="4:4" x14ac:dyDescent="0.25">
      <c r="D246" s="1363"/>
    </row>
    <row r="247" spans="4:4" x14ac:dyDescent="0.25">
      <c r="D247" s="1363"/>
    </row>
    <row r="248" spans="4:4" x14ac:dyDescent="0.25">
      <c r="D248" s="1363"/>
    </row>
    <row r="249" spans="4:4" x14ac:dyDescent="0.25">
      <c r="D249" s="1363"/>
    </row>
    <row r="250" spans="4:4" x14ac:dyDescent="0.25">
      <c r="D250" s="1363"/>
    </row>
    <row r="251" spans="4:4" x14ac:dyDescent="0.25">
      <c r="D251" s="1363"/>
    </row>
    <row r="252" spans="4:4" x14ac:dyDescent="0.25">
      <c r="D252" s="1363"/>
    </row>
    <row r="253" spans="4:4" x14ac:dyDescent="0.25">
      <c r="D253" s="1363"/>
    </row>
    <row r="254" spans="4:4" x14ac:dyDescent="0.25">
      <c r="D254" s="1363"/>
    </row>
    <row r="255" spans="4:4" x14ac:dyDescent="0.25">
      <c r="D255" s="1363"/>
    </row>
    <row r="256" spans="4:4" x14ac:dyDescent="0.25">
      <c r="D256" s="1363"/>
    </row>
    <row r="257" spans="4:4" x14ac:dyDescent="0.25">
      <c r="D257" s="1363"/>
    </row>
    <row r="258" spans="4:4" x14ac:dyDescent="0.25">
      <c r="D258" s="1363"/>
    </row>
    <row r="259" spans="4:4" x14ac:dyDescent="0.25">
      <c r="D259" s="1363"/>
    </row>
    <row r="260" spans="4:4" x14ac:dyDescent="0.25">
      <c r="D260" s="1363"/>
    </row>
    <row r="261" spans="4:4" x14ac:dyDescent="0.25">
      <c r="D261" s="1363"/>
    </row>
    <row r="262" spans="4:4" x14ac:dyDescent="0.25">
      <c r="D262" s="1363"/>
    </row>
    <row r="263" spans="4:4" x14ac:dyDescent="0.25">
      <c r="D263" s="1363"/>
    </row>
    <row r="264" spans="4:4" x14ac:dyDescent="0.25">
      <c r="D264" s="1363"/>
    </row>
    <row r="265" spans="4:4" x14ac:dyDescent="0.25">
      <c r="D265" s="1363"/>
    </row>
    <row r="266" spans="4:4" x14ac:dyDescent="0.25">
      <c r="D266" s="1363"/>
    </row>
    <row r="267" spans="4:4" x14ac:dyDescent="0.25">
      <c r="D267" s="1363"/>
    </row>
    <row r="268" spans="4:4" x14ac:dyDescent="0.25">
      <c r="D268" s="1363"/>
    </row>
    <row r="269" spans="4:4" x14ac:dyDescent="0.25">
      <c r="D269" s="1363"/>
    </row>
    <row r="270" spans="4:4" x14ac:dyDescent="0.25">
      <c r="D270" s="1363"/>
    </row>
    <row r="271" spans="4:4" x14ac:dyDescent="0.25">
      <c r="D271" s="1363"/>
    </row>
    <row r="272" spans="4:4" x14ac:dyDescent="0.25">
      <c r="D272" s="1363"/>
    </row>
    <row r="273" spans="4:4" x14ac:dyDescent="0.25">
      <c r="D273" s="1363"/>
    </row>
    <row r="274" spans="4:4" x14ac:dyDescent="0.25">
      <c r="D274" s="1363"/>
    </row>
    <row r="275" spans="4:4" x14ac:dyDescent="0.25">
      <c r="D275" s="1363"/>
    </row>
    <row r="276" spans="4:4" x14ac:dyDescent="0.25">
      <c r="D276" s="1363"/>
    </row>
    <row r="277" spans="4:4" x14ac:dyDescent="0.25">
      <c r="D277" s="1363"/>
    </row>
    <row r="278" spans="4:4" x14ac:dyDescent="0.25">
      <c r="D278" s="1363"/>
    </row>
    <row r="279" spans="4:4" x14ac:dyDescent="0.25">
      <c r="D279" s="1363"/>
    </row>
    <row r="280" spans="4:4" x14ac:dyDescent="0.25">
      <c r="D280" s="1363"/>
    </row>
    <row r="281" spans="4:4" x14ac:dyDescent="0.25">
      <c r="D281" s="1363"/>
    </row>
    <row r="282" spans="4:4" x14ac:dyDescent="0.25">
      <c r="D282" s="1363"/>
    </row>
    <row r="283" spans="4:4" x14ac:dyDescent="0.25">
      <c r="D283" s="1363"/>
    </row>
    <row r="284" spans="4:4" x14ac:dyDescent="0.25">
      <c r="D284" s="1363"/>
    </row>
    <row r="285" spans="4:4" x14ac:dyDescent="0.25">
      <c r="D285" s="1363"/>
    </row>
    <row r="286" spans="4:4" x14ac:dyDescent="0.25">
      <c r="D286" s="1363"/>
    </row>
    <row r="287" spans="4:4" x14ac:dyDescent="0.25">
      <c r="D287" s="1363"/>
    </row>
    <row r="288" spans="4:4" x14ac:dyDescent="0.25">
      <c r="D288" s="1363"/>
    </row>
    <row r="289" spans="4:4" x14ac:dyDescent="0.25">
      <c r="D289" s="1363"/>
    </row>
    <row r="290" spans="4:4" x14ac:dyDescent="0.25">
      <c r="D290" s="1363"/>
    </row>
    <row r="291" spans="4:4" x14ac:dyDescent="0.25">
      <c r="D291" s="1363"/>
    </row>
    <row r="292" spans="4:4" x14ac:dyDescent="0.25">
      <c r="D292" s="1363"/>
    </row>
    <row r="293" spans="4:4" x14ac:dyDescent="0.25">
      <c r="D293" s="1363"/>
    </row>
    <row r="294" spans="4:4" x14ac:dyDescent="0.25">
      <c r="D294" s="1363"/>
    </row>
    <row r="295" spans="4:4" x14ac:dyDescent="0.25">
      <c r="D295" s="1363"/>
    </row>
    <row r="296" spans="4:4" x14ac:dyDescent="0.25">
      <c r="D296" s="1363"/>
    </row>
    <row r="297" spans="4:4" x14ac:dyDescent="0.25">
      <c r="D297" s="1363"/>
    </row>
    <row r="298" spans="4:4" x14ac:dyDescent="0.25">
      <c r="D298" s="1363"/>
    </row>
    <row r="299" spans="4:4" x14ac:dyDescent="0.25">
      <c r="D299" s="1363"/>
    </row>
    <row r="300" spans="4:4" x14ac:dyDescent="0.25">
      <c r="D300" s="1363"/>
    </row>
    <row r="301" spans="4:4" x14ac:dyDescent="0.25">
      <c r="D301" s="1363"/>
    </row>
    <row r="302" spans="4:4" x14ac:dyDescent="0.25">
      <c r="D302" s="1363"/>
    </row>
    <row r="303" spans="4:4" x14ac:dyDescent="0.25">
      <c r="D303" s="1363"/>
    </row>
    <row r="304" spans="4:4" x14ac:dyDescent="0.25">
      <c r="D304" s="1363"/>
    </row>
    <row r="305" spans="4:4" x14ac:dyDescent="0.25">
      <c r="D305" s="1363"/>
    </row>
    <row r="306" spans="4:4" x14ac:dyDescent="0.25">
      <c r="D306" s="1363"/>
    </row>
    <row r="307" spans="4:4" x14ac:dyDescent="0.25">
      <c r="D307" s="1363"/>
    </row>
    <row r="308" spans="4:4" x14ac:dyDescent="0.25">
      <c r="D308" s="1363"/>
    </row>
    <row r="309" spans="4:4" x14ac:dyDescent="0.25">
      <c r="D309" s="1363"/>
    </row>
    <row r="310" spans="4:4" x14ac:dyDescent="0.25">
      <c r="D310" s="1363"/>
    </row>
    <row r="311" spans="4:4" x14ac:dyDescent="0.25">
      <c r="D311" s="1363"/>
    </row>
    <row r="312" spans="4:4" x14ac:dyDescent="0.25">
      <c r="D312" s="1363"/>
    </row>
    <row r="313" spans="4:4" x14ac:dyDescent="0.25">
      <c r="D313" s="1363"/>
    </row>
    <row r="314" spans="4:4" x14ac:dyDescent="0.25">
      <c r="D314" s="1363"/>
    </row>
    <row r="315" spans="4:4" x14ac:dyDescent="0.25">
      <c r="D315" s="1363"/>
    </row>
    <row r="316" spans="4:4" x14ac:dyDescent="0.25">
      <c r="D316" s="1363"/>
    </row>
  </sheetData>
  <mergeCells count="3">
    <mergeCell ref="B2:E2"/>
    <mergeCell ref="B3:E3"/>
    <mergeCell ref="B4:E4"/>
  </mergeCells>
  <hyperlinks>
    <hyperlink ref="F2" location="'Indice Total'!A6" display="Volver"/>
  </hyperlinks>
  <pageMargins left="0.9055118110236221" right="0.70866141732283472" top="0.74803149606299213" bottom="0.74803149606299213" header="0.31496062992125984" footer="0.31496062992125984"/>
  <pageSetup scale="7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P70"/>
  <sheetViews>
    <sheetView showGridLines="0" zoomScale="90" zoomScaleNormal="90" workbookViewId="0"/>
  </sheetViews>
  <sheetFormatPr baseColWidth="10" defaultColWidth="11.42578125" defaultRowHeight="15" x14ac:dyDescent="0.25"/>
  <cols>
    <col min="1" max="1" width="23.7109375" style="706" customWidth="1"/>
    <col min="2" max="2" width="69.28515625" style="706" customWidth="1"/>
    <col min="3" max="3" width="15.42578125" style="706" customWidth="1"/>
    <col min="4" max="4" width="12.85546875" style="706" customWidth="1"/>
    <col min="5" max="5" width="15.5703125" style="706" customWidth="1"/>
    <col min="6" max="6" width="12.7109375" style="706" customWidth="1"/>
    <col min="7" max="7" width="11.85546875" style="706" customWidth="1"/>
    <col min="8" max="8" width="11.5703125" customWidth="1"/>
    <col min="9" max="16384" width="11.42578125" style="706"/>
  </cols>
  <sheetData>
    <row r="1" spans="2:16" ht="42.95" customHeight="1" x14ac:dyDescent="0.25"/>
    <row r="2" spans="2:16" ht="18" x14ac:dyDescent="0.25">
      <c r="B2" s="1780" t="s">
        <v>1542</v>
      </c>
      <c r="C2" s="1781"/>
      <c r="D2" s="1781"/>
      <c r="E2" s="1781"/>
      <c r="F2" s="1781"/>
      <c r="G2" s="3" t="s">
        <v>1</v>
      </c>
    </row>
    <row r="3" spans="2:16" ht="36" customHeight="1" x14ac:dyDescent="0.25">
      <c r="B3" s="1782" t="s">
        <v>1543</v>
      </c>
      <c r="C3" s="1783"/>
      <c r="D3" s="1783"/>
      <c r="E3" s="1783"/>
      <c r="F3" s="1783"/>
      <c r="I3" s="733"/>
      <c r="J3" s="733"/>
      <c r="K3" s="733"/>
      <c r="L3" s="733"/>
      <c r="M3" s="733"/>
      <c r="N3" s="733"/>
      <c r="O3" s="733"/>
      <c r="P3" s="733"/>
    </row>
    <row r="4" spans="2:16" ht="16.5" thickBot="1" x14ac:dyDescent="0.3">
      <c r="B4" s="1784">
        <v>2019</v>
      </c>
      <c r="C4" s="1785"/>
      <c r="D4" s="1785"/>
      <c r="E4" s="1785"/>
      <c r="F4" s="1785"/>
      <c r="G4" s="733"/>
      <c r="H4" s="339"/>
      <c r="I4" s="733"/>
      <c r="J4" s="733"/>
      <c r="K4" s="733"/>
      <c r="L4" s="733"/>
      <c r="M4" s="733"/>
      <c r="N4" s="733"/>
      <c r="O4" s="733"/>
      <c r="P4" s="733"/>
    </row>
    <row r="5" spans="2:16" x14ac:dyDescent="0.25">
      <c r="B5" s="734"/>
      <c r="C5" s="734"/>
      <c r="D5" s="734"/>
      <c r="E5" s="734"/>
      <c r="F5" s="735"/>
      <c r="G5" s="733"/>
      <c r="H5" s="339"/>
      <c r="I5" s="733"/>
      <c r="J5" s="733"/>
      <c r="K5" s="733"/>
      <c r="L5" s="733"/>
      <c r="M5" s="733"/>
      <c r="N5" s="733"/>
      <c r="O5" s="733"/>
      <c r="P5" s="733"/>
    </row>
    <row r="6" spans="2:16" ht="18" customHeight="1" x14ac:dyDescent="0.25">
      <c r="B6" s="1786" t="s">
        <v>52</v>
      </c>
      <c r="C6" s="1788" t="s">
        <v>1544</v>
      </c>
      <c r="D6" s="1788"/>
      <c r="E6" s="1788"/>
      <c r="F6" s="1789" t="s">
        <v>117</v>
      </c>
      <c r="G6" s="736"/>
      <c r="H6" s="339"/>
      <c r="I6" s="733"/>
      <c r="J6" s="737"/>
      <c r="K6" s="737"/>
      <c r="L6" s="737"/>
      <c r="M6" s="737"/>
      <c r="N6" s="737"/>
      <c r="O6" s="737"/>
      <c r="P6" s="737"/>
    </row>
    <row r="7" spans="2:16" ht="18" customHeight="1" x14ac:dyDescent="0.25">
      <c r="B7" s="1787"/>
      <c r="C7" s="548" t="s">
        <v>832</v>
      </c>
      <c r="D7" s="548" t="s">
        <v>1545</v>
      </c>
      <c r="E7" s="548" t="s">
        <v>836</v>
      </c>
      <c r="F7" s="1790"/>
      <c r="G7" s="733"/>
      <c r="H7" s="740"/>
      <c r="I7" s="733"/>
      <c r="J7" s="741"/>
      <c r="K7" s="741"/>
      <c r="L7" s="741"/>
      <c r="M7" s="741"/>
      <c r="N7" s="741"/>
      <c r="O7" s="741"/>
      <c r="P7" s="741"/>
    </row>
    <row r="8" spans="2:16" ht="18" customHeight="1" x14ac:dyDescent="0.2">
      <c r="B8" s="742" t="s">
        <v>1546</v>
      </c>
      <c r="C8" s="743">
        <v>191950.58333333334</v>
      </c>
      <c r="D8" s="743">
        <v>140710.5</v>
      </c>
      <c r="E8" s="743">
        <v>27913.833333333332</v>
      </c>
      <c r="F8" s="744">
        <v>360574.91666666669</v>
      </c>
      <c r="G8" s="745"/>
      <c r="H8" s="746"/>
      <c r="I8" s="741"/>
      <c r="J8" s="741"/>
      <c r="K8" s="741"/>
      <c r="L8" s="741"/>
      <c r="M8" s="741"/>
      <c r="N8" s="741"/>
      <c r="O8" s="741"/>
      <c r="P8" s="741"/>
    </row>
    <row r="9" spans="2:16" ht="18" customHeight="1" x14ac:dyDescent="0.2">
      <c r="B9" s="742" t="s">
        <v>1547</v>
      </c>
      <c r="C9" s="743">
        <v>27323.916666666668</v>
      </c>
      <c r="D9" s="743">
        <v>12115.416666666666</v>
      </c>
      <c r="E9" s="743">
        <v>2091.1666666666665</v>
      </c>
      <c r="F9" s="744">
        <v>41530.5</v>
      </c>
      <c r="G9" s="745"/>
      <c r="H9" s="746"/>
      <c r="I9" s="741"/>
      <c r="J9" s="741"/>
      <c r="K9" s="741"/>
      <c r="L9" s="741"/>
      <c r="M9" s="741"/>
      <c r="N9" s="741"/>
      <c r="O9" s="741"/>
      <c r="P9" s="741"/>
    </row>
    <row r="10" spans="2:16" ht="18" customHeight="1" x14ac:dyDescent="0.2">
      <c r="B10" s="742" t="s">
        <v>72</v>
      </c>
      <c r="C10" s="743">
        <v>29466.833333333332</v>
      </c>
      <c r="D10" s="743">
        <v>28968.916666666668</v>
      </c>
      <c r="E10" s="743">
        <v>3437.8333333333335</v>
      </c>
      <c r="F10" s="744">
        <v>61873.583333333336</v>
      </c>
      <c r="G10" s="745"/>
      <c r="H10" s="746"/>
      <c r="I10" s="747"/>
      <c r="J10" s="741"/>
      <c r="K10" s="741"/>
      <c r="L10" s="741"/>
      <c r="M10" s="741"/>
      <c r="N10" s="741"/>
      <c r="O10" s="741"/>
      <c r="P10" s="741"/>
    </row>
    <row r="11" spans="2:16" ht="18" customHeight="1" x14ac:dyDescent="0.2">
      <c r="B11" s="742" t="s">
        <v>1548</v>
      </c>
      <c r="C11" s="743">
        <v>265349.33333333331</v>
      </c>
      <c r="D11" s="743">
        <v>172962.75</v>
      </c>
      <c r="E11" s="743">
        <v>62321.333333333336</v>
      </c>
      <c r="F11" s="744">
        <v>500633.41666666663</v>
      </c>
      <c r="G11" s="745"/>
      <c r="H11" s="746"/>
      <c r="I11" s="747"/>
      <c r="J11" s="741"/>
      <c r="K11" s="741"/>
      <c r="L11" s="741"/>
      <c r="M11" s="741"/>
      <c r="N11" s="741"/>
      <c r="O11" s="741"/>
      <c r="P11" s="741"/>
    </row>
    <row r="12" spans="2:16" ht="18" customHeight="1" x14ac:dyDescent="0.2">
      <c r="B12" s="742" t="s">
        <v>1549</v>
      </c>
      <c r="C12" s="748">
        <v>16726.5</v>
      </c>
      <c r="D12" s="748">
        <v>11001.416666666666</v>
      </c>
      <c r="E12" s="748">
        <v>1903.9166666666667</v>
      </c>
      <c r="F12" s="744">
        <v>29631.833333333332</v>
      </c>
      <c r="G12" s="745"/>
      <c r="H12" s="746"/>
      <c r="I12" s="747"/>
      <c r="J12" s="741"/>
      <c r="K12" s="741"/>
      <c r="L12" s="741"/>
      <c r="M12" s="741"/>
      <c r="N12" s="741"/>
      <c r="O12" s="741"/>
      <c r="P12" s="741"/>
    </row>
    <row r="13" spans="2:16" ht="18" customHeight="1" x14ac:dyDescent="0.2">
      <c r="B13" s="742" t="s">
        <v>70</v>
      </c>
      <c r="C13" s="748">
        <v>186923.83333333334</v>
      </c>
      <c r="D13" s="748">
        <v>403160.66666666669</v>
      </c>
      <c r="E13" s="748">
        <v>51215.166666666664</v>
      </c>
      <c r="F13" s="744">
        <v>641299.66666666663</v>
      </c>
      <c r="G13" s="745"/>
      <c r="H13" s="746"/>
      <c r="I13" s="747"/>
      <c r="J13" s="741"/>
      <c r="K13" s="741"/>
      <c r="L13" s="741"/>
      <c r="M13" s="741"/>
      <c r="N13" s="741"/>
      <c r="O13" s="741"/>
      <c r="P13" s="741"/>
    </row>
    <row r="14" spans="2:16" ht="18" customHeight="1" x14ac:dyDescent="0.2">
      <c r="B14" s="742" t="s">
        <v>1550</v>
      </c>
      <c r="C14" s="748">
        <v>360676.41666666669</v>
      </c>
      <c r="D14" s="748">
        <v>341918.75</v>
      </c>
      <c r="E14" s="748">
        <v>67379.083333333328</v>
      </c>
      <c r="F14" s="744">
        <v>769974.25000000012</v>
      </c>
      <c r="G14" s="745"/>
      <c r="H14" s="746"/>
      <c r="I14" s="747"/>
      <c r="J14" s="741"/>
      <c r="K14" s="741"/>
      <c r="L14" s="741"/>
      <c r="M14" s="741"/>
      <c r="N14" s="741"/>
      <c r="O14" s="741"/>
      <c r="P14" s="741"/>
    </row>
    <row r="15" spans="2:16" ht="18" customHeight="1" x14ac:dyDescent="0.2">
      <c r="B15" s="742" t="s">
        <v>1551</v>
      </c>
      <c r="C15" s="743">
        <v>114200.33333333333</v>
      </c>
      <c r="D15" s="743">
        <v>90187.416666666672</v>
      </c>
      <c r="E15" s="743">
        <v>48066.083333333336</v>
      </c>
      <c r="F15" s="744">
        <v>252453.83333333334</v>
      </c>
      <c r="G15" s="745"/>
      <c r="H15" s="746"/>
      <c r="I15" s="747"/>
      <c r="J15" s="741"/>
      <c r="K15" s="741"/>
      <c r="L15" s="741"/>
      <c r="M15" s="741"/>
      <c r="N15" s="741"/>
      <c r="O15" s="741"/>
      <c r="P15" s="741"/>
    </row>
    <row r="16" spans="2:16" ht="18" customHeight="1" x14ac:dyDescent="0.2">
      <c r="B16" s="742" t="s">
        <v>1552</v>
      </c>
      <c r="C16" s="743">
        <v>167037.33333333334</v>
      </c>
      <c r="D16" s="743">
        <v>144320.75</v>
      </c>
      <c r="E16" s="743">
        <v>62437.833333333336</v>
      </c>
      <c r="F16" s="744">
        <v>373795.91666666669</v>
      </c>
      <c r="G16" s="745"/>
      <c r="H16" s="749"/>
      <c r="I16" s="750"/>
      <c r="J16" s="741"/>
      <c r="K16" s="741"/>
      <c r="L16" s="741"/>
      <c r="M16" s="741"/>
      <c r="N16" s="741"/>
      <c r="O16" s="741"/>
      <c r="P16" s="741"/>
    </row>
    <row r="17" spans="2:16" ht="18" customHeight="1" x14ac:dyDescent="0.25">
      <c r="B17" s="742" t="s">
        <v>1553</v>
      </c>
      <c r="C17" s="743">
        <v>76103.25</v>
      </c>
      <c r="D17" s="743">
        <v>96370.25</v>
      </c>
      <c r="E17" s="743">
        <v>14188</v>
      </c>
      <c r="F17" s="744">
        <v>186661.5</v>
      </c>
      <c r="G17" s="745"/>
      <c r="H17" s="339"/>
      <c r="I17" s="733"/>
      <c r="J17" s="741"/>
      <c r="K17" s="741"/>
      <c r="L17" s="741"/>
      <c r="M17" s="741"/>
      <c r="N17" s="741"/>
      <c r="O17" s="741"/>
      <c r="P17" s="741"/>
    </row>
    <row r="18" spans="2:16" ht="18" customHeight="1" x14ac:dyDescent="0.25">
      <c r="B18" s="742" t="s">
        <v>1554</v>
      </c>
      <c r="C18" s="743">
        <v>431963.33333333331</v>
      </c>
      <c r="D18" s="743">
        <v>292883.33333333331</v>
      </c>
      <c r="E18" s="743">
        <v>77466.916666666672</v>
      </c>
      <c r="F18" s="744">
        <v>802313.58333333326</v>
      </c>
      <c r="G18" s="745"/>
      <c r="H18" s="339"/>
      <c r="I18" s="733"/>
      <c r="J18" s="741"/>
      <c r="K18" s="741"/>
      <c r="L18" s="741"/>
      <c r="M18" s="741"/>
      <c r="N18" s="741"/>
      <c r="O18" s="741"/>
      <c r="P18" s="741"/>
    </row>
    <row r="19" spans="2:16" ht="18" customHeight="1" x14ac:dyDescent="0.25">
      <c r="B19" s="742" t="s">
        <v>1555</v>
      </c>
      <c r="C19" s="743">
        <v>222518.83333333334</v>
      </c>
      <c r="D19" s="743">
        <v>131984</v>
      </c>
      <c r="E19" s="743">
        <v>61969.166666666664</v>
      </c>
      <c r="F19" s="744">
        <v>416472.00000000006</v>
      </c>
      <c r="G19" s="745"/>
      <c r="H19" s="339"/>
      <c r="I19" s="733"/>
      <c r="J19" s="736"/>
      <c r="K19" s="736"/>
      <c r="L19" s="736"/>
      <c r="M19" s="737"/>
      <c r="N19" s="736"/>
      <c r="O19" s="736"/>
      <c r="P19" s="733"/>
    </row>
    <row r="20" spans="2:16" ht="18" customHeight="1" x14ac:dyDescent="0.25">
      <c r="B20" s="742" t="s">
        <v>71</v>
      </c>
      <c r="C20" s="743">
        <v>225854.08333333334</v>
      </c>
      <c r="D20" s="743">
        <v>129598.5</v>
      </c>
      <c r="E20" s="743">
        <v>42013.666666666664</v>
      </c>
      <c r="F20" s="744">
        <v>397466.25000000006</v>
      </c>
      <c r="G20" s="745"/>
      <c r="H20" s="339"/>
      <c r="I20" s="752"/>
      <c r="J20" s="753"/>
      <c r="K20" s="753"/>
      <c r="L20" s="733"/>
      <c r="M20" s="753"/>
      <c r="N20" s="753"/>
      <c r="O20" s="753"/>
      <c r="P20" s="733"/>
    </row>
    <row r="21" spans="2:16" ht="18" customHeight="1" x14ac:dyDescent="0.25">
      <c r="B21" s="742" t="s">
        <v>1556</v>
      </c>
      <c r="C21" s="743">
        <v>113458.66666666667</v>
      </c>
      <c r="D21" s="743">
        <v>58084.833333333336</v>
      </c>
      <c r="E21" s="743">
        <v>39444</v>
      </c>
      <c r="F21" s="744">
        <v>210987.5</v>
      </c>
      <c r="G21" s="745"/>
      <c r="H21" s="339"/>
      <c r="I21" s="752"/>
      <c r="J21" s="753"/>
      <c r="K21" s="753"/>
      <c r="L21" s="733"/>
      <c r="M21" s="753"/>
      <c r="N21" s="753"/>
      <c r="O21" s="753"/>
      <c r="P21" s="733"/>
    </row>
    <row r="22" spans="2:16" ht="18" customHeight="1" x14ac:dyDescent="0.25">
      <c r="B22" s="742" t="s">
        <v>1557</v>
      </c>
      <c r="C22" s="743">
        <v>170567.66666666666</v>
      </c>
      <c r="D22" s="743">
        <v>75024.5</v>
      </c>
      <c r="E22" s="743">
        <v>23211.666666666668</v>
      </c>
      <c r="F22" s="744">
        <v>268803.83333333331</v>
      </c>
      <c r="G22" s="745"/>
      <c r="H22" s="339"/>
      <c r="I22" s="752"/>
      <c r="J22" s="753"/>
      <c r="K22" s="753"/>
      <c r="L22" s="733"/>
      <c r="M22" s="753"/>
      <c r="N22" s="753"/>
      <c r="O22" s="753"/>
      <c r="P22" s="733"/>
    </row>
    <row r="23" spans="2:16" ht="18" customHeight="1" x14ac:dyDescent="0.25">
      <c r="B23" s="742" t="s">
        <v>1558</v>
      </c>
      <c r="C23" s="743">
        <v>20318.916666666668</v>
      </c>
      <c r="D23" s="743">
        <v>24560.583333333332</v>
      </c>
      <c r="E23" s="743">
        <v>5224.166666666667</v>
      </c>
      <c r="F23" s="744">
        <v>50103.666666666664</v>
      </c>
      <c r="G23" s="745"/>
      <c r="H23" s="339"/>
      <c r="I23" s="752"/>
      <c r="J23" s="753"/>
      <c r="K23" s="753"/>
      <c r="L23" s="733"/>
      <c r="M23" s="753"/>
      <c r="N23" s="753"/>
      <c r="O23" s="753"/>
      <c r="P23" s="733"/>
    </row>
    <row r="24" spans="2:16" ht="18" customHeight="1" x14ac:dyDescent="0.25">
      <c r="B24" s="742" t="s">
        <v>1559</v>
      </c>
      <c r="C24" s="743">
        <v>120.58333333333333</v>
      </c>
      <c r="D24" s="743">
        <v>562.66666666666663</v>
      </c>
      <c r="E24" s="743">
        <v>34.916666666666664</v>
      </c>
      <c r="F24" s="744">
        <v>718.16666666666663</v>
      </c>
      <c r="G24" s="745"/>
      <c r="H24" s="339"/>
      <c r="I24" s="752"/>
      <c r="J24" s="753"/>
      <c r="K24" s="753"/>
      <c r="L24" s="733"/>
      <c r="M24" s="753"/>
      <c r="N24" s="753"/>
      <c r="O24" s="753"/>
      <c r="P24" s="733"/>
    </row>
    <row r="25" spans="2:16" ht="18" customHeight="1" x14ac:dyDescent="0.25">
      <c r="B25" s="713" t="s">
        <v>117</v>
      </c>
      <c r="C25" s="744">
        <v>2620560.416666666</v>
      </c>
      <c r="D25" s="744">
        <v>2154415.25</v>
      </c>
      <c r="E25" s="744">
        <v>590318.74999999988</v>
      </c>
      <c r="F25" s="744">
        <v>5365294.416666666</v>
      </c>
      <c r="G25" s="745"/>
      <c r="H25" s="339"/>
      <c r="I25" s="752"/>
      <c r="J25" s="753"/>
      <c r="K25" s="753"/>
      <c r="L25" s="733"/>
      <c r="M25" s="753"/>
      <c r="N25" s="753"/>
      <c r="O25" s="753"/>
      <c r="P25" s="733"/>
    </row>
    <row r="26" spans="2:16" ht="25.5" customHeight="1" x14ac:dyDescent="0.25">
      <c r="B26" s="1791" t="s">
        <v>1560</v>
      </c>
      <c r="C26" s="1791"/>
      <c r="D26" s="1791"/>
      <c r="E26" s="1791"/>
      <c r="F26" s="1791"/>
      <c r="G26" s="754"/>
      <c r="H26" s="339"/>
      <c r="I26" s="752"/>
      <c r="J26" s="753"/>
      <c r="K26" s="753"/>
      <c r="L26" s="733"/>
      <c r="M26" s="753"/>
      <c r="N26" s="753"/>
      <c r="O26" s="753"/>
      <c r="P26" s="733"/>
    </row>
    <row r="27" spans="2:16" ht="24" customHeight="1" x14ac:dyDescent="0.25">
      <c r="B27" s="755"/>
      <c r="C27" s="756"/>
      <c r="D27" s="756"/>
      <c r="E27" s="756"/>
      <c r="F27" s="756"/>
      <c r="G27" s="733"/>
      <c r="H27" s="339"/>
      <c r="I27" s="733"/>
      <c r="J27" s="733"/>
      <c r="K27" s="733"/>
      <c r="L27" s="733"/>
      <c r="M27" s="733"/>
      <c r="N27" s="733"/>
      <c r="O27" s="733"/>
      <c r="P27" s="733"/>
    </row>
    <row r="28" spans="2:16" ht="18" customHeight="1" x14ac:dyDescent="0.25">
      <c r="C28" s="707"/>
      <c r="D28" s="707"/>
      <c r="E28" s="707"/>
      <c r="F28" s="757"/>
      <c r="G28" s="758"/>
      <c r="I28" s="733"/>
      <c r="J28" s="733"/>
      <c r="K28" s="733"/>
      <c r="L28" s="733"/>
      <c r="M28" s="733"/>
      <c r="N28" s="733"/>
      <c r="O28" s="733"/>
      <c r="P28" s="733"/>
    </row>
    <row r="29" spans="2:16" ht="18" customHeight="1" x14ac:dyDescent="0.25">
      <c r="B29" s="1778" t="s">
        <v>1561</v>
      </c>
      <c r="C29" s="1792"/>
      <c r="D29" s="1792"/>
      <c r="E29" s="1792"/>
      <c r="F29" s="1792"/>
      <c r="G29" s="758"/>
      <c r="I29" s="733"/>
      <c r="J29" s="733"/>
      <c r="K29" s="733"/>
      <c r="L29" s="733"/>
      <c r="M29" s="733"/>
      <c r="N29" s="733"/>
      <c r="O29" s="733"/>
      <c r="P29" s="733"/>
    </row>
    <row r="30" spans="2:16" ht="36" customHeight="1" x14ac:dyDescent="0.25">
      <c r="B30" s="1782" t="s">
        <v>1562</v>
      </c>
      <c r="C30" s="1783"/>
      <c r="D30" s="1783"/>
      <c r="E30" s="1783"/>
      <c r="F30" s="1783"/>
      <c r="G30" s="758"/>
      <c r="I30" s="733"/>
      <c r="J30" s="733"/>
      <c r="K30" s="733"/>
      <c r="L30" s="733"/>
      <c r="M30" s="733"/>
      <c r="N30" s="733"/>
      <c r="O30" s="733"/>
      <c r="P30" s="733"/>
    </row>
    <row r="31" spans="2:16" ht="19.149999999999999" customHeight="1" thickBot="1" x14ac:dyDescent="0.3">
      <c r="B31" s="1784">
        <v>2019</v>
      </c>
      <c r="C31" s="1785"/>
      <c r="D31" s="1785"/>
      <c r="E31" s="1785"/>
      <c r="F31" s="1785"/>
      <c r="G31" s="758"/>
      <c r="I31" s="733"/>
      <c r="J31" s="733"/>
      <c r="K31" s="733"/>
      <c r="L31" s="733"/>
      <c r="M31" s="733"/>
      <c r="N31" s="733"/>
      <c r="O31" s="733"/>
      <c r="P31" s="733"/>
    </row>
    <row r="32" spans="2:16" ht="18" customHeight="1" x14ac:dyDescent="0.25">
      <c r="B32" s="759"/>
      <c r="C32" s="760"/>
      <c r="D32" s="760"/>
      <c r="E32" s="760"/>
      <c r="F32" s="760"/>
      <c r="G32" s="3"/>
      <c r="I32" s="733"/>
      <c r="J32" s="733"/>
      <c r="K32" s="733"/>
      <c r="L32" s="733"/>
      <c r="M32" s="733"/>
      <c r="N32" s="733"/>
      <c r="O32" s="733"/>
      <c r="P32" s="733"/>
    </row>
    <row r="33" spans="2:16" ht="18" customHeight="1" x14ac:dyDescent="0.25">
      <c r="B33" s="1786" t="s">
        <v>52</v>
      </c>
      <c r="C33" s="1788" t="s">
        <v>1544</v>
      </c>
      <c r="D33" s="1788"/>
      <c r="E33" s="1788"/>
      <c r="F33" s="1789" t="s">
        <v>117</v>
      </c>
      <c r="I33" s="733"/>
      <c r="J33" s="733"/>
      <c r="K33" s="733"/>
      <c r="L33" s="733"/>
      <c r="M33" s="733"/>
      <c r="N33" s="733"/>
      <c r="O33" s="733"/>
      <c r="P33" s="733"/>
    </row>
    <row r="34" spans="2:16" ht="18" customHeight="1" x14ac:dyDescent="0.25">
      <c r="B34" s="1787"/>
      <c r="C34" s="548" t="s">
        <v>832</v>
      </c>
      <c r="D34" s="548" t="s">
        <v>1545</v>
      </c>
      <c r="E34" s="548" t="s">
        <v>836</v>
      </c>
      <c r="F34" s="1790"/>
      <c r="I34" s="733"/>
      <c r="J34" s="733"/>
      <c r="K34" s="733"/>
      <c r="L34" s="733"/>
      <c r="M34" s="733"/>
      <c r="N34" s="733"/>
      <c r="O34" s="733"/>
      <c r="P34" s="733"/>
    </row>
    <row r="35" spans="2:16" ht="18" customHeight="1" x14ac:dyDescent="0.25">
      <c r="B35" s="742" t="s">
        <v>1546</v>
      </c>
      <c r="C35" s="743">
        <v>6619.666666666667</v>
      </c>
      <c r="D35" s="743">
        <v>6261.083333333333</v>
      </c>
      <c r="E35" s="743">
        <v>1410.0833333333333</v>
      </c>
      <c r="F35" s="744">
        <v>14290.833333333334</v>
      </c>
      <c r="G35" s="717"/>
      <c r="I35" s="733"/>
      <c r="J35" s="733"/>
      <c r="K35" s="733"/>
      <c r="L35" s="733"/>
      <c r="M35" s="733"/>
      <c r="N35" s="733"/>
      <c r="O35" s="733"/>
      <c r="P35" s="733"/>
    </row>
    <row r="36" spans="2:16" ht="18" customHeight="1" x14ac:dyDescent="0.25">
      <c r="B36" s="742" t="s">
        <v>1547</v>
      </c>
      <c r="C36" s="743">
        <v>299.75</v>
      </c>
      <c r="D36" s="743">
        <v>305.66666666666669</v>
      </c>
      <c r="E36" s="743">
        <v>66.083333333333329</v>
      </c>
      <c r="F36" s="744">
        <v>671.50000000000011</v>
      </c>
      <c r="G36" s="717"/>
      <c r="I36" s="733"/>
      <c r="J36" s="733"/>
      <c r="K36" s="733"/>
      <c r="L36" s="733"/>
      <c r="M36" s="733"/>
      <c r="N36" s="733"/>
      <c r="O36" s="733"/>
      <c r="P36" s="733"/>
    </row>
    <row r="37" spans="2:16" ht="18" customHeight="1" x14ac:dyDescent="0.25">
      <c r="B37" s="742" t="s">
        <v>72</v>
      </c>
      <c r="C37" s="743">
        <v>334.5</v>
      </c>
      <c r="D37" s="743">
        <v>258</v>
      </c>
      <c r="E37" s="743">
        <v>50.166666666666664</v>
      </c>
      <c r="F37" s="744">
        <v>642.66666666666663</v>
      </c>
      <c r="G37" s="717"/>
      <c r="I37" s="733"/>
      <c r="J37" s="733"/>
      <c r="K37" s="733"/>
      <c r="L37" s="733"/>
      <c r="M37" s="733"/>
      <c r="N37" s="733"/>
      <c r="O37" s="733"/>
      <c r="P37" s="733"/>
    </row>
    <row r="38" spans="2:16" ht="18" customHeight="1" x14ac:dyDescent="0.25">
      <c r="B38" s="742" t="s">
        <v>1548</v>
      </c>
      <c r="C38" s="743">
        <v>6483.833333333333</v>
      </c>
      <c r="D38" s="743">
        <v>7483.5</v>
      </c>
      <c r="E38" s="743">
        <v>1877.6666666666667</v>
      </c>
      <c r="F38" s="744">
        <v>15844.999999999998</v>
      </c>
      <c r="G38" s="717"/>
      <c r="I38" s="733"/>
      <c r="J38" s="733"/>
      <c r="K38" s="733"/>
      <c r="L38" s="733"/>
      <c r="M38" s="733"/>
      <c r="N38" s="733"/>
      <c r="O38" s="733"/>
      <c r="P38" s="733"/>
    </row>
    <row r="39" spans="2:16" ht="18" customHeight="1" x14ac:dyDescent="0.25">
      <c r="B39" s="742" t="s">
        <v>1549</v>
      </c>
      <c r="C39" s="748">
        <v>581.58333333333337</v>
      </c>
      <c r="D39" s="748">
        <v>398</v>
      </c>
      <c r="E39" s="748">
        <v>47.75</v>
      </c>
      <c r="F39" s="744">
        <v>1027.3333333333335</v>
      </c>
      <c r="G39" s="717"/>
      <c r="I39" s="733"/>
      <c r="J39" s="733"/>
      <c r="K39" s="733"/>
      <c r="L39" s="733"/>
      <c r="M39" s="733"/>
      <c r="N39" s="733"/>
      <c r="O39" s="733"/>
      <c r="P39" s="733"/>
    </row>
    <row r="40" spans="2:16" ht="18" customHeight="1" x14ac:dyDescent="0.25">
      <c r="B40" s="742" t="s">
        <v>70</v>
      </c>
      <c r="C40" s="748">
        <v>8044</v>
      </c>
      <c r="D40" s="748">
        <v>14996.166666666666</v>
      </c>
      <c r="E40" s="748">
        <v>1731.6666666666667</v>
      </c>
      <c r="F40" s="744">
        <v>24771.833333333332</v>
      </c>
      <c r="G40" s="717"/>
      <c r="I40" s="733"/>
      <c r="J40" s="733"/>
      <c r="K40" s="733"/>
      <c r="L40" s="733"/>
      <c r="M40" s="733"/>
      <c r="N40" s="733"/>
      <c r="O40" s="733"/>
      <c r="P40" s="733"/>
    </row>
    <row r="41" spans="2:16" ht="18" customHeight="1" x14ac:dyDescent="0.25">
      <c r="B41" s="742" t="s">
        <v>1550</v>
      </c>
      <c r="C41" s="748">
        <v>11140.75</v>
      </c>
      <c r="D41" s="748">
        <v>14489</v>
      </c>
      <c r="E41" s="748">
        <v>2314.8333333333335</v>
      </c>
      <c r="F41" s="744">
        <v>27944.583333333332</v>
      </c>
      <c r="G41" s="717"/>
      <c r="I41" s="733"/>
      <c r="J41" s="733"/>
      <c r="K41" s="733"/>
      <c r="L41" s="733"/>
      <c r="M41" s="733"/>
      <c r="N41" s="733"/>
      <c r="O41" s="733"/>
      <c r="P41" s="733"/>
    </row>
    <row r="42" spans="2:16" ht="18" customHeight="1" x14ac:dyDescent="0.25">
      <c r="B42" s="742" t="s">
        <v>1551</v>
      </c>
      <c r="C42" s="743">
        <v>3335.8333333333335</v>
      </c>
      <c r="D42" s="743">
        <v>3724.75</v>
      </c>
      <c r="E42" s="743">
        <v>702.66666666666663</v>
      </c>
      <c r="F42" s="744">
        <v>7763.2500000000009</v>
      </c>
      <c r="G42" s="717"/>
      <c r="I42" s="733"/>
      <c r="J42" s="733"/>
      <c r="K42" s="733"/>
      <c r="L42" s="733"/>
      <c r="M42" s="733"/>
      <c r="N42" s="733"/>
      <c r="O42" s="733"/>
      <c r="P42" s="733"/>
    </row>
    <row r="43" spans="2:16" ht="18" customHeight="1" x14ac:dyDescent="0.25">
      <c r="B43" s="742" t="s">
        <v>1552</v>
      </c>
      <c r="C43" s="743">
        <v>6973</v>
      </c>
      <c r="D43" s="743">
        <v>9467.25</v>
      </c>
      <c r="E43" s="743">
        <v>2746.5833333333335</v>
      </c>
      <c r="F43" s="744">
        <v>19186.833333333332</v>
      </c>
      <c r="G43" s="717"/>
    </row>
    <row r="44" spans="2:16" ht="18" customHeight="1" x14ac:dyDescent="0.25">
      <c r="B44" s="742" t="s">
        <v>1553</v>
      </c>
      <c r="C44" s="743">
        <v>1609.8333333333333</v>
      </c>
      <c r="D44" s="743">
        <v>1513.3333333333333</v>
      </c>
      <c r="E44" s="743">
        <v>227.75</v>
      </c>
      <c r="F44" s="744">
        <v>3350.9166666666665</v>
      </c>
      <c r="G44" s="717"/>
    </row>
    <row r="45" spans="2:16" ht="18" customHeight="1" x14ac:dyDescent="0.25">
      <c r="B45" s="742" t="s">
        <v>1554</v>
      </c>
      <c r="C45" s="743">
        <v>13869.583333333334</v>
      </c>
      <c r="D45" s="743">
        <v>17876.333333333332</v>
      </c>
      <c r="E45" s="743">
        <v>2297.3333333333335</v>
      </c>
      <c r="F45" s="744">
        <v>34043.25</v>
      </c>
      <c r="G45" s="717"/>
    </row>
    <row r="46" spans="2:16" ht="18" customHeight="1" x14ac:dyDescent="0.25">
      <c r="B46" s="742" t="s">
        <v>1555</v>
      </c>
      <c r="C46" s="743">
        <v>355</v>
      </c>
      <c r="D46" s="743">
        <v>255.16666666666666</v>
      </c>
      <c r="E46" s="743">
        <v>77.916666666666671</v>
      </c>
      <c r="F46" s="744">
        <v>688.08333333333326</v>
      </c>
      <c r="G46" s="717"/>
    </row>
    <row r="47" spans="2:16" ht="18" customHeight="1" x14ac:dyDescent="0.25">
      <c r="B47" s="742" t="s">
        <v>71</v>
      </c>
      <c r="C47" s="743">
        <v>2861.5</v>
      </c>
      <c r="D47" s="743">
        <v>2975.25</v>
      </c>
      <c r="E47" s="743">
        <v>565.25</v>
      </c>
      <c r="F47" s="744">
        <v>6402</v>
      </c>
      <c r="G47" s="717"/>
    </row>
    <row r="48" spans="2:16" ht="18" customHeight="1" x14ac:dyDescent="0.25">
      <c r="B48" s="742" t="s">
        <v>1556</v>
      </c>
      <c r="C48" s="743">
        <v>2927.9166666666665</v>
      </c>
      <c r="D48" s="743">
        <v>3279.5833333333335</v>
      </c>
      <c r="E48" s="743">
        <v>820.41666666666663</v>
      </c>
      <c r="F48" s="744">
        <v>7027.916666666667</v>
      </c>
      <c r="G48" s="717"/>
    </row>
    <row r="49" spans="2:7" ht="18" customHeight="1" x14ac:dyDescent="0.25">
      <c r="B49" s="742" t="s">
        <v>1557</v>
      </c>
      <c r="C49" s="743">
        <v>6175.5</v>
      </c>
      <c r="D49" s="743">
        <v>5331</v>
      </c>
      <c r="E49" s="743">
        <v>1499.25</v>
      </c>
      <c r="F49" s="744">
        <v>13005.75</v>
      </c>
      <c r="G49" s="717"/>
    </row>
    <row r="50" spans="2:7" ht="18" customHeight="1" x14ac:dyDescent="0.25">
      <c r="B50" s="742" t="s">
        <v>1558</v>
      </c>
      <c r="C50" s="743">
        <v>3737.8333333333335</v>
      </c>
      <c r="D50" s="743">
        <v>4700.083333333333</v>
      </c>
      <c r="E50" s="743">
        <v>655.66666666666663</v>
      </c>
      <c r="F50" s="744">
        <v>9093.5833333333321</v>
      </c>
      <c r="G50" s="717"/>
    </row>
    <row r="51" spans="2:7" ht="18" customHeight="1" x14ac:dyDescent="0.25">
      <c r="B51" s="742" t="s">
        <v>1559</v>
      </c>
      <c r="C51" s="743">
        <v>14.833333333333334</v>
      </c>
      <c r="D51" s="743">
        <v>20.75</v>
      </c>
      <c r="E51" s="743">
        <v>5</v>
      </c>
      <c r="F51" s="744">
        <v>40.583333333333336</v>
      </c>
      <c r="G51" s="717"/>
    </row>
    <row r="52" spans="2:7" ht="18" customHeight="1" x14ac:dyDescent="0.25">
      <c r="B52" s="718" t="s">
        <v>117</v>
      </c>
      <c r="C52" s="744">
        <v>75364.916666666657</v>
      </c>
      <c r="D52" s="744">
        <v>93334.916666666657</v>
      </c>
      <c r="E52" s="744">
        <v>17096.083333333332</v>
      </c>
      <c r="F52" s="744">
        <v>185795.91666666666</v>
      </c>
      <c r="G52" s="717"/>
    </row>
    <row r="53" spans="2:7" x14ac:dyDescent="0.25">
      <c r="B53" s="1791" t="s">
        <v>1563</v>
      </c>
      <c r="C53" s="1791"/>
      <c r="D53" s="1791"/>
      <c r="E53" s="1791"/>
      <c r="F53" s="1791"/>
    </row>
    <row r="54" spans="2:7" x14ac:dyDescent="0.25">
      <c r="B54" s="761"/>
      <c r="C54" s="762"/>
      <c r="D54" s="762"/>
      <c r="E54" s="762"/>
      <c r="F54" s="762"/>
    </row>
    <row r="55" spans="2:7" x14ac:dyDescent="0.25">
      <c r="B55" s="761"/>
      <c r="C55" s="763"/>
      <c r="D55" s="763"/>
      <c r="E55" s="763"/>
      <c r="F55" s="763"/>
    </row>
    <row r="56" spans="2:7" x14ac:dyDescent="0.25">
      <c r="B56" s="764"/>
      <c r="C56" s="765"/>
      <c r="D56" s="765"/>
      <c r="E56" s="765"/>
      <c r="F56" s="765"/>
      <c r="G56" s="717"/>
    </row>
    <row r="57" spans="2:7" x14ac:dyDescent="0.25">
      <c r="B57" s="755"/>
      <c r="C57" s="766"/>
      <c r="D57" s="766"/>
      <c r="E57" s="766"/>
      <c r="F57" s="766"/>
      <c r="G57" s="717"/>
    </row>
    <row r="58" spans="2:7" x14ac:dyDescent="0.25">
      <c r="G58" s="717"/>
    </row>
    <row r="59" spans="2:7" x14ac:dyDescent="0.25">
      <c r="G59" s="717"/>
    </row>
    <row r="60" spans="2:7" x14ac:dyDescent="0.25">
      <c r="G60" s="717"/>
    </row>
    <row r="61" spans="2:7" x14ac:dyDescent="0.25">
      <c r="G61" s="717"/>
    </row>
    <row r="62" spans="2:7" x14ac:dyDescent="0.25">
      <c r="G62" s="717"/>
    </row>
    <row r="63" spans="2:7" x14ac:dyDescent="0.25">
      <c r="G63" s="717"/>
    </row>
    <row r="64" spans="2:7" x14ac:dyDescent="0.25">
      <c r="G64" s="717"/>
    </row>
    <row r="65" spans="7:7" x14ac:dyDescent="0.25">
      <c r="G65" s="717"/>
    </row>
    <row r="66" spans="7:7" x14ac:dyDescent="0.25">
      <c r="G66" s="717"/>
    </row>
    <row r="67" spans="7:7" x14ac:dyDescent="0.25">
      <c r="G67" s="717"/>
    </row>
    <row r="68" spans="7:7" x14ac:dyDescent="0.25">
      <c r="G68" s="717"/>
    </row>
    <row r="69" spans="7:7" x14ac:dyDescent="0.25">
      <c r="G69" s="717"/>
    </row>
    <row r="70" spans="7:7" x14ac:dyDescent="0.25">
      <c r="G70" s="717"/>
    </row>
  </sheetData>
  <mergeCells count="14">
    <mergeCell ref="B53:F53"/>
    <mergeCell ref="B26:F26"/>
    <mergeCell ref="B29:F29"/>
    <mergeCell ref="B30:F30"/>
    <mergeCell ref="B31:F31"/>
    <mergeCell ref="B33:B34"/>
    <mergeCell ref="C33:E33"/>
    <mergeCell ref="F33:F34"/>
    <mergeCell ref="B2:F2"/>
    <mergeCell ref="B3:F3"/>
    <mergeCell ref="B4:F4"/>
    <mergeCell ref="B6:B7"/>
    <mergeCell ref="C6:E6"/>
    <mergeCell ref="F6:F7"/>
  </mergeCells>
  <conditionalFormatting sqref="C27:F27">
    <cfRule type="cellIs" dxfId="34" priority="2" operator="lessThan">
      <formula>0</formula>
    </cfRule>
    <cfRule type="cellIs" dxfId="33" priority="4" operator="greaterThan">
      <formula>0</formula>
    </cfRule>
  </conditionalFormatting>
  <conditionalFormatting sqref="C54:F54">
    <cfRule type="cellIs" dxfId="32" priority="1" operator="lessThan">
      <formula>0</formula>
    </cfRule>
    <cfRule type="cellIs" dxfId="31" priority="3" operator="greaterThan">
      <formula>0</formula>
    </cfRule>
  </conditionalFormatting>
  <hyperlinks>
    <hyperlink ref="G2" location="'Indice Total'!A6" display="Volver"/>
  </hyperlinks>
  <pageMargins left="0.70866141732283472" right="0.70866141732283472" top="0.74803149606299213" bottom="0.74803149606299213" header="0.31496062992125984" footer="0.31496062992125984"/>
  <pageSetup scale="81"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H75"/>
  <sheetViews>
    <sheetView showGridLines="0" zoomScale="90" zoomScaleNormal="90" workbookViewId="0"/>
  </sheetViews>
  <sheetFormatPr baseColWidth="10" defaultRowHeight="15" x14ac:dyDescent="0.2"/>
  <cols>
    <col min="1" max="1" width="23.7109375" style="241" customWidth="1"/>
    <col min="2" max="2" width="7.7109375" style="866" customWidth="1"/>
    <col min="3" max="3" width="13.28515625" style="241" customWidth="1"/>
    <col min="4" max="4" width="17.42578125" style="241" customWidth="1"/>
    <col min="5" max="5" width="25.5703125" style="241" customWidth="1"/>
    <col min="6" max="6" width="18.42578125" style="939" customWidth="1"/>
    <col min="7" max="7" width="81.85546875" style="241" customWidth="1"/>
    <col min="8" max="257" width="11.42578125" style="241"/>
    <col min="258" max="258" width="7.7109375" style="241" customWidth="1"/>
    <col min="259" max="259" width="10" style="241" customWidth="1"/>
    <col min="260" max="260" width="14.42578125" style="241" customWidth="1"/>
    <col min="261" max="261" width="21.85546875" style="241" customWidth="1"/>
    <col min="262" max="262" width="21.42578125" style="241" customWidth="1"/>
    <col min="263" max="263" width="34.85546875" style="241" customWidth="1"/>
    <col min="264" max="513" width="11.42578125" style="241"/>
    <col min="514" max="514" width="7.7109375" style="241" customWidth="1"/>
    <col min="515" max="515" width="10" style="241" customWidth="1"/>
    <col min="516" max="516" width="14.42578125" style="241" customWidth="1"/>
    <col min="517" max="517" width="21.85546875" style="241" customWidth="1"/>
    <col min="518" max="518" width="21.42578125" style="241" customWidth="1"/>
    <col min="519" max="519" width="34.85546875" style="241" customWidth="1"/>
    <col min="520" max="769" width="11.42578125" style="241"/>
    <col min="770" max="770" width="7.7109375" style="241" customWidth="1"/>
    <col min="771" max="771" width="10" style="241" customWidth="1"/>
    <col min="772" max="772" width="14.42578125" style="241" customWidth="1"/>
    <col min="773" max="773" width="21.85546875" style="241" customWidth="1"/>
    <col min="774" max="774" width="21.42578125" style="241" customWidth="1"/>
    <col min="775" max="775" width="34.85546875" style="241" customWidth="1"/>
    <col min="776" max="1025" width="11.42578125" style="241"/>
    <col min="1026" max="1026" width="7.7109375" style="241" customWidth="1"/>
    <col min="1027" max="1027" width="10" style="241" customWidth="1"/>
    <col min="1028" max="1028" width="14.42578125" style="241" customWidth="1"/>
    <col min="1029" max="1029" width="21.85546875" style="241" customWidth="1"/>
    <col min="1030" max="1030" width="21.42578125" style="241" customWidth="1"/>
    <col min="1031" max="1031" width="34.85546875" style="241" customWidth="1"/>
    <col min="1032" max="1281" width="11.42578125" style="241"/>
    <col min="1282" max="1282" width="7.7109375" style="241" customWidth="1"/>
    <col min="1283" max="1283" width="10" style="241" customWidth="1"/>
    <col min="1284" max="1284" width="14.42578125" style="241" customWidth="1"/>
    <col min="1285" max="1285" width="21.85546875" style="241" customWidth="1"/>
    <col min="1286" max="1286" width="21.42578125" style="241" customWidth="1"/>
    <col min="1287" max="1287" width="34.85546875" style="241" customWidth="1"/>
    <col min="1288" max="1537" width="11.42578125" style="241"/>
    <col min="1538" max="1538" width="7.7109375" style="241" customWidth="1"/>
    <col min="1539" max="1539" width="10" style="241" customWidth="1"/>
    <col min="1540" max="1540" width="14.42578125" style="241" customWidth="1"/>
    <col min="1541" max="1541" width="21.85546875" style="241" customWidth="1"/>
    <col min="1542" max="1542" width="21.42578125" style="241" customWidth="1"/>
    <col min="1543" max="1543" width="34.85546875" style="241" customWidth="1"/>
    <col min="1544" max="1793" width="11.42578125" style="241"/>
    <col min="1794" max="1794" width="7.7109375" style="241" customWidth="1"/>
    <col min="1795" max="1795" width="10" style="241" customWidth="1"/>
    <col min="1796" max="1796" width="14.42578125" style="241" customWidth="1"/>
    <col min="1797" max="1797" width="21.85546875" style="241" customWidth="1"/>
    <col min="1798" max="1798" width="21.42578125" style="241" customWidth="1"/>
    <col min="1799" max="1799" width="34.85546875" style="241" customWidth="1"/>
    <col min="1800" max="2049" width="11.42578125" style="241"/>
    <col min="2050" max="2050" width="7.7109375" style="241" customWidth="1"/>
    <col min="2051" max="2051" width="10" style="241" customWidth="1"/>
    <col min="2052" max="2052" width="14.42578125" style="241" customWidth="1"/>
    <col min="2053" max="2053" width="21.85546875" style="241" customWidth="1"/>
    <col min="2054" max="2054" width="21.42578125" style="241" customWidth="1"/>
    <col min="2055" max="2055" width="34.85546875" style="241" customWidth="1"/>
    <col min="2056" max="2305" width="11.42578125" style="241"/>
    <col min="2306" max="2306" width="7.7109375" style="241" customWidth="1"/>
    <col min="2307" max="2307" width="10" style="241" customWidth="1"/>
    <col min="2308" max="2308" width="14.42578125" style="241" customWidth="1"/>
    <col min="2309" max="2309" width="21.85546875" style="241" customWidth="1"/>
    <col min="2310" max="2310" width="21.42578125" style="241" customWidth="1"/>
    <col min="2311" max="2311" width="34.85546875" style="241" customWidth="1"/>
    <col min="2312" max="2561" width="11.42578125" style="241"/>
    <col min="2562" max="2562" width="7.7109375" style="241" customWidth="1"/>
    <col min="2563" max="2563" width="10" style="241" customWidth="1"/>
    <col min="2564" max="2564" width="14.42578125" style="241" customWidth="1"/>
    <col min="2565" max="2565" width="21.85546875" style="241" customWidth="1"/>
    <col min="2566" max="2566" width="21.42578125" style="241" customWidth="1"/>
    <col min="2567" max="2567" width="34.85546875" style="241" customWidth="1"/>
    <col min="2568" max="2817" width="11.42578125" style="241"/>
    <col min="2818" max="2818" width="7.7109375" style="241" customWidth="1"/>
    <col min="2819" max="2819" width="10" style="241" customWidth="1"/>
    <col min="2820" max="2820" width="14.42578125" style="241" customWidth="1"/>
    <col min="2821" max="2821" width="21.85546875" style="241" customWidth="1"/>
    <col min="2822" max="2822" width="21.42578125" style="241" customWidth="1"/>
    <col min="2823" max="2823" width="34.85546875" style="241" customWidth="1"/>
    <col min="2824" max="3073" width="11.42578125" style="241"/>
    <col min="3074" max="3074" width="7.7109375" style="241" customWidth="1"/>
    <col min="3075" max="3075" width="10" style="241" customWidth="1"/>
    <col min="3076" max="3076" width="14.42578125" style="241" customWidth="1"/>
    <col min="3077" max="3077" width="21.85546875" style="241" customWidth="1"/>
    <col min="3078" max="3078" width="21.42578125" style="241" customWidth="1"/>
    <col min="3079" max="3079" width="34.85546875" style="241" customWidth="1"/>
    <col min="3080" max="3329" width="11.42578125" style="241"/>
    <col min="3330" max="3330" width="7.7109375" style="241" customWidth="1"/>
    <col min="3331" max="3331" width="10" style="241" customWidth="1"/>
    <col min="3332" max="3332" width="14.42578125" style="241" customWidth="1"/>
    <col min="3333" max="3333" width="21.85546875" style="241" customWidth="1"/>
    <col min="3334" max="3334" width="21.42578125" style="241" customWidth="1"/>
    <col min="3335" max="3335" width="34.85546875" style="241" customWidth="1"/>
    <col min="3336" max="3585" width="11.42578125" style="241"/>
    <col min="3586" max="3586" width="7.7109375" style="241" customWidth="1"/>
    <col min="3587" max="3587" width="10" style="241" customWidth="1"/>
    <col min="3588" max="3588" width="14.42578125" style="241" customWidth="1"/>
    <col min="3589" max="3589" width="21.85546875" style="241" customWidth="1"/>
    <col min="3590" max="3590" width="21.42578125" style="241" customWidth="1"/>
    <col min="3591" max="3591" width="34.85546875" style="241" customWidth="1"/>
    <col min="3592" max="3841" width="11.42578125" style="241"/>
    <col min="3842" max="3842" width="7.7109375" style="241" customWidth="1"/>
    <col min="3843" max="3843" width="10" style="241" customWidth="1"/>
    <col min="3844" max="3844" width="14.42578125" style="241" customWidth="1"/>
    <col min="3845" max="3845" width="21.85546875" style="241" customWidth="1"/>
    <col min="3846" max="3846" width="21.42578125" style="241" customWidth="1"/>
    <col min="3847" max="3847" width="34.85546875" style="241" customWidth="1"/>
    <col min="3848" max="4097" width="11.42578125" style="241"/>
    <col min="4098" max="4098" width="7.7109375" style="241" customWidth="1"/>
    <col min="4099" max="4099" width="10" style="241" customWidth="1"/>
    <col min="4100" max="4100" width="14.42578125" style="241" customWidth="1"/>
    <col min="4101" max="4101" width="21.85546875" style="241" customWidth="1"/>
    <col min="4102" max="4102" width="21.42578125" style="241" customWidth="1"/>
    <col min="4103" max="4103" width="34.85546875" style="241" customWidth="1"/>
    <col min="4104" max="4353" width="11.42578125" style="241"/>
    <col min="4354" max="4354" width="7.7109375" style="241" customWidth="1"/>
    <col min="4355" max="4355" width="10" style="241" customWidth="1"/>
    <col min="4356" max="4356" width="14.42578125" style="241" customWidth="1"/>
    <col min="4357" max="4357" width="21.85546875" style="241" customWidth="1"/>
    <col min="4358" max="4358" width="21.42578125" style="241" customWidth="1"/>
    <col min="4359" max="4359" width="34.85546875" style="241" customWidth="1"/>
    <col min="4360" max="4609" width="11.42578125" style="241"/>
    <col min="4610" max="4610" width="7.7109375" style="241" customWidth="1"/>
    <col min="4611" max="4611" width="10" style="241" customWidth="1"/>
    <col min="4612" max="4612" width="14.42578125" style="241" customWidth="1"/>
    <col min="4613" max="4613" width="21.85546875" style="241" customWidth="1"/>
    <col min="4614" max="4614" width="21.42578125" style="241" customWidth="1"/>
    <col min="4615" max="4615" width="34.85546875" style="241" customWidth="1"/>
    <col min="4616" max="4865" width="11.42578125" style="241"/>
    <col min="4866" max="4866" width="7.7109375" style="241" customWidth="1"/>
    <col min="4867" max="4867" width="10" style="241" customWidth="1"/>
    <col min="4868" max="4868" width="14.42578125" style="241" customWidth="1"/>
    <col min="4869" max="4869" width="21.85546875" style="241" customWidth="1"/>
    <col min="4870" max="4870" width="21.42578125" style="241" customWidth="1"/>
    <col min="4871" max="4871" width="34.85546875" style="241" customWidth="1"/>
    <col min="4872" max="5121" width="11.42578125" style="241"/>
    <col min="5122" max="5122" width="7.7109375" style="241" customWidth="1"/>
    <col min="5123" max="5123" width="10" style="241" customWidth="1"/>
    <col min="5124" max="5124" width="14.42578125" style="241" customWidth="1"/>
    <col min="5125" max="5125" width="21.85546875" style="241" customWidth="1"/>
    <col min="5126" max="5126" width="21.42578125" style="241" customWidth="1"/>
    <col min="5127" max="5127" width="34.85546875" style="241" customWidth="1"/>
    <col min="5128" max="5377" width="11.42578125" style="241"/>
    <col min="5378" max="5378" width="7.7109375" style="241" customWidth="1"/>
    <col min="5379" max="5379" width="10" style="241" customWidth="1"/>
    <col min="5380" max="5380" width="14.42578125" style="241" customWidth="1"/>
    <col min="5381" max="5381" width="21.85546875" style="241" customWidth="1"/>
    <col min="5382" max="5382" width="21.42578125" style="241" customWidth="1"/>
    <col min="5383" max="5383" width="34.85546875" style="241" customWidth="1"/>
    <col min="5384" max="5633" width="11.42578125" style="241"/>
    <col min="5634" max="5634" width="7.7109375" style="241" customWidth="1"/>
    <col min="5635" max="5635" width="10" style="241" customWidth="1"/>
    <col min="5636" max="5636" width="14.42578125" style="241" customWidth="1"/>
    <col min="5637" max="5637" width="21.85546875" style="241" customWidth="1"/>
    <col min="5638" max="5638" width="21.42578125" style="241" customWidth="1"/>
    <col min="5639" max="5639" width="34.85546875" style="241" customWidth="1"/>
    <col min="5640" max="5889" width="11.42578125" style="241"/>
    <col min="5890" max="5890" width="7.7109375" style="241" customWidth="1"/>
    <col min="5891" max="5891" width="10" style="241" customWidth="1"/>
    <col min="5892" max="5892" width="14.42578125" style="241" customWidth="1"/>
    <col min="5893" max="5893" width="21.85546875" style="241" customWidth="1"/>
    <col min="5894" max="5894" width="21.42578125" style="241" customWidth="1"/>
    <col min="5895" max="5895" width="34.85546875" style="241" customWidth="1"/>
    <col min="5896" max="6145" width="11.42578125" style="241"/>
    <col min="6146" max="6146" width="7.7109375" style="241" customWidth="1"/>
    <col min="6147" max="6147" width="10" style="241" customWidth="1"/>
    <col min="6148" max="6148" width="14.42578125" style="241" customWidth="1"/>
    <col min="6149" max="6149" width="21.85546875" style="241" customWidth="1"/>
    <col min="6150" max="6150" width="21.42578125" style="241" customWidth="1"/>
    <col min="6151" max="6151" width="34.85546875" style="241" customWidth="1"/>
    <col min="6152" max="6401" width="11.42578125" style="241"/>
    <col min="6402" max="6402" width="7.7109375" style="241" customWidth="1"/>
    <col min="6403" max="6403" width="10" style="241" customWidth="1"/>
    <col min="6404" max="6404" width="14.42578125" style="241" customWidth="1"/>
    <col min="6405" max="6405" width="21.85546875" style="241" customWidth="1"/>
    <col min="6406" max="6406" width="21.42578125" style="241" customWidth="1"/>
    <col min="6407" max="6407" width="34.85546875" style="241" customWidth="1"/>
    <col min="6408" max="6657" width="11.42578125" style="241"/>
    <col min="6658" max="6658" width="7.7109375" style="241" customWidth="1"/>
    <col min="6659" max="6659" width="10" style="241" customWidth="1"/>
    <col min="6660" max="6660" width="14.42578125" style="241" customWidth="1"/>
    <col min="6661" max="6661" width="21.85546875" style="241" customWidth="1"/>
    <col min="6662" max="6662" width="21.42578125" style="241" customWidth="1"/>
    <col min="6663" max="6663" width="34.85546875" style="241" customWidth="1"/>
    <col min="6664" max="6913" width="11.42578125" style="241"/>
    <col min="6914" max="6914" width="7.7109375" style="241" customWidth="1"/>
    <col min="6915" max="6915" width="10" style="241" customWidth="1"/>
    <col min="6916" max="6916" width="14.42578125" style="241" customWidth="1"/>
    <col min="6917" max="6917" width="21.85546875" style="241" customWidth="1"/>
    <col min="6918" max="6918" width="21.42578125" style="241" customWidth="1"/>
    <col min="6919" max="6919" width="34.85546875" style="241" customWidth="1"/>
    <col min="6920" max="7169" width="11.42578125" style="241"/>
    <col min="7170" max="7170" width="7.7109375" style="241" customWidth="1"/>
    <col min="7171" max="7171" width="10" style="241" customWidth="1"/>
    <col min="7172" max="7172" width="14.42578125" style="241" customWidth="1"/>
    <col min="7173" max="7173" width="21.85546875" style="241" customWidth="1"/>
    <col min="7174" max="7174" width="21.42578125" style="241" customWidth="1"/>
    <col min="7175" max="7175" width="34.85546875" style="241" customWidth="1"/>
    <col min="7176" max="7425" width="11.42578125" style="241"/>
    <col min="7426" max="7426" width="7.7109375" style="241" customWidth="1"/>
    <col min="7427" max="7427" width="10" style="241" customWidth="1"/>
    <col min="7428" max="7428" width="14.42578125" style="241" customWidth="1"/>
    <col min="7429" max="7429" width="21.85546875" style="241" customWidth="1"/>
    <col min="7430" max="7430" width="21.42578125" style="241" customWidth="1"/>
    <col min="7431" max="7431" width="34.85546875" style="241" customWidth="1"/>
    <col min="7432" max="7681" width="11.42578125" style="241"/>
    <col min="7682" max="7682" width="7.7109375" style="241" customWidth="1"/>
    <col min="7683" max="7683" width="10" style="241" customWidth="1"/>
    <col min="7684" max="7684" width="14.42578125" style="241" customWidth="1"/>
    <col min="7685" max="7685" width="21.85546875" style="241" customWidth="1"/>
    <col min="7686" max="7686" width="21.42578125" style="241" customWidth="1"/>
    <col min="7687" max="7687" width="34.85546875" style="241" customWidth="1"/>
    <col min="7688" max="7937" width="11.42578125" style="241"/>
    <col min="7938" max="7938" width="7.7109375" style="241" customWidth="1"/>
    <col min="7939" max="7939" width="10" style="241" customWidth="1"/>
    <col min="7940" max="7940" width="14.42578125" style="241" customWidth="1"/>
    <col min="7941" max="7941" width="21.85546875" style="241" customWidth="1"/>
    <col min="7942" max="7942" width="21.42578125" style="241" customWidth="1"/>
    <col min="7943" max="7943" width="34.85546875" style="241" customWidth="1"/>
    <col min="7944" max="8193" width="11.42578125" style="241"/>
    <col min="8194" max="8194" width="7.7109375" style="241" customWidth="1"/>
    <col min="8195" max="8195" width="10" style="241" customWidth="1"/>
    <col min="8196" max="8196" width="14.42578125" style="241" customWidth="1"/>
    <col min="8197" max="8197" width="21.85546875" style="241" customWidth="1"/>
    <col min="8198" max="8198" width="21.42578125" style="241" customWidth="1"/>
    <col min="8199" max="8199" width="34.85546875" style="241" customWidth="1"/>
    <col min="8200" max="8449" width="11.42578125" style="241"/>
    <col min="8450" max="8450" width="7.7109375" style="241" customWidth="1"/>
    <col min="8451" max="8451" width="10" style="241" customWidth="1"/>
    <col min="8452" max="8452" width="14.42578125" style="241" customWidth="1"/>
    <col min="8453" max="8453" width="21.85546875" style="241" customWidth="1"/>
    <col min="8454" max="8454" width="21.42578125" style="241" customWidth="1"/>
    <col min="8455" max="8455" width="34.85546875" style="241" customWidth="1"/>
    <col min="8456" max="8705" width="11.42578125" style="241"/>
    <col min="8706" max="8706" width="7.7109375" style="241" customWidth="1"/>
    <col min="8707" max="8707" width="10" style="241" customWidth="1"/>
    <col min="8708" max="8708" width="14.42578125" style="241" customWidth="1"/>
    <col min="8709" max="8709" width="21.85546875" style="241" customWidth="1"/>
    <col min="8710" max="8710" width="21.42578125" style="241" customWidth="1"/>
    <col min="8711" max="8711" width="34.85546875" style="241" customWidth="1"/>
    <col min="8712" max="8961" width="11.42578125" style="241"/>
    <col min="8962" max="8962" width="7.7109375" style="241" customWidth="1"/>
    <col min="8963" max="8963" width="10" style="241" customWidth="1"/>
    <col min="8964" max="8964" width="14.42578125" style="241" customWidth="1"/>
    <col min="8965" max="8965" width="21.85546875" style="241" customWidth="1"/>
    <col min="8966" max="8966" width="21.42578125" style="241" customWidth="1"/>
    <col min="8967" max="8967" width="34.85546875" style="241" customWidth="1"/>
    <col min="8968" max="9217" width="11.42578125" style="241"/>
    <col min="9218" max="9218" width="7.7109375" style="241" customWidth="1"/>
    <col min="9219" max="9219" width="10" style="241" customWidth="1"/>
    <col min="9220" max="9220" width="14.42578125" style="241" customWidth="1"/>
    <col min="9221" max="9221" width="21.85546875" style="241" customWidth="1"/>
    <col min="9222" max="9222" width="21.42578125" style="241" customWidth="1"/>
    <col min="9223" max="9223" width="34.85546875" style="241" customWidth="1"/>
    <col min="9224" max="9473" width="11.42578125" style="241"/>
    <col min="9474" max="9474" width="7.7109375" style="241" customWidth="1"/>
    <col min="9475" max="9475" width="10" style="241" customWidth="1"/>
    <col min="9476" max="9476" width="14.42578125" style="241" customWidth="1"/>
    <col min="9477" max="9477" width="21.85546875" style="241" customWidth="1"/>
    <col min="9478" max="9478" width="21.42578125" style="241" customWidth="1"/>
    <col min="9479" max="9479" width="34.85546875" style="241" customWidth="1"/>
    <col min="9480" max="9729" width="11.42578125" style="241"/>
    <col min="9730" max="9730" width="7.7109375" style="241" customWidth="1"/>
    <col min="9731" max="9731" width="10" style="241" customWidth="1"/>
    <col min="9732" max="9732" width="14.42578125" style="241" customWidth="1"/>
    <col min="9733" max="9733" width="21.85546875" style="241" customWidth="1"/>
    <col min="9734" max="9734" width="21.42578125" style="241" customWidth="1"/>
    <col min="9735" max="9735" width="34.85546875" style="241" customWidth="1"/>
    <col min="9736" max="9985" width="11.42578125" style="241"/>
    <col min="9986" max="9986" width="7.7109375" style="241" customWidth="1"/>
    <col min="9987" max="9987" width="10" style="241" customWidth="1"/>
    <col min="9988" max="9988" width="14.42578125" style="241" customWidth="1"/>
    <col min="9989" max="9989" width="21.85546875" style="241" customWidth="1"/>
    <col min="9990" max="9990" width="21.42578125" style="241" customWidth="1"/>
    <col min="9991" max="9991" width="34.85546875" style="241" customWidth="1"/>
    <col min="9992" max="10241" width="11.42578125" style="241"/>
    <col min="10242" max="10242" width="7.7109375" style="241" customWidth="1"/>
    <col min="10243" max="10243" width="10" style="241" customWidth="1"/>
    <col min="10244" max="10244" width="14.42578125" style="241" customWidth="1"/>
    <col min="10245" max="10245" width="21.85546875" style="241" customWidth="1"/>
    <col min="10246" max="10246" width="21.42578125" style="241" customWidth="1"/>
    <col min="10247" max="10247" width="34.85546875" style="241" customWidth="1"/>
    <col min="10248" max="10497" width="11.42578125" style="241"/>
    <col min="10498" max="10498" width="7.7109375" style="241" customWidth="1"/>
    <col min="10499" max="10499" width="10" style="241" customWidth="1"/>
    <col min="10500" max="10500" width="14.42578125" style="241" customWidth="1"/>
    <col min="10501" max="10501" width="21.85546875" style="241" customWidth="1"/>
    <col min="10502" max="10502" width="21.42578125" style="241" customWidth="1"/>
    <col min="10503" max="10503" width="34.85546875" style="241" customWidth="1"/>
    <col min="10504" max="10753" width="11.42578125" style="241"/>
    <col min="10754" max="10754" width="7.7109375" style="241" customWidth="1"/>
    <col min="10755" max="10755" width="10" style="241" customWidth="1"/>
    <col min="10756" max="10756" width="14.42578125" style="241" customWidth="1"/>
    <col min="10757" max="10757" width="21.85546875" style="241" customWidth="1"/>
    <col min="10758" max="10758" width="21.42578125" style="241" customWidth="1"/>
    <col min="10759" max="10759" width="34.85546875" style="241" customWidth="1"/>
    <col min="10760" max="11009" width="11.42578125" style="241"/>
    <col min="11010" max="11010" width="7.7109375" style="241" customWidth="1"/>
    <col min="11011" max="11011" width="10" style="241" customWidth="1"/>
    <col min="11012" max="11012" width="14.42578125" style="241" customWidth="1"/>
    <col min="11013" max="11013" width="21.85546875" style="241" customWidth="1"/>
    <col min="11014" max="11014" width="21.42578125" style="241" customWidth="1"/>
    <col min="11015" max="11015" width="34.85546875" style="241" customWidth="1"/>
    <col min="11016" max="11265" width="11.42578125" style="241"/>
    <col min="11266" max="11266" width="7.7109375" style="241" customWidth="1"/>
    <col min="11267" max="11267" width="10" style="241" customWidth="1"/>
    <col min="11268" max="11268" width="14.42578125" style="241" customWidth="1"/>
    <col min="11269" max="11269" width="21.85546875" style="241" customWidth="1"/>
    <col min="11270" max="11270" width="21.42578125" style="241" customWidth="1"/>
    <col min="11271" max="11271" width="34.85546875" style="241" customWidth="1"/>
    <col min="11272" max="11521" width="11.42578125" style="241"/>
    <col min="11522" max="11522" width="7.7109375" style="241" customWidth="1"/>
    <col min="11523" max="11523" width="10" style="241" customWidth="1"/>
    <col min="11524" max="11524" width="14.42578125" style="241" customWidth="1"/>
    <col min="11525" max="11525" width="21.85546875" style="241" customWidth="1"/>
    <col min="11526" max="11526" width="21.42578125" style="241" customWidth="1"/>
    <col min="11527" max="11527" width="34.85546875" style="241" customWidth="1"/>
    <col min="11528" max="11777" width="11.42578125" style="241"/>
    <col min="11778" max="11778" width="7.7109375" style="241" customWidth="1"/>
    <col min="11779" max="11779" width="10" style="241" customWidth="1"/>
    <col min="11780" max="11780" width="14.42578125" style="241" customWidth="1"/>
    <col min="11781" max="11781" width="21.85546875" style="241" customWidth="1"/>
    <col min="11782" max="11782" width="21.42578125" style="241" customWidth="1"/>
    <col min="11783" max="11783" width="34.85546875" style="241" customWidth="1"/>
    <col min="11784" max="12033" width="11.42578125" style="241"/>
    <col min="12034" max="12034" width="7.7109375" style="241" customWidth="1"/>
    <col min="12035" max="12035" width="10" style="241" customWidth="1"/>
    <col min="12036" max="12036" width="14.42578125" style="241" customWidth="1"/>
    <col min="12037" max="12037" width="21.85546875" style="241" customWidth="1"/>
    <col min="12038" max="12038" width="21.42578125" style="241" customWidth="1"/>
    <col min="12039" max="12039" width="34.85546875" style="241" customWidth="1"/>
    <col min="12040" max="12289" width="11.42578125" style="241"/>
    <col min="12290" max="12290" width="7.7109375" style="241" customWidth="1"/>
    <col min="12291" max="12291" width="10" style="241" customWidth="1"/>
    <col min="12292" max="12292" width="14.42578125" style="241" customWidth="1"/>
    <col min="12293" max="12293" width="21.85546875" style="241" customWidth="1"/>
    <col min="12294" max="12294" width="21.42578125" style="241" customWidth="1"/>
    <col min="12295" max="12295" width="34.85546875" style="241" customWidth="1"/>
    <col min="12296" max="12545" width="11.42578125" style="241"/>
    <col min="12546" max="12546" width="7.7109375" style="241" customWidth="1"/>
    <col min="12547" max="12547" width="10" style="241" customWidth="1"/>
    <col min="12548" max="12548" width="14.42578125" style="241" customWidth="1"/>
    <col min="12549" max="12549" width="21.85546875" style="241" customWidth="1"/>
    <col min="12550" max="12550" width="21.42578125" style="241" customWidth="1"/>
    <col min="12551" max="12551" width="34.85546875" style="241" customWidth="1"/>
    <col min="12552" max="12801" width="11.42578125" style="241"/>
    <col min="12802" max="12802" width="7.7109375" style="241" customWidth="1"/>
    <col min="12803" max="12803" width="10" style="241" customWidth="1"/>
    <col min="12804" max="12804" width="14.42578125" style="241" customWidth="1"/>
    <col min="12805" max="12805" width="21.85546875" style="241" customWidth="1"/>
    <col min="12806" max="12806" width="21.42578125" style="241" customWidth="1"/>
    <col min="12807" max="12807" width="34.85546875" style="241" customWidth="1"/>
    <col min="12808" max="13057" width="11.42578125" style="241"/>
    <col min="13058" max="13058" width="7.7109375" style="241" customWidth="1"/>
    <col min="13059" max="13059" width="10" style="241" customWidth="1"/>
    <col min="13060" max="13060" width="14.42578125" style="241" customWidth="1"/>
    <col min="13061" max="13061" width="21.85546875" style="241" customWidth="1"/>
    <col min="13062" max="13062" width="21.42578125" style="241" customWidth="1"/>
    <col min="13063" max="13063" width="34.85546875" style="241" customWidth="1"/>
    <col min="13064" max="13313" width="11.42578125" style="241"/>
    <col min="13314" max="13314" width="7.7109375" style="241" customWidth="1"/>
    <col min="13315" max="13315" width="10" style="241" customWidth="1"/>
    <col min="13316" max="13316" width="14.42578125" style="241" customWidth="1"/>
    <col min="13317" max="13317" width="21.85546875" style="241" customWidth="1"/>
    <col min="13318" max="13318" width="21.42578125" style="241" customWidth="1"/>
    <col min="13319" max="13319" width="34.85546875" style="241" customWidth="1"/>
    <col min="13320" max="13569" width="11.42578125" style="241"/>
    <col min="13570" max="13570" width="7.7109375" style="241" customWidth="1"/>
    <col min="13571" max="13571" width="10" style="241" customWidth="1"/>
    <col min="13572" max="13572" width="14.42578125" style="241" customWidth="1"/>
    <col min="13573" max="13573" width="21.85546875" style="241" customWidth="1"/>
    <col min="13574" max="13574" width="21.42578125" style="241" customWidth="1"/>
    <col min="13575" max="13575" width="34.85546875" style="241" customWidth="1"/>
    <col min="13576" max="13825" width="11.42578125" style="241"/>
    <col min="13826" max="13826" width="7.7109375" style="241" customWidth="1"/>
    <col min="13827" max="13827" width="10" style="241" customWidth="1"/>
    <col min="13828" max="13828" width="14.42578125" style="241" customWidth="1"/>
    <col min="13829" max="13829" width="21.85546875" style="241" customWidth="1"/>
    <col min="13830" max="13830" width="21.42578125" style="241" customWidth="1"/>
    <col min="13831" max="13831" width="34.85546875" style="241" customWidth="1"/>
    <col min="13832" max="14081" width="11.42578125" style="241"/>
    <col min="14082" max="14082" width="7.7109375" style="241" customWidth="1"/>
    <col min="14083" max="14083" width="10" style="241" customWidth="1"/>
    <col min="14084" max="14084" width="14.42578125" style="241" customWidth="1"/>
    <col min="14085" max="14085" width="21.85546875" style="241" customWidth="1"/>
    <col min="14086" max="14086" width="21.42578125" style="241" customWidth="1"/>
    <col min="14087" max="14087" width="34.85546875" style="241" customWidth="1"/>
    <col min="14088" max="14337" width="11.42578125" style="241"/>
    <col min="14338" max="14338" width="7.7109375" style="241" customWidth="1"/>
    <col min="14339" max="14339" width="10" style="241" customWidth="1"/>
    <col min="14340" max="14340" width="14.42578125" style="241" customWidth="1"/>
    <col min="14341" max="14341" width="21.85546875" style="241" customWidth="1"/>
    <col min="14342" max="14342" width="21.42578125" style="241" customWidth="1"/>
    <col min="14343" max="14343" width="34.85546875" style="241" customWidth="1"/>
    <col min="14344" max="14593" width="11.42578125" style="241"/>
    <col min="14594" max="14594" width="7.7109375" style="241" customWidth="1"/>
    <col min="14595" max="14595" width="10" style="241" customWidth="1"/>
    <col min="14596" max="14596" width="14.42578125" style="241" customWidth="1"/>
    <col min="14597" max="14597" width="21.85546875" style="241" customWidth="1"/>
    <col min="14598" max="14598" width="21.42578125" style="241" customWidth="1"/>
    <col min="14599" max="14599" width="34.85546875" style="241" customWidth="1"/>
    <col min="14600" max="14849" width="11.42578125" style="241"/>
    <col min="14850" max="14850" width="7.7109375" style="241" customWidth="1"/>
    <col min="14851" max="14851" width="10" style="241" customWidth="1"/>
    <col min="14852" max="14852" width="14.42578125" style="241" customWidth="1"/>
    <col min="14853" max="14853" width="21.85546875" style="241" customWidth="1"/>
    <col min="14854" max="14854" width="21.42578125" style="241" customWidth="1"/>
    <col min="14855" max="14855" width="34.85546875" style="241" customWidth="1"/>
    <col min="14856" max="15105" width="11.42578125" style="241"/>
    <col min="15106" max="15106" width="7.7109375" style="241" customWidth="1"/>
    <col min="15107" max="15107" width="10" style="241" customWidth="1"/>
    <col min="15108" max="15108" width="14.42578125" style="241" customWidth="1"/>
    <col min="15109" max="15109" width="21.85546875" style="241" customWidth="1"/>
    <col min="15110" max="15110" width="21.42578125" style="241" customWidth="1"/>
    <col min="15111" max="15111" width="34.85546875" style="241" customWidth="1"/>
    <col min="15112" max="15361" width="11.42578125" style="241"/>
    <col min="15362" max="15362" width="7.7109375" style="241" customWidth="1"/>
    <col min="15363" max="15363" width="10" style="241" customWidth="1"/>
    <col min="15364" max="15364" width="14.42578125" style="241" customWidth="1"/>
    <col min="15365" max="15365" width="21.85546875" style="241" customWidth="1"/>
    <col min="15366" max="15366" width="21.42578125" style="241" customWidth="1"/>
    <col min="15367" max="15367" width="34.85546875" style="241" customWidth="1"/>
    <col min="15368" max="15617" width="11.42578125" style="241"/>
    <col min="15618" max="15618" width="7.7109375" style="241" customWidth="1"/>
    <col min="15619" max="15619" width="10" style="241" customWidth="1"/>
    <col min="15620" max="15620" width="14.42578125" style="241" customWidth="1"/>
    <col min="15621" max="15621" width="21.85546875" style="241" customWidth="1"/>
    <col min="15622" max="15622" width="21.42578125" style="241" customWidth="1"/>
    <col min="15623" max="15623" width="34.85546875" style="241" customWidth="1"/>
    <col min="15624" max="15873" width="11.42578125" style="241"/>
    <col min="15874" max="15874" width="7.7109375" style="241" customWidth="1"/>
    <col min="15875" max="15875" width="10" style="241" customWidth="1"/>
    <col min="15876" max="15876" width="14.42578125" style="241" customWidth="1"/>
    <col min="15877" max="15877" width="21.85546875" style="241" customWidth="1"/>
    <col min="15878" max="15878" width="21.42578125" style="241" customWidth="1"/>
    <col min="15879" max="15879" width="34.85546875" style="241" customWidth="1"/>
    <col min="15880" max="16129" width="11.42578125" style="241"/>
    <col min="16130" max="16130" width="7.7109375" style="241" customWidth="1"/>
    <col min="16131" max="16131" width="10" style="241" customWidth="1"/>
    <col min="16132" max="16132" width="14.42578125" style="241" customWidth="1"/>
    <col min="16133" max="16133" width="21.85546875" style="241" customWidth="1"/>
    <col min="16134" max="16134" width="21.42578125" style="241" customWidth="1"/>
    <col min="16135" max="16135" width="34.85546875" style="241" customWidth="1"/>
    <col min="16136" max="16384" width="11.42578125" style="241"/>
  </cols>
  <sheetData>
    <row r="1" spans="2:8" ht="42.95" customHeight="1" x14ac:dyDescent="0.2"/>
    <row r="2" spans="2:8" s="925" customFormat="1" ht="21" customHeight="1" x14ac:dyDescent="0.25">
      <c r="B2" s="1769" t="s">
        <v>2235</v>
      </c>
      <c r="C2" s="1769"/>
      <c r="D2" s="1769"/>
      <c r="E2" s="1769"/>
      <c r="F2" s="1769"/>
      <c r="G2" s="1769"/>
      <c r="H2" s="3" t="s">
        <v>1</v>
      </c>
    </row>
    <row r="3" spans="2:8" ht="21" customHeight="1" x14ac:dyDescent="0.2">
      <c r="B3" s="1939" t="s">
        <v>2236</v>
      </c>
      <c r="C3" s="1939"/>
      <c r="D3" s="1940"/>
      <c r="E3" s="1940"/>
      <c r="F3" s="1941"/>
      <c r="G3" s="1941"/>
    </row>
    <row r="4" spans="2:8" ht="16.5" thickBot="1" x14ac:dyDescent="0.25">
      <c r="B4" s="1804" t="s">
        <v>2237</v>
      </c>
      <c r="C4" s="1804"/>
      <c r="D4" s="1804"/>
      <c r="E4" s="1804"/>
      <c r="F4" s="1804"/>
      <c r="G4" s="1804"/>
    </row>
    <row r="5" spans="2:8" ht="21" customHeight="1" x14ac:dyDescent="0.2">
      <c r="B5" s="911"/>
      <c r="C5" s="912"/>
      <c r="D5" s="912"/>
      <c r="E5" s="912"/>
      <c r="F5" s="1364"/>
      <c r="G5" s="1365"/>
    </row>
    <row r="6" spans="2:8" ht="28.5" customHeight="1" x14ac:dyDescent="0.2">
      <c r="B6" s="1942" t="s">
        <v>1861</v>
      </c>
      <c r="C6" s="1943"/>
      <c r="D6" s="1360" t="s">
        <v>1020</v>
      </c>
      <c r="E6" s="1360" t="s">
        <v>2238</v>
      </c>
      <c r="F6" s="1360" t="s">
        <v>2239</v>
      </c>
      <c r="G6" s="1360" t="s">
        <v>2240</v>
      </c>
    </row>
    <row r="7" spans="2:8" ht="31.15" customHeight="1" x14ac:dyDescent="0.2">
      <c r="B7" s="1366">
        <v>1985</v>
      </c>
      <c r="C7" s="1366" t="s">
        <v>539</v>
      </c>
      <c r="D7" s="1366" t="s">
        <v>2241</v>
      </c>
      <c r="E7" s="1366" t="s">
        <v>2242</v>
      </c>
      <c r="F7" s="1367">
        <v>500</v>
      </c>
      <c r="G7" s="947" t="s">
        <v>2243</v>
      </c>
    </row>
    <row r="8" spans="2:8" ht="31.15" customHeight="1" x14ac:dyDescent="0.2">
      <c r="B8" s="1366"/>
      <c r="C8" s="1366" t="s">
        <v>542</v>
      </c>
      <c r="D8" s="1366" t="s">
        <v>2241</v>
      </c>
      <c r="E8" s="1366" t="s">
        <v>2244</v>
      </c>
      <c r="F8" s="1367">
        <v>500</v>
      </c>
      <c r="G8" s="947" t="s">
        <v>2243</v>
      </c>
    </row>
    <row r="9" spans="2:8" ht="31.15" customHeight="1" x14ac:dyDescent="0.2">
      <c r="B9" s="1366">
        <v>1987</v>
      </c>
      <c r="C9" s="1366" t="s">
        <v>539</v>
      </c>
      <c r="D9" s="1366" t="s">
        <v>2245</v>
      </c>
      <c r="E9" s="1366" t="s">
        <v>2242</v>
      </c>
      <c r="F9" s="1367">
        <v>600</v>
      </c>
      <c r="G9" s="947" t="s">
        <v>2246</v>
      </c>
    </row>
    <row r="10" spans="2:8" ht="31.15" customHeight="1" x14ac:dyDescent="0.2">
      <c r="B10" s="1366"/>
      <c r="C10" s="1366" t="s">
        <v>542</v>
      </c>
      <c r="D10" s="1366" t="s">
        <v>2245</v>
      </c>
      <c r="E10" s="1366" t="s">
        <v>2244</v>
      </c>
      <c r="F10" s="1367">
        <v>1000</v>
      </c>
      <c r="G10" s="947" t="s">
        <v>2247</v>
      </c>
    </row>
    <row r="11" spans="2:8" ht="31.15" customHeight="1" x14ac:dyDescent="0.2">
      <c r="B11" s="1366">
        <v>1988</v>
      </c>
      <c r="C11" s="1366" t="s">
        <v>539</v>
      </c>
      <c r="D11" s="1366" t="s">
        <v>2248</v>
      </c>
      <c r="E11" s="1366" t="s">
        <v>2242</v>
      </c>
      <c r="F11" s="1367">
        <v>2000</v>
      </c>
      <c r="G11" s="947" t="s">
        <v>2249</v>
      </c>
    </row>
    <row r="12" spans="2:8" ht="31.15" customHeight="1" x14ac:dyDescent="0.2">
      <c r="B12" s="1366"/>
      <c r="C12" s="1366" t="s">
        <v>542</v>
      </c>
      <c r="D12" s="1366" t="s">
        <v>2250</v>
      </c>
      <c r="E12" s="1366" t="s">
        <v>2244</v>
      </c>
      <c r="F12" s="1367">
        <v>2500</v>
      </c>
      <c r="G12" s="947" t="s">
        <v>2251</v>
      </c>
    </row>
    <row r="13" spans="2:8" ht="31.15" customHeight="1" x14ac:dyDescent="0.2">
      <c r="B13" s="1366">
        <v>1989</v>
      </c>
      <c r="C13" s="1366" t="s">
        <v>539</v>
      </c>
      <c r="D13" s="1366" t="s">
        <v>2252</v>
      </c>
      <c r="E13" s="1366" t="s">
        <v>2242</v>
      </c>
      <c r="F13" s="1367">
        <v>2000</v>
      </c>
      <c r="G13" s="947" t="s">
        <v>2249</v>
      </c>
    </row>
    <row r="14" spans="2:8" ht="31.15" customHeight="1" x14ac:dyDescent="0.2">
      <c r="B14" s="1366"/>
      <c r="C14" s="1366" t="s">
        <v>542</v>
      </c>
      <c r="D14" s="1366" t="s">
        <v>2253</v>
      </c>
      <c r="E14" s="1366" t="s">
        <v>2244</v>
      </c>
      <c r="F14" s="1367">
        <v>1000</v>
      </c>
      <c r="G14" s="947" t="s">
        <v>2247</v>
      </c>
    </row>
    <row r="15" spans="2:8" ht="31.15" customHeight="1" x14ac:dyDescent="0.2">
      <c r="B15" s="1366">
        <v>1990</v>
      </c>
      <c r="C15" s="1366" t="s">
        <v>539</v>
      </c>
      <c r="D15" s="1366" t="s">
        <v>2254</v>
      </c>
      <c r="E15" s="1366" t="s">
        <v>2242</v>
      </c>
      <c r="F15" s="1367">
        <v>2500</v>
      </c>
      <c r="G15" s="947" t="s">
        <v>2251</v>
      </c>
    </row>
    <row r="16" spans="2:8" ht="31.15" customHeight="1" x14ac:dyDescent="0.2">
      <c r="B16" s="1366"/>
      <c r="C16" s="1366" t="s">
        <v>542</v>
      </c>
      <c r="D16" s="1366" t="s">
        <v>2255</v>
      </c>
      <c r="E16" s="1366" t="s">
        <v>2244</v>
      </c>
      <c r="F16" s="1367">
        <v>1500</v>
      </c>
      <c r="G16" s="947" t="s">
        <v>2256</v>
      </c>
    </row>
    <row r="17" spans="2:7" ht="31.15" customHeight="1" x14ac:dyDescent="0.2">
      <c r="B17" s="1366">
        <v>1991</v>
      </c>
      <c r="C17" s="1366" t="s">
        <v>539</v>
      </c>
      <c r="D17" s="1366" t="s">
        <v>2257</v>
      </c>
      <c r="E17" s="1366" t="s">
        <v>2242</v>
      </c>
      <c r="F17" s="1367">
        <v>3200</v>
      </c>
      <c r="G17" s="947" t="s">
        <v>2258</v>
      </c>
    </row>
    <row r="18" spans="2:7" ht="31.15" customHeight="1" x14ac:dyDescent="0.2">
      <c r="B18" s="1366"/>
      <c r="C18" s="1366" t="s">
        <v>542</v>
      </c>
      <c r="D18" s="1366" t="s">
        <v>2259</v>
      </c>
      <c r="E18" s="1366" t="s">
        <v>2244</v>
      </c>
      <c r="F18" s="1367">
        <v>2500</v>
      </c>
      <c r="G18" s="947" t="s">
        <v>2258</v>
      </c>
    </row>
    <row r="19" spans="2:7" ht="31.15" customHeight="1" x14ac:dyDescent="0.2">
      <c r="B19" s="1366">
        <v>1992</v>
      </c>
      <c r="C19" s="1366" t="s">
        <v>539</v>
      </c>
      <c r="D19" s="1366" t="s">
        <v>2260</v>
      </c>
      <c r="E19" s="1366" t="s">
        <v>2242</v>
      </c>
      <c r="F19" s="1367">
        <v>3800</v>
      </c>
      <c r="G19" s="947" t="s">
        <v>2261</v>
      </c>
    </row>
    <row r="20" spans="2:7" ht="31.15" customHeight="1" x14ac:dyDescent="0.2">
      <c r="B20" s="1366"/>
      <c r="C20" s="1366" t="s">
        <v>542</v>
      </c>
      <c r="D20" s="1366" t="s">
        <v>2262</v>
      </c>
      <c r="E20" s="1366" t="s">
        <v>2244</v>
      </c>
      <c r="F20" s="1367">
        <v>3400</v>
      </c>
      <c r="G20" s="947" t="s">
        <v>2263</v>
      </c>
    </row>
    <row r="21" spans="2:7" ht="31.15" customHeight="1" x14ac:dyDescent="0.2">
      <c r="B21" s="1366">
        <v>1993</v>
      </c>
      <c r="C21" s="1366" t="s">
        <v>539</v>
      </c>
      <c r="D21" s="1366" t="s">
        <v>2264</v>
      </c>
      <c r="E21" s="1366" t="s">
        <v>2242</v>
      </c>
      <c r="F21" s="1367">
        <v>4400</v>
      </c>
      <c r="G21" s="947" t="s">
        <v>2265</v>
      </c>
    </row>
    <row r="22" spans="2:7" ht="31.15" customHeight="1" x14ac:dyDescent="0.2">
      <c r="B22" s="1366"/>
      <c r="C22" s="1366" t="s">
        <v>542</v>
      </c>
      <c r="D22" s="1366" t="s">
        <v>2266</v>
      </c>
      <c r="E22" s="1366" t="s">
        <v>2244</v>
      </c>
      <c r="F22" s="1367">
        <v>5000</v>
      </c>
      <c r="G22" s="947" t="s">
        <v>2267</v>
      </c>
    </row>
    <row r="23" spans="2:7" ht="31.15" customHeight="1" x14ac:dyDescent="0.2">
      <c r="B23" s="1366">
        <v>1997</v>
      </c>
      <c r="C23" s="1366" t="s">
        <v>539</v>
      </c>
      <c r="D23" s="1366" t="s">
        <v>2268</v>
      </c>
      <c r="E23" s="1366" t="s">
        <v>2242</v>
      </c>
      <c r="F23" s="1367">
        <v>7275</v>
      </c>
      <c r="G23" s="947" t="s">
        <v>2269</v>
      </c>
    </row>
    <row r="24" spans="2:7" ht="31.15" customHeight="1" x14ac:dyDescent="0.2">
      <c r="B24" s="1366"/>
      <c r="C24" s="1366" t="s">
        <v>542</v>
      </c>
      <c r="D24" s="1366" t="s">
        <v>2268</v>
      </c>
      <c r="E24" s="1366" t="s">
        <v>2244</v>
      </c>
      <c r="F24" s="1367">
        <v>8345</v>
      </c>
      <c r="G24" s="947" t="s">
        <v>2270</v>
      </c>
    </row>
    <row r="25" spans="2:7" ht="31.15" customHeight="1" x14ac:dyDescent="0.2">
      <c r="B25" s="1366">
        <v>1998</v>
      </c>
      <c r="C25" s="1366" t="s">
        <v>539</v>
      </c>
      <c r="D25" s="1366" t="s">
        <v>2271</v>
      </c>
      <c r="E25" s="1366" t="s">
        <v>2242</v>
      </c>
      <c r="F25" s="1367">
        <v>7603</v>
      </c>
      <c r="G25" s="947" t="s">
        <v>2272</v>
      </c>
    </row>
    <row r="26" spans="2:7" ht="31.15" customHeight="1" x14ac:dyDescent="0.2">
      <c r="B26" s="1366"/>
      <c r="C26" s="1366" t="s">
        <v>542</v>
      </c>
      <c r="D26" s="1366" t="s">
        <v>2271</v>
      </c>
      <c r="E26" s="1366" t="s">
        <v>2244</v>
      </c>
      <c r="F26" s="1367">
        <v>8721</v>
      </c>
      <c r="G26" s="947" t="s">
        <v>2273</v>
      </c>
    </row>
    <row r="27" spans="2:7" ht="31.15" customHeight="1" x14ac:dyDescent="0.2">
      <c r="B27" s="1366">
        <v>1999</v>
      </c>
      <c r="C27" s="1366" t="s">
        <v>539</v>
      </c>
      <c r="D27" s="1366" t="s">
        <v>2274</v>
      </c>
      <c r="E27" s="1366" t="s">
        <v>2242</v>
      </c>
      <c r="F27" s="1367">
        <v>7930</v>
      </c>
      <c r="G27" s="947" t="s">
        <v>2275</v>
      </c>
    </row>
    <row r="28" spans="2:7" ht="31.15" customHeight="1" x14ac:dyDescent="0.2">
      <c r="B28" s="1366"/>
      <c r="C28" s="1366" t="s">
        <v>542</v>
      </c>
      <c r="D28" s="1366" t="s">
        <v>2274</v>
      </c>
      <c r="E28" s="1366" t="s">
        <v>2244</v>
      </c>
      <c r="F28" s="1367">
        <v>9096</v>
      </c>
      <c r="G28" s="947" t="s">
        <v>2276</v>
      </c>
    </row>
    <row r="29" spans="2:7" ht="31.15" customHeight="1" x14ac:dyDescent="0.2">
      <c r="B29" s="1366">
        <v>2000</v>
      </c>
      <c r="C29" s="1366" t="s">
        <v>539</v>
      </c>
      <c r="D29" s="1366" t="s">
        <v>2277</v>
      </c>
      <c r="E29" s="1366" t="s">
        <v>2242</v>
      </c>
      <c r="F29" s="1367">
        <v>8319</v>
      </c>
      <c r="G29" s="947" t="s">
        <v>2275</v>
      </c>
    </row>
    <row r="30" spans="2:7" ht="31.15" customHeight="1" x14ac:dyDescent="0.2">
      <c r="B30" s="1366"/>
      <c r="C30" s="1366" t="s">
        <v>542</v>
      </c>
      <c r="D30" s="1366" t="s">
        <v>2277</v>
      </c>
      <c r="E30" s="1366" t="s">
        <v>2244</v>
      </c>
      <c r="F30" s="1367">
        <v>9542</v>
      </c>
      <c r="G30" s="947" t="s">
        <v>2278</v>
      </c>
    </row>
    <row r="31" spans="2:7" ht="31.15" customHeight="1" x14ac:dyDescent="0.2">
      <c r="B31" s="1366">
        <v>2001</v>
      </c>
      <c r="C31" s="1366" t="s">
        <v>539</v>
      </c>
      <c r="D31" s="1366" t="s">
        <v>2279</v>
      </c>
      <c r="E31" s="1366" t="s">
        <v>2242</v>
      </c>
      <c r="F31" s="1367">
        <v>8677</v>
      </c>
      <c r="G31" s="947" t="s">
        <v>2280</v>
      </c>
    </row>
    <row r="32" spans="2:7" ht="31.15" customHeight="1" x14ac:dyDescent="0.2">
      <c r="B32" s="1366"/>
      <c r="C32" s="1366" t="s">
        <v>542</v>
      </c>
      <c r="D32" s="1366" t="s">
        <v>2279</v>
      </c>
      <c r="E32" s="1366" t="s">
        <v>2244</v>
      </c>
      <c r="F32" s="1367">
        <v>9952</v>
      </c>
      <c r="G32" s="947" t="s">
        <v>2281</v>
      </c>
    </row>
    <row r="33" spans="2:7" ht="31.15" customHeight="1" x14ac:dyDescent="0.2">
      <c r="B33" s="1366">
        <v>2002</v>
      </c>
      <c r="C33" s="1366" t="s">
        <v>539</v>
      </c>
      <c r="D33" s="1366" t="s">
        <v>2282</v>
      </c>
      <c r="E33" s="1366" t="s">
        <v>2242</v>
      </c>
      <c r="F33" s="1367">
        <v>9067</v>
      </c>
      <c r="G33" s="947" t="s">
        <v>2283</v>
      </c>
    </row>
    <row r="34" spans="2:7" ht="31.15" customHeight="1" x14ac:dyDescent="0.2">
      <c r="B34" s="1366"/>
      <c r="C34" s="1366" t="s">
        <v>542</v>
      </c>
      <c r="D34" s="1366" t="s">
        <v>2282</v>
      </c>
      <c r="E34" s="1366" t="s">
        <v>2244</v>
      </c>
      <c r="F34" s="1367">
        <v>10400</v>
      </c>
      <c r="G34" s="947" t="s">
        <v>2284</v>
      </c>
    </row>
    <row r="35" spans="2:7" ht="31.15" customHeight="1" x14ac:dyDescent="0.2">
      <c r="B35" s="1366">
        <v>2003</v>
      </c>
      <c r="C35" s="1366" t="s">
        <v>539</v>
      </c>
      <c r="D35" s="1366" t="s">
        <v>2285</v>
      </c>
      <c r="E35" s="1366" t="s">
        <v>2242</v>
      </c>
      <c r="F35" s="1367">
        <v>9339</v>
      </c>
      <c r="G35" s="947" t="s">
        <v>2286</v>
      </c>
    </row>
    <row r="36" spans="2:7" ht="31.15" customHeight="1" x14ac:dyDescent="0.2">
      <c r="B36" s="1366"/>
      <c r="C36" s="1366" t="s">
        <v>542</v>
      </c>
      <c r="D36" s="1366" t="s">
        <v>2285</v>
      </c>
      <c r="E36" s="1366" t="s">
        <v>2244</v>
      </c>
      <c r="F36" s="1367">
        <v>10712</v>
      </c>
      <c r="G36" s="947" t="s">
        <v>2287</v>
      </c>
    </row>
    <row r="37" spans="2:7" ht="31.15" customHeight="1" x14ac:dyDescent="0.2">
      <c r="B37" s="1366">
        <v>2004</v>
      </c>
      <c r="C37" s="1366" t="s">
        <v>539</v>
      </c>
      <c r="D37" s="1366" t="s">
        <v>2288</v>
      </c>
      <c r="E37" s="1366" t="s">
        <v>2242</v>
      </c>
      <c r="F37" s="1367">
        <v>9545</v>
      </c>
      <c r="G37" s="947" t="s">
        <v>2289</v>
      </c>
    </row>
    <row r="38" spans="2:7" ht="31.15" customHeight="1" x14ac:dyDescent="0.2">
      <c r="B38" s="1366"/>
      <c r="C38" s="1366" t="s">
        <v>542</v>
      </c>
      <c r="D38" s="1366" t="s">
        <v>2288</v>
      </c>
      <c r="E38" s="1366" t="s">
        <v>2244</v>
      </c>
      <c r="F38" s="1367">
        <v>10947</v>
      </c>
      <c r="G38" s="947" t="s">
        <v>2290</v>
      </c>
    </row>
    <row r="39" spans="2:7" ht="36" customHeight="1" x14ac:dyDescent="0.2">
      <c r="B39" s="1368">
        <v>2005</v>
      </c>
      <c r="C39" s="1368" t="s">
        <v>539</v>
      </c>
      <c r="D39" s="1368" t="s">
        <v>2288</v>
      </c>
      <c r="E39" s="1368" t="s">
        <v>2242</v>
      </c>
      <c r="F39" s="1369">
        <v>9879</v>
      </c>
      <c r="G39" s="1370" t="s">
        <v>2291</v>
      </c>
    </row>
    <row r="40" spans="2:7" ht="42.75" x14ac:dyDescent="0.2">
      <c r="B40" s="1371"/>
      <c r="C40" s="1371"/>
      <c r="D40" s="1371" t="s">
        <v>2292</v>
      </c>
      <c r="E40" s="1371" t="s">
        <v>2293</v>
      </c>
      <c r="F40" s="1372">
        <v>10121</v>
      </c>
      <c r="G40" s="1373" t="s">
        <v>2294</v>
      </c>
    </row>
    <row r="41" spans="2:7" ht="28.5" x14ac:dyDescent="0.2">
      <c r="B41" s="1374"/>
      <c r="C41" s="1374"/>
      <c r="D41" s="1374"/>
      <c r="E41" s="1374"/>
      <c r="F41" s="1375">
        <v>5121</v>
      </c>
      <c r="G41" s="1376" t="s">
        <v>2295</v>
      </c>
    </row>
    <row r="42" spans="2:7" ht="31.15" customHeight="1" x14ac:dyDescent="0.2">
      <c r="B42" s="1368">
        <v>2005</v>
      </c>
      <c r="C42" s="1368" t="s">
        <v>542</v>
      </c>
      <c r="D42" s="1368" t="s">
        <v>2288</v>
      </c>
      <c r="E42" s="1368" t="s">
        <v>2244</v>
      </c>
      <c r="F42" s="1369">
        <v>11330</v>
      </c>
      <c r="G42" s="1370" t="s">
        <v>2296</v>
      </c>
    </row>
    <row r="43" spans="2:7" ht="42.75" x14ac:dyDescent="0.2">
      <c r="B43" s="1371"/>
      <c r="C43" s="1371"/>
      <c r="D43" s="1371" t="s">
        <v>2292</v>
      </c>
      <c r="E43" s="1371" t="s">
        <v>2297</v>
      </c>
      <c r="F43" s="1372">
        <v>8670</v>
      </c>
      <c r="G43" s="1373" t="s">
        <v>2294</v>
      </c>
    </row>
    <row r="44" spans="2:7" ht="28.5" x14ac:dyDescent="0.2">
      <c r="B44" s="1374"/>
      <c r="C44" s="1374"/>
      <c r="D44" s="1374"/>
      <c r="E44" s="1374"/>
      <c r="F44" s="1375">
        <v>3670</v>
      </c>
      <c r="G44" s="1376" t="s">
        <v>2298</v>
      </c>
    </row>
    <row r="45" spans="2:7" ht="31.15" customHeight="1" x14ac:dyDescent="0.2">
      <c r="B45" s="1366">
        <v>2006</v>
      </c>
      <c r="C45" s="1366" t="s">
        <v>539</v>
      </c>
      <c r="D45" s="1366" t="s">
        <v>2299</v>
      </c>
      <c r="E45" s="1366" t="s">
        <v>2242</v>
      </c>
      <c r="F45" s="1367">
        <v>10372</v>
      </c>
      <c r="G45" s="947" t="s">
        <v>2300</v>
      </c>
    </row>
    <row r="46" spans="2:7" ht="31.15" customHeight="1" x14ac:dyDescent="0.2">
      <c r="B46" s="1366">
        <v>2006</v>
      </c>
      <c r="C46" s="1366" t="s">
        <v>542</v>
      </c>
      <c r="D46" s="1366" t="s">
        <v>2299</v>
      </c>
      <c r="E46" s="1366" t="s">
        <v>2244</v>
      </c>
      <c r="F46" s="1367">
        <v>11896</v>
      </c>
      <c r="G46" s="947" t="s">
        <v>2301</v>
      </c>
    </row>
    <row r="47" spans="2:7" ht="31.15" customHeight="1" x14ac:dyDescent="0.2">
      <c r="B47" s="1366">
        <v>2007</v>
      </c>
      <c r="C47" s="1366" t="s">
        <v>539</v>
      </c>
      <c r="D47" s="1366" t="s">
        <v>2302</v>
      </c>
      <c r="E47" s="1366" t="s">
        <v>2242</v>
      </c>
      <c r="F47" s="1367">
        <v>10911</v>
      </c>
      <c r="G47" s="947" t="s">
        <v>2303</v>
      </c>
    </row>
    <row r="48" spans="2:7" ht="31.15" customHeight="1" x14ac:dyDescent="0.2">
      <c r="B48" s="1366">
        <v>2007</v>
      </c>
      <c r="C48" s="1366" t="s">
        <v>542</v>
      </c>
      <c r="D48" s="1366" t="s">
        <v>2302</v>
      </c>
      <c r="E48" s="1366" t="s">
        <v>2244</v>
      </c>
      <c r="F48" s="1367">
        <v>12515</v>
      </c>
      <c r="G48" s="947" t="s">
        <v>2304</v>
      </c>
    </row>
    <row r="49" spans="2:7" ht="31.15" customHeight="1" x14ac:dyDescent="0.2">
      <c r="B49" s="1366">
        <v>2008</v>
      </c>
      <c r="C49" s="1366" t="s">
        <v>539</v>
      </c>
      <c r="D49" s="1366" t="s">
        <v>2305</v>
      </c>
      <c r="E49" s="1366" t="s">
        <v>2242</v>
      </c>
      <c r="F49" s="1367">
        <v>11664</v>
      </c>
      <c r="G49" s="947" t="s">
        <v>2306</v>
      </c>
    </row>
    <row r="50" spans="2:7" ht="31.15" customHeight="1" x14ac:dyDescent="0.2">
      <c r="B50" s="1366">
        <v>2008</v>
      </c>
      <c r="C50" s="1366" t="s">
        <v>542</v>
      </c>
      <c r="D50" s="1366" t="s">
        <v>2305</v>
      </c>
      <c r="E50" s="1366" t="s">
        <v>2244</v>
      </c>
      <c r="F50" s="1367">
        <v>13379</v>
      </c>
      <c r="G50" s="947" t="s">
        <v>2307</v>
      </c>
    </row>
    <row r="51" spans="2:7" ht="31.15" customHeight="1" x14ac:dyDescent="0.2">
      <c r="B51" s="1366">
        <v>2009</v>
      </c>
      <c r="C51" s="1366" t="s">
        <v>539</v>
      </c>
      <c r="D51" s="1366" t="s">
        <v>2308</v>
      </c>
      <c r="E51" s="1366" t="s">
        <v>2242</v>
      </c>
      <c r="F51" s="1367">
        <v>12830</v>
      </c>
      <c r="G51" s="947" t="s">
        <v>2309</v>
      </c>
    </row>
    <row r="52" spans="2:7" ht="31.15" customHeight="1" x14ac:dyDescent="0.2">
      <c r="B52" s="1366">
        <v>2009</v>
      </c>
      <c r="C52" s="1366" t="s">
        <v>542</v>
      </c>
      <c r="D52" s="1366" t="s">
        <v>2308</v>
      </c>
      <c r="E52" s="1366" t="s">
        <v>2244</v>
      </c>
      <c r="F52" s="1367">
        <v>14717</v>
      </c>
      <c r="G52" s="947" t="s">
        <v>2310</v>
      </c>
    </row>
    <row r="53" spans="2:7" ht="31.15" customHeight="1" x14ac:dyDescent="0.2">
      <c r="B53" s="1366">
        <v>2010</v>
      </c>
      <c r="C53" s="1366" t="s">
        <v>539</v>
      </c>
      <c r="D53" s="1366" t="s">
        <v>2311</v>
      </c>
      <c r="E53" s="1366" t="s">
        <v>2242</v>
      </c>
      <c r="F53" s="1367">
        <v>13407</v>
      </c>
      <c r="G53" s="947" t="s">
        <v>2312</v>
      </c>
    </row>
    <row r="54" spans="2:7" ht="31.15" customHeight="1" x14ac:dyDescent="0.2">
      <c r="B54" s="1366">
        <v>2010</v>
      </c>
      <c r="C54" s="1366" t="s">
        <v>542</v>
      </c>
      <c r="D54" s="1366" t="s">
        <v>2311</v>
      </c>
      <c r="E54" s="1366" t="s">
        <v>2244</v>
      </c>
      <c r="F54" s="1367">
        <v>15379</v>
      </c>
      <c r="G54" s="947" t="s">
        <v>2313</v>
      </c>
    </row>
    <row r="55" spans="2:7" ht="31.15" customHeight="1" x14ac:dyDescent="0.2">
      <c r="B55" s="1366">
        <v>2011</v>
      </c>
      <c r="C55" s="1366" t="s">
        <v>539</v>
      </c>
      <c r="D55" s="1366" t="s">
        <v>2314</v>
      </c>
      <c r="E55" s="1366" t="s">
        <v>2242</v>
      </c>
      <c r="F55" s="1367">
        <v>14000</v>
      </c>
      <c r="G55" s="947" t="s">
        <v>2315</v>
      </c>
    </row>
    <row r="56" spans="2:7" ht="31.15" customHeight="1" x14ac:dyDescent="0.2">
      <c r="B56" s="1366">
        <v>2011</v>
      </c>
      <c r="C56" s="1366" t="s">
        <v>542</v>
      </c>
      <c r="D56" s="1366" t="s">
        <v>2314</v>
      </c>
      <c r="E56" s="1366" t="s">
        <v>2244</v>
      </c>
      <c r="F56" s="1367">
        <v>16100</v>
      </c>
      <c r="G56" s="947" t="s">
        <v>2316</v>
      </c>
    </row>
    <row r="57" spans="2:7" ht="31.15" customHeight="1" x14ac:dyDescent="0.2">
      <c r="B57" s="1366">
        <v>2012</v>
      </c>
      <c r="C57" s="1366" t="s">
        <v>539</v>
      </c>
      <c r="D57" s="1366" t="s">
        <v>2317</v>
      </c>
      <c r="E57" s="1366" t="s">
        <v>2242</v>
      </c>
      <c r="F57" s="1367">
        <v>14700</v>
      </c>
      <c r="G57" s="947" t="s">
        <v>2318</v>
      </c>
    </row>
    <row r="58" spans="2:7" ht="31.15" customHeight="1" x14ac:dyDescent="0.2">
      <c r="B58" s="1366">
        <v>2012</v>
      </c>
      <c r="C58" s="1366" t="s">
        <v>542</v>
      </c>
      <c r="D58" s="1366" t="s">
        <v>2317</v>
      </c>
      <c r="E58" s="1366" t="s">
        <v>2244</v>
      </c>
      <c r="F58" s="1367">
        <v>16905</v>
      </c>
      <c r="G58" s="947" t="s">
        <v>2319</v>
      </c>
    </row>
    <row r="59" spans="2:7" ht="31.15" customHeight="1" x14ac:dyDescent="0.2">
      <c r="B59" s="1366">
        <v>2013</v>
      </c>
      <c r="C59" s="1366" t="s">
        <v>539</v>
      </c>
      <c r="D59" s="1366" t="s">
        <v>2320</v>
      </c>
      <c r="E59" s="1366" t="s">
        <v>2242</v>
      </c>
      <c r="F59" s="1367">
        <v>15400</v>
      </c>
      <c r="G59" s="947" t="s">
        <v>2321</v>
      </c>
    </row>
    <row r="60" spans="2:7" ht="31.15" customHeight="1" x14ac:dyDescent="0.2">
      <c r="B60" s="1366">
        <v>2013</v>
      </c>
      <c r="C60" s="1366" t="s">
        <v>542</v>
      </c>
      <c r="D60" s="1366" t="s">
        <v>2320</v>
      </c>
      <c r="E60" s="1366" t="s">
        <v>2244</v>
      </c>
      <c r="F60" s="1367">
        <v>17700</v>
      </c>
      <c r="G60" s="947" t="s">
        <v>2322</v>
      </c>
    </row>
    <row r="61" spans="2:7" ht="31.15" customHeight="1" x14ac:dyDescent="0.2">
      <c r="B61" s="1366">
        <v>2014</v>
      </c>
      <c r="C61" s="1366" t="s">
        <v>539</v>
      </c>
      <c r="D61" s="1366" t="s">
        <v>2320</v>
      </c>
      <c r="E61" s="1366" t="s">
        <v>2242</v>
      </c>
      <c r="F61" s="1377">
        <v>16170</v>
      </c>
      <c r="G61" s="947" t="s">
        <v>2323</v>
      </c>
    </row>
    <row r="62" spans="2:7" ht="31.15" customHeight="1" x14ac:dyDescent="0.2">
      <c r="B62" s="1366">
        <v>2014</v>
      </c>
      <c r="C62" s="1366" t="s">
        <v>542</v>
      </c>
      <c r="D62" s="1366" t="s">
        <v>2320</v>
      </c>
      <c r="E62" s="1366" t="s">
        <v>2244</v>
      </c>
      <c r="F62" s="1377">
        <v>18585</v>
      </c>
      <c r="G62" s="947" t="s">
        <v>2324</v>
      </c>
    </row>
    <row r="63" spans="2:7" ht="31.15" customHeight="1" x14ac:dyDescent="0.2">
      <c r="B63" s="1366">
        <v>2015</v>
      </c>
      <c r="C63" s="1366" t="s">
        <v>539</v>
      </c>
      <c r="D63" s="1366" t="s">
        <v>2325</v>
      </c>
      <c r="E63" s="1366" t="s">
        <v>2242</v>
      </c>
      <c r="F63" s="1377">
        <v>17843</v>
      </c>
      <c r="G63" s="947" t="s">
        <v>2326</v>
      </c>
    </row>
    <row r="64" spans="2:7" ht="31.15" customHeight="1" x14ac:dyDescent="0.2">
      <c r="B64" s="1366">
        <v>2015</v>
      </c>
      <c r="C64" s="1366" t="s">
        <v>542</v>
      </c>
      <c r="D64" s="1366" t="s">
        <v>2325</v>
      </c>
      <c r="E64" s="1366" t="s">
        <v>2244</v>
      </c>
      <c r="F64" s="1377">
        <v>20508</v>
      </c>
      <c r="G64" s="947" t="s">
        <v>2327</v>
      </c>
    </row>
    <row r="65" spans="2:7" ht="31.15" customHeight="1" x14ac:dyDescent="0.2">
      <c r="B65" s="1366">
        <v>2016</v>
      </c>
      <c r="C65" s="1366" t="s">
        <v>539</v>
      </c>
      <c r="D65" s="1366" t="s">
        <v>2328</v>
      </c>
      <c r="E65" s="1366" t="s">
        <v>2242</v>
      </c>
      <c r="F65" s="1377">
        <v>18414</v>
      </c>
      <c r="G65" s="947" t="s">
        <v>2329</v>
      </c>
    </row>
    <row r="66" spans="2:7" ht="31.15" customHeight="1" x14ac:dyDescent="0.2">
      <c r="B66" s="1366">
        <v>2016</v>
      </c>
      <c r="C66" s="1366" t="s">
        <v>542</v>
      </c>
      <c r="D66" s="1366" t="s">
        <v>2328</v>
      </c>
      <c r="E66" s="1366" t="s">
        <v>2244</v>
      </c>
      <c r="F66" s="1377">
        <v>21164</v>
      </c>
      <c r="G66" s="947" t="s">
        <v>2330</v>
      </c>
    </row>
    <row r="67" spans="2:7" ht="31.15" customHeight="1" x14ac:dyDescent="0.2">
      <c r="B67" s="1366">
        <v>2017</v>
      </c>
      <c r="C67" s="1366" t="s">
        <v>539</v>
      </c>
      <c r="D67" s="1366" t="s">
        <v>2331</v>
      </c>
      <c r="E67" s="1366" t="s">
        <v>2242</v>
      </c>
      <c r="F67" s="1377">
        <v>18874</v>
      </c>
      <c r="G67" s="947" t="s">
        <v>2332</v>
      </c>
    </row>
    <row r="68" spans="2:7" ht="31.15" customHeight="1" x14ac:dyDescent="0.2">
      <c r="B68" s="1366">
        <v>2017</v>
      </c>
      <c r="C68" s="1366" t="s">
        <v>542</v>
      </c>
      <c r="D68" s="1366" t="s">
        <v>2331</v>
      </c>
      <c r="E68" s="1366" t="s">
        <v>2244</v>
      </c>
      <c r="F68" s="1377">
        <v>21693</v>
      </c>
      <c r="G68" s="947" t="s">
        <v>2333</v>
      </c>
    </row>
    <row r="69" spans="2:7" ht="30.75" customHeight="1" x14ac:dyDescent="0.2">
      <c r="B69" s="1366">
        <v>2018</v>
      </c>
      <c r="C69" s="1366" t="s">
        <v>539</v>
      </c>
      <c r="D69" s="1366" t="s">
        <v>2334</v>
      </c>
      <c r="E69" s="1366" t="s">
        <v>2242</v>
      </c>
      <c r="F69" s="1377">
        <v>19535</v>
      </c>
      <c r="G69" s="947" t="s">
        <v>2335</v>
      </c>
    </row>
    <row r="70" spans="2:7" ht="30.75" customHeight="1" x14ac:dyDescent="0.2">
      <c r="B70" s="1366">
        <v>2018</v>
      </c>
      <c r="C70" s="1366" t="s">
        <v>542</v>
      </c>
      <c r="D70" s="1366" t="s">
        <v>2334</v>
      </c>
      <c r="E70" s="1366" t="s">
        <v>2244</v>
      </c>
      <c r="F70" s="1377">
        <v>22452</v>
      </c>
      <c r="G70" s="947" t="s">
        <v>2336</v>
      </c>
    </row>
    <row r="71" spans="2:7" ht="30.75" customHeight="1" x14ac:dyDescent="0.2">
      <c r="B71" s="1366">
        <v>2019</v>
      </c>
      <c r="C71" s="1366" t="s">
        <v>539</v>
      </c>
      <c r="D71" s="1366" t="s">
        <v>2337</v>
      </c>
      <c r="E71" s="1366" t="s">
        <v>2242</v>
      </c>
      <c r="F71" s="1377">
        <v>20082</v>
      </c>
      <c r="G71" s="947" t="s">
        <v>2338</v>
      </c>
    </row>
    <row r="72" spans="2:7" ht="30.75" customHeight="1" x14ac:dyDescent="0.2">
      <c r="B72" s="1366">
        <v>2019</v>
      </c>
      <c r="C72" s="1366" t="s">
        <v>542</v>
      </c>
      <c r="D72" s="1366" t="s">
        <v>2337</v>
      </c>
      <c r="E72" s="1366" t="s">
        <v>2244</v>
      </c>
      <c r="F72" s="1377">
        <v>23081</v>
      </c>
      <c r="G72" s="947" t="s">
        <v>2339</v>
      </c>
    </row>
    <row r="73" spans="2:7" x14ac:dyDescent="0.2">
      <c r="G73" s="1378"/>
    </row>
    <row r="74" spans="2:7" x14ac:dyDescent="0.2">
      <c r="G74" s="1378"/>
    </row>
    <row r="75" spans="2:7" x14ac:dyDescent="0.2">
      <c r="G75" s="1378"/>
    </row>
  </sheetData>
  <mergeCells count="4">
    <mergeCell ref="B2:G2"/>
    <mergeCell ref="B3:G3"/>
    <mergeCell ref="B4:G4"/>
    <mergeCell ref="B6:C6"/>
  </mergeCells>
  <hyperlinks>
    <hyperlink ref="G41" location="I.__REGIMEN_DE_PENSIONES" display="Volver al Indice"/>
    <hyperlink ref="H2" location="'Indice Total'!A6" display="Volver"/>
  </hyperlinks>
  <pageMargins left="0.70866141732283472" right="0.70866141732283472" top="0.74803149606299213" bottom="0.74803149606299213" header="0.31496062992125984" footer="0.31496062992125984"/>
  <pageSetup scale="81"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G66"/>
  <sheetViews>
    <sheetView showGridLines="0" zoomScale="90" zoomScaleNormal="90" workbookViewId="0"/>
  </sheetViews>
  <sheetFormatPr baseColWidth="10" defaultRowHeight="15" x14ac:dyDescent="0.2"/>
  <cols>
    <col min="1" max="1" width="23.7109375" style="241" customWidth="1"/>
    <col min="2" max="2" width="11" style="866" customWidth="1"/>
    <col min="3" max="3" width="14.5703125" style="241" customWidth="1"/>
    <col min="4" max="4" width="18.85546875" style="241" customWidth="1"/>
    <col min="5" max="5" width="23.42578125" style="939" customWidth="1"/>
    <col min="6" max="13" width="11.42578125" style="241"/>
    <col min="14" max="14" width="14.28515625" style="241" customWidth="1"/>
    <col min="15" max="257" width="11.42578125" style="241"/>
    <col min="258" max="258" width="10" style="241" customWidth="1"/>
    <col min="259" max="259" width="13.7109375" style="241" customWidth="1"/>
    <col min="260" max="260" width="16.5703125" style="241" customWidth="1"/>
    <col min="261" max="261" width="23.42578125" style="241" customWidth="1"/>
    <col min="262" max="513" width="11.42578125" style="241"/>
    <col min="514" max="514" width="10" style="241" customWidth="1"/>
    <col min="515" max="515" width="13.7109375" style="241" customWidth="1"/>
    <col min="516" max="516" width="16.5703125" style="241" customWidth="1"/>
    <col min="517" max="517" width="23.42578125" style="241" customWidth="1"/>
    <col min="518" max="769" width="11.42578125" style="241"/>
    <col min="770" max="770" width="10" style="241" customWidth="1"/>
    <col min="771" max="771" width="13.7109375" style="241" customWidth="1"/>
    <col min="772" max="772" width="16.5703125" style="241" customWidth="1"/>
    <col min="773" max="773" width="23.42578125" style="241" customWidth="1"/>
    <col min="774" max="1025" width="11.42578125" style="241"/>
    <col min="1026" max="1026" width="10" style="241" customWidth="1"/>
    <col min="1027" max="1027" width="13.7109375" style="241" customWidth="1"/>
    <col min="1028" max="1028" width="16.5703125" style="241" customWidth="1"/>
    <col min="1029" max="1029" width="23.42578125" style="241" customWidth="1"/>
    <col min="1030" max="1281" width="11.42578125" style="241"/>
    <col min="1282" max="1282" width="10" style="241" customWidth="1"/>
    <col min="1283" max="1283" width="13.7109375" style="241" customWidth="1"/>
    <col min="1284" max="1284" width="16.5703125" style="241" customWidth="1"/>
    <col min="1285" max="1285" width="23.42578125" style="241" customWidth="1"/>
    <col min="1286" max="1537" width="11.42578125" style="241"/>
    <col min="1538" max="1538" width="10" style="241" customWidth="1"/>
    <col min="1539" max="1539" width="13.7109375" style="241" customWidth="1"/>
    <col min="1540" max="1540" width="16.5703125" style="241" customWidth="1"/>
    <col min="1541" max="1541" width="23.42578125" style="241" customWidth="1"/>
    <col min="1542" max="1793" width="11.42578125" style="241"/>
    <col min="1794" max="1794" width="10" style="241" customWidth="1"/>
    <col min="1795" max="1795" width="13.7109375" style="241" customWidth="1"/>
    <col min="1796" max="1796" width="16.5703125" style="241" customWidth="1"/>
    <col min="1797" max="1797" width="23.42578125" style="241" customWidth="1"/>
    <col min="1798" max="2049" width="11.42578125" style="241"/>
    <col min="2050" max="2050" width="10" style="241" customWidth="1"/>
    <col min="2051" max="2051" width="13.7109375" style="241" customWidth="1"/>
    <col min="2052" max="2052" width="16.5703125" style="241" customWidth="1"/>
    <col min="2053" max="2053" width="23.42578125" style="241" customWidth="1"/>
    <col min="2054" max="2305" width="11.42578125" style="241"/>
    <col min="2306" max="2306" width="10" style="241" customWidth="1"/>
    <col min="2307" max="2307" width="13.7109375" style="241" customWidth="1"/>
    <col min="2308" max="2308" width="16.5703125" style="241" customWidth="1"/>
    <col min="2309" max="2309" width="23.42578125" style="241" customWidth="1"/>
    <col min="2310" max="2561" width="11.42578125" style="241"/>
    <col min="2562" max="2562" width="10" style="241" customWidth="1"/>
    <col min="2563" max="2563" width="13.7109375" style="241" customWidth="1"/>
    <col min="2564" max="2564" width="16.5703125" style="241" customWidth="1"/>
    <col min="2565" max="2565" width="23.42578125" style="241" customWidth="1"/>
    <col min="2566" max="2817" width="11.42578125" style="241"/>
    <col min="2818" max="2818" width="10" style="241" customWidth="1"/>
    <col min="2819" max="2819" width="13.7109375" style="241" customWidth="1"/>
    <col min="2820" max="2820" width="16.5703125" style="241" customWidth="1"/>
    <col min="2821" max="2821" width="23.42578125" style="241" customWidth="1"/>
    <col min="2822" max="3073" width="11.42578125" style="241"/>
    <col min="3074" max="3074" width="10" style="241" customWidth="1"/>
    <col min="3075" max="3075" width="13.7109375" style="241" customWidth="1"/>
    <col min="3076" max="3076" width="16.5703125" style="241" customWidth="1"/>
    <col min="3077" max="3077" width="23.42578125" style="241" customWidth="1"/>
    <col min="3078" max="3329" width="11.42578125" style="241"/>
    <col min="3330" max="3330" width="10" style="241" customWidth="1"/>
    <col min="3331" max="3331" width="13.7109375" style="241" customWidth="1"/>
    <col min="3332" max="3332" width="16.5703125" style="241" customWidth="1"/>
    <col min="3333" max="3333" width="23.42578125" style="241" customWidth="1"/>
    <col min="3334" max="3585" width="11.42578125" style="241"/>
    <col min="3586" max="3586" width="10" style="241" customWidth="1"/>
    <col min="3587" max="3587" width="13.7109375" style="241" customWidth="1"/>
    <col min="3588" max="3588" width="16.5703125" style="241" customWidth="1"/>
    <col min="3589" max="3589" width="23.42578125" style="241" customWidth="1"/>
    <col min="3590" max="3841" width="11.42578125" style="241"/>
    <col min="3842" max="3842" width="10" style="241" customWidth="1"/>
    <col min="3843" max="3843" width="13.7109375" style="241" customWidth="1"/>
    <col min="3844" max="3844" width="16.5703125" style="241" customWidth="1"/>
    <col min="3845" max="3845" width="23.42578125" style="241" customWidth="1"/>
    <col min="3846" max="4097" width="11.42578125" style="241"/>
    <col min="4098" max="4098" width="10" style="241" customWidth="1"/>
    <col min="4099" max="4099" width="13.7109375" style="241" customWidth="1"/>
    <col min="4100" max="4100" width="16.5703125" style="241" customWidth="1"/>
    <col min="4101" max="4101" width="23.42578125" style="241" customWidth="1"/>
    <col min="4102" max="4353" width="11.42578125" style="241"/>
    <col min="4354" max="4354" width="10" style="241" customWidth="1"/>
    <col min="4355" max="4355" width="13.7109375" style="241" customWidth="1"/>
    <col min="4356" max="4356" width="16.5703125" style="241" customWidth="1"/>
    <col min="4357" max="4357" width="23.42578125" style="241" customWidth="1"/>
    <col min="4358" max="4609" width="11.42578125" style="241"/>
    <col min="4610" max="4610" width="10" style="241" customWidth="1"/>
    <col min="4611" max="4611" width="13.7109375" style="241" customWidth="1"/>
    <col min="4612" max="4612" width="16.5703125" style="241" customWidth="1"/>
    <col min="4613" max="4613" width="23.42578125" style="241" customWidth="1"/>
    <col min="4614" max="4865" width="11.42578125" style="241"/>
    <col min="4866" max="4866" width="10" style="241" customWidth="1"/>
    <col min="4867" max="4867" width="13.7109375" style="241" customWidth="1"/>
    <col min="4868" max="4868" width="16.5703125" style="241" customWidth="1"/>
    <col min="4869" max="4869" width="23.42578125" style="241" customWidth="1"/>
    <col min="4870" max="5121" width="11.42578125" style="241"/>
    <col min="5122" max="5122" width="10" style="241" customWidth="1"/>
    <col min="5123" max="5123" width="13.7109375" style="241" customWidth="1"/>
    <col min="5124" max="5124" width="16.5703125" style="241" customWidth="1"/>
    <col min="5125" max="5125" width="23.42578125" style="241" customWidth="1"/>
    <col min="5126" max="5377" width="11.42578125" style="241"/>
    <col min="5378" max="5378" width="10" style="241" customWidth="1"/>
    <col min="5379" max="5379" width="13.7109375" style="241" customWidth="1"/>
    <col min="5380" max="5380" width="16.5703125" style="241" customWidth="1"/>
    <col min="5381" max="5381" width="23.42578125" style="241" customWidth="1"/>
    <col min="5382" max="5633" width="11.42578125" style="241"/>
    <col min="5634" max="5634" width="10" style="241" customWidth="1"/>
    <col min="5635" max="5635" width="13.7109375" style="241" customWidth="1"/>
    <col min="5636" max="5636" width="16.5703125" style="241" customWidth="1"/>
    <col min="5637" max="5637" width="23.42578125" style="241" customWidth="1"/>
    <col min="5638" max="5889" width="11.42578125" style="241"/>
    <col min="5890" max="5890" width="10" style="241" customWidth="1"/>
    <col min="5891" max="5891" width="13.7109375" style="241" customWidth="1"/>
    <col min="5892" max="5892" width="16.5703125" style="241" customWidth="1"/>
    <col min="5893" max="5893" width="23.42578125" style="241" customWidth="1"/>
    <col min="5894" max="6145" width="11.42578125" style="241"/>
    <col min="6146" max="6146" width="10" style="241" customWidth="1"/>
    <col min="6147" max="6147" width="13.7109375" style="241" customWidth="1"/>
    <col min="6148" max="6148" width="16.5703125" style="241" customWidth="1"/>
    <col min="6149" max="6149" width="23.42578125" style="241" customWidth="1"/>
    <col min="6150" max="6401" width="11.42578125" style="241"/>
    <col min="6402" max="6402" width="10" style="241" customWidth="1"/>
    <col min="6403" max="6403" width="13.7109375" style="241" customWidth="1"/>
    <col min="6404" max="6404" width="16.5703125" style="241" customWidth="1"/>
    <col min="6405" max="6405" width="23.42578125" style="241" customWidth="1"/>
    <col min="6406" max="6657" width="11.42578125" style="241"/>
    <col min="6658" max="6658" width="10" style="241" customWidth="1"/>
    <col min="6659" max="6659" width="13.7109375" style="241" customWidth="1"/>
    <col min="6660" max="6660" width="16.5703125" style="241" customWidth="1"/>
    <col min="6661" max="6661" width="23.42578125" style="241" customWidth="1"/>
    <col min="6662" max="6913" width="11.42578125" style="241"/>
    <col min="6914" max="6914" width="10" style="241" customWidth="1"/>
    <col min="6915" max="6915" width="13.7109375" style="241" customWidth="1"/>
    <col min="6916" max="6916" width="16.5703125" style="241" customWidth="1"/>
    <col min="6917" max="6917" width="23.42578125" style="241" customWidth="1"/>
    <col min="6918" max="7169" width="11.42578125" style="241"/>
    <col min="7170" max="7170" width="10" style="241" customWidth="1"/>
    <col min="7171" max="7171" width="13.7109375" style="241" customWidth="1"/>
    <col min="7172" max="7172" width="16.5703125" style="241" customWidth="1"/>
    <col min="7173" max="7173" width="23.42578125" style="241" customWidth="1"/>
    <col min="7174" max="7425" width="11.42578125" style="241"/>
    <col min="7426" max="7426" width="10" style="241" customWidth="1"/>
    <col min="7427" max="7427" width="13.7109375" style="241" customWidth="1"/>
    <col min="7428" max="7428" width="16.5703125" style="241" customWidth="1"/>
    <col min="7429" max="7429" width="23.42578125" style="241" customWidth="1"/>
    <col min="7430" max="7681" width="11.42578125" style="241"/>
    <col min="7682" max="7682" width="10" style="241" customWidth="1"/>
    <col min="7683" max="7683" width="13.7109375" style="241" customWidth="1"/>
    <col min="7684" max="7684" width="16.5703125" style="241" customWidth="1"/>
    <col min="7685" max="7685" width="23.42578125" style="241" customWidth="1"/>
    <col min="7686" max="7937" width="11.42578125" style="241"/>
    <col min="7938" max="7938" width="10" style="241" customWidth="1"/>
    <col min="7939" max="7939" width="13.7109375" style="241" customWidth="1"/>
    <col min="7940" max="7940" width="16.5703125" style="241" customWidth="1"/>
    <col min="7941" max="7941" width="23.42578125" style="241" customWidth="1"/>
    <col min="7942" max="8193" width="11.42578125" style="241"/>
    <col min="8194" max="8194" width="10" style="241" customWidth="1"/>
    <col min="8195" max="8195" width="13.7109375" style="241" customWidth="1"/>
    <col min="8196" max="8196" width="16.5703125" style="241" customWidth="1"/>
    <col min="8197" max="8197" width="23.42578125" style="241" customWidth="1"/>
    <col min="8198" max="8449" width="11.42578125" style="241"/>
    <col min="8450" max="8450" width="10" style="241" customWidth="1"/>
    <col min="8451" max="8451" width="13.7109375" style="241" customWidth="1"/>
    <col min="8452" max="8452" width="16.5703125" style="241" customWidth="1"/>
    <col min="8453" max="8453" width="23.42578125" style="241" customWidth="1"/>
    <col min="8454" max="8705" width="11.42578125" style="241"/>
    <col min="8706" max="8706" width="10" style="241" customWidth="1"/>
    <col min="8707" max="8707" width="13.7109375" style="241" customWidth="1"/>
    <col min="8708" max="8708" width="16.5703125" style="241" customWidth="1"/>
    <col min="8709" max="8709" width="23.42578125" style="241" customWidth="1"/>
    <col min="8710" max="8961" width="11.42578125" style="241"/>
    <col min="8962" max="8962" width="10" style="241" customWidth="1"/>
    <col min="8963" max="8963" width="13.7109375" style="241" customWidth="1"/>
    <col min="8964" max="8964" width="16.5703125" style="241" customWidth="1"/>
    <col min="8965" max="8965" width="23.42578125" style="241" customWidth="1"/>
    <col min="8966" max="9217" width="11.42578125" style="241"/>
    <col min="9218" max="9218" width="10" style="241" customWidth="1"/>
    <col min="9219" max="9219" width="13.7109375" style="241" customWidth="1"/>
    <col min="9220" max="9220" width="16.5703125" style="241" customWidth="1"/>
    <col min="9221" max="9221" width="23.42578125" style="241" customWidth="1"/>
    <col min="9222" max="9473" width="11.42578125" style="241"/>
    <col min="9474" max="9474" width="10" style="241" customWidth="1"/>
    <col min="9475" max="9475" width="13.7109375" style="241" customWidth="1"/>
    <col min="9476" max="9476" width="16.5703125" style="241" customWidth="1"/>
    <col min="9477" max="9477" width="23.42578125" style="241" customWidth="1"/>
    <col min="9478" max="9729" width="11.42578125" style="241"/>
    <col min="9730" max="9730" width="10" style="241" customWidth="1"/>
    <col min="9731" max="9731" width="13.7109375" style="241" customWidth="1"/>
    <col min="9732" max="9732" width="16.5703125" style="241" customWidth="1"/>
    <col min="9733" max="9733" width="23.42578125" style="241" customWidth="1"/>
    <col min="9734" max="9985" width="11.42578125" style="241"/>
    <col min="9986" max="9986" width="10" style="241" customWidth="1"/>
    <col min="9987" max="9987" width="13.7109375" style="241" customWidth="1"/>
    <col min="9988" max="9988" width="16.5703125" style="241" customWidth="1"/>
    <col min="9989" max="9989" width="23.42578125" style="241" customWidth="1"/>
    <col min="9990" max="10241" width="11.42578125" style="241"/>
    <col min="10242" max="10242" width="10" style="241" customWidth="1"/>
    <col min="10243" max="10243" width="13.7109375" style="241" customWidth="1"/>
    <col min="10244" max="10244" width="16.5703125" style="241" customWidth="1"/>
    <col min="10245" max="10245" width="23.42578125" style="241" customWidth="1"/>
    <col min="10246" max="10497" width="11.42578125" style="241"/>
    <col min="10498" max="10498" width="10" style="241" customWidth="1"/>
    <col min="10499" max="10499" width="13.7109375" style="241" customWidth="1"/>
    <col min="10500" max="10500" width="16.5703125" style="241" customWidth="1"/>
    <col min="10501" max="10501" width="23.42578125" style="241" customWidth="1"/>
    <col min="10502" max="10753" width="11.42578125" style="241"/>
    <col min="10754" max="10754" width="10" style="241" customWidth="1"/>
    <col min="10755" max="10755" width="13.7109375" style="241" customWidth="1"/>
    <col min="10756" max="10756" width="16.5703125" style="241" customWidth="1"/>
    <col min="10757" max="10757" width="23.42578125" style="241" customWidth="1"/>
    <col min="10758" max="11009" width="11.42578125" style="241"/>
    <col min="11010" max="11010" width="10" style="241" customWidth="1"/>
    <col min="11011" max="11011" width="13.7109375" style="241" customWidth="1"/>
    <col min="11012" max="11012" width="16.5703125" style="241" customWidth="1"/>
    <col min="11013" max="11013" width="23.42578125" style="241" customWidth="1"/>
    <col min="11014" max="11265" width="11.42578125" style="241"/>
    <col min="11266" max="11266" width="10" style="241" customWidth="1"/>
    <col min="11267" max="11267" width="13.7109375" style="241" customWidth="1"/>
    <col min="11268" max="11268" width="16.5703125" style="241" customWidth="1"/>
    <col min="11269" max="11269" width="23.42578125" style="241" customWidth="1"/>
    <col min="11270" max="11521" width="11.42578125" style="241"/>
    <col min="11522" max="11522" width="10" style="241" customWidth="1"/>
    <col min="11523" max="11523" width="13.7109375" style="241" customWidth="1"/>
    <col min="11524" max="11524" width="16.5703125" style="241" customWidth="1"/>
    <col min="11525" max="11525" width="23.42578125" style="241" customWidth="1"/>
    <col min="11526" max="11777" width="11.42578125" style="241"/>
    <col min="11778" max="11778" width="10" style="241" customWidth="1"/>
    <col min="11779" max="11779" width="13.7109375" style="241" customWidth="1"/>
    <col min="11780" max="11780" width="16.5703125" style="241" customWidth="1"/>
    <col min="11781" max="11781" width="23.42578125" style="241" customWidth="1"/>
    <col min="11782" max="12033" width="11.42578125" style="241"/>
    <col min="12034" max="12034" width="10" style="241" customWidth="1"/>
    <col min="12035" max="12035" width="13.7109375" style="241" customWidth="1"/>
    <col min="12036" max="12036" width="16.5703125" style="241" customWidth="1"/>
    <col min="12037" max="12037" width="23.42578125" style="241" customWidth="1"/>
    <col min="12038" max="12289" width="11.42578125" style="241"/>
    <col min="12290" max="12290" width="10" style="241" customWidth="1"/>
    <col min="12291" max="12291" width="13.7109375" style="241" customWidth="1"/>
    <col min="12292" max="12292" width="16.5703125" style="241" customWidth="1"/>
    <col min="12293" max="12293" width="23.42578125" style="241" customWidth="1"/>
    <col min="12294" max="12545" width="11.42578125" style="241"/>
    <col min="12546" max="12546" width="10" style="241" customWidth="1"/>
    <col min="12547" max="12547" width="13.7109375" style="241" customWidth="1"/>
    <col min="12548" max="12548" width="16.5703125" style="241" customWidth="1"/>
    <col min="12549" max="12549" width="23.42578125" style="241" customWidth="1"/>
    <col min="12550" max="12801" width="11.42578125" style="241"/>
    <col min="12802" max="12802" width="10" style="241" customWidth="1"/>
    <col min="12803" max="12803" width="13.7109375" style="241" customWidth="1"/>
    <col min="12804" max="12804" width="16.5703125" style="241" customWidth="1"/>
    <col min="12805" max="12805" width="23.42578125" style="241" customWidth="1"/>
    <col min="12806" max="13057" width="11.42578125" style="241"/>
    <col min="13058" max="13058" width="10" style="241" customWidth="1"/>
    <col min="13059" max="13059" width="13.7109375" style="241" customWidth="1"/>
    <col min="13060" max="13060" width="16.5703125" style="241" customWidth="1"/>
    <col min="13061" max="13061" width="23.42578125" style="241" customWidth="1"/>
    <col min="13062" max="13313" width="11.42578125" style="241"/>
    <col min="13314" max="13314" width="10" style="241" customWidth="1"/>
    <col min="13315" max="13315" width="13.7109375" style="241" customWidth="1"/>
    <col min="13316" max="13316" width="16.5703125" style="241" customWidth="1"/>
    <col min="13317" max="13317" width="23.42578125" style="241" customWidth="1"/>
    <col min="13318" max="13569" width="11.42578125" style="241"/>
    <col min="13570" max="13570" width="10" style="241" customWidth="1"/>
    <col min="13571" max="13571" width="13.7109375" style="241" customWidth="1"/>
    <col min="13572" max="13572" width="16.5703125" style="241" customWidth="1"/>
    <col min="13573" max="13573" width="23.42578125" style="241" customWidth="1"/>
    <col min="13574" max="13825" width="11.42578125" style="241"/>
    <col min="13826" max="13826" width="10" style="241" customWidth="1"/>
    <col min="13827" max="13827" width="13.7109375" style="241" customWidth="1"/>
    <col min="13828" max="13828" width="16.5703125" style="241" customWidth="1"/>
    <col min="13829" max="13829" width="23.42578125" style="241" customWidth="1"/>
    <col min="13830" max="14081" width="11.42578125" style="241"/>
    <col min="14082" max="14082" width="10" style="241" customWidth="1"/>
    <col min="14083" max="14083" width="13.7109375" style="241" customWidth="1"/>
    <col min="14084" max="14084" width="16.5703125" style="241" customWidth="1"/>
    <col min="14085" max="14085" width="23.42578125" style="241" customWidth="1"/>
    <col min="14086" max="14337" width="11.42578125" style="241"/>
    <col min="14338" max="14338" width="10" style="241" customWidth="1"/>
    <col min="14339" max="14339" width="13.7109375" style="241" customWidth="1"/>
    <col min="14340" max="14340" width="16.5703125" style="241" customWidth="1"/>
    <col min="14341" max="14341" width="23.42578125" style="241" customWidth="1"/>
    <col min="14342" max="14593" width="11.42578125" style="241"/>
    <col min="14594" max="14594" width="10" style="241" customWidth="1"/>
    <col min="14595" max="14595" width="13.7109375" style="241" customWidth="1"/>
    <col min="14596" max="14596" width="16.5703125" style="241" customWidth="1"/>
    <col min="14597" max="14597" width="23.42578125" style="241" customWidth="1"/>
    <col min="14598" max="14849" width="11.42578125" style="241"/>
    <col min="14850" max="14850" width="10" style="241" customWidth="1"/>
    <col min="14851" max="14851" width="13.7109375" style="241" customWidth="1"/>
    <col min="14852" max="14852" width="16.5703125" style="241" customWidth="1"/>
    <col min="14853" max="14853" width="23.42578125" style="241" customWidth="1"/>
    <col min="14854" max="15105" width="11.42578125" style="241"/>
    <col min="15106" max="15106" width="10" style="241" customWidth="1"/>
    <col min="15107" max="15107" width="13.7109375" style="241" customWidth="1"/>
    <col min="15108" max="15108" width="16.5703125" style="241" customWidth="1"/>
    <col min="15109" max="15109" width="23.42578125" style="241" customWidth="1"/>
    <col min="15110" max="15361" width="11.42578125" style="241"/>
    <col min="15362" max="15362" width="10" style="241" customWidth="1"/>
    <col min="15363" max="15363" width="13.7109375" style="241" customWidth="1"/>
    <col min="15364" max="15364" width="16.5703125" style="241" customWidth="1"/>
    <col min="15365" max="15365" width="23.42578125" style="241" customWidth="1"/>
    <col min="15366" max="15617" width="11.42578125" style="241"/>
    <col min="15618" max="15618" width="10" style="241" customWidth="1"/>
    <col min="15619" max="15619" width="13.7109375" style="241" customWidth="1"/>
    <col min="15620" max="15620" width="16.5703125" style="241" customWidth="1"/>
    <col min="15621" max="15621" width="23.42578125" style="241" customWidth="1"/>
    <col min="15622" max="15873" width="11.42578125" style="241"/>
    <col min="15874" max="15874" width="10" style="241" customWidth="1"/>
    <col min="15875" max="15875" width="13.7109375" style="241" customWidth="1"/>
    <col min="15876" max="15876" width="16.5703125" style="241" customWidth="1"/>
    <col min="15877" max="15877" width="23.42578125" style="241" customWidth="1"/>
    <col min="15878" max="16129" width="11.42578125" style="241"/>
    <col min="16130" max="16130" width="10" style="241" customWidth="1"/>
    <col min="16131" max="16131" width="13.7109375" style="241" customWidth="1"/>
    <col min="16132" max="16132" width="16.5703125" style="241" customWidth="1"/>
    <col min="16133" max="16133" width="23.42578125" style="241" customWidth="1"/>
    <col min="16134" max="16384" width="11.42578125" style="241"/>
  </cols>
  <sheetData>
    <row r="1" spans="2:7" ht="42.95" customHeight="1" x14ac:dyDescent="0.2"/>
    <row r="2" spans="2:7" ht="21" customHeight="1" x14ac:dyDescent="0.2">
      <c r="B2" s="1769" t="s">
        <v>2340</v>
      </c>
      <c r="C2" s="1769"/>
      <c r="D2" s="1769"/>
      <c r="E2" s="1769"/>
      <c r="F2" s="3" t="s">
        <v>1</v>
      </c>
    </row>
    <row r="3" spans="2:7" ht="36" customHeight="1" x14ac:dyDescent="0.2">
      <c r="B3" s="1944" t="s">
        <v>2341</v>
      </c>
      <c r="C3" s="1944"/>
      <c r="D3" s="1945"/>
      <c r="E3" s="1946"/>
    </row>
    <row r="4" spans="2:7" ht="16.5" thickBot="1" x14ac:dyDescent="0.25">
      <c r="B4" s="1804" t="s">
        <v>2342</v>
      </c>
      <c r="C4" s="1804"/>
      <c r="D4" s="1804"/>
      <c r="E4" s="1804"/>
    </row>
    <row r="5" spans="2:7" x14ac:dyDescent="0.2">
      <c r="B5" s="1196"/>
      <c r="C5" s="833"/>
      <c r="D5" s="833"/>
      <c r="E5" s="1379"/>
    </row>
    <row r="6" spans="2:7" ht="26.25" customHeight="1" x14ac:dyDescent="0.2">
      <c r="B6" s="1947" t="s">
        <v>2343</v>
      </c>
      <c r="C6" s="1948"/>
      <c r="D6" s="1380" t="s">
        <v>2036</v>
      </c>
      <c r="E6" s="1381" t="s">
        <v>2239</v>
      </c>
    </row>
    <row r="7" spans="2:7" ht="24.95" customHeight="1" x14ac:dyDescent="0.2">
      <c r="B7" s="1382">
        <v>1997</v>
      </c>
      <c r="C7" s="1382" t="s">
        <v>536</v>
      </c>
      <c r="D7" s="1382" t="s">
        <v>2268</v>
      </c>
      <c r="E7" s="1383">
        <v>22000</v>
      </c>
    </row>
    <row r="8" spans="2:7" ht="24.95" customHeight="1" x14ac:dyDescent="0.2">
      <c r="B8" s="1384">
        <v>1998</v>
      </c>
      <c r="C8" s="1384" t="s">
        <v>536</v>
      </c>
      <c r="D8" s="1384" t="s">
        <v>2271</v>
      </c>
      <c r="E8" s="1385">
        <v>24090</v>
      </c>
      <c r="F8" s="1386"/>
      <c r="G8" s="1387"/>
    </row>
    <row r="9" spans="2:7" ht="24.95" customHeight="1" x14ac:dyDescent="0.2">
      <c r="B9" s="1384">
        <v>1999</v>
      </c>
      <c r="C9" s="1384" t="s">
        <v>535</v>
      </c>
      <c r="D9" s="1384" t="s">
        <v>2274</v>
      </c>
      <c r="E9" s="1385">
        <v>25126</v>
      </c>
      <c r="F9" s="1386"/>
      <c r="G9" s="1387"/>
    </row>
    <row r="10" spans="2:7" ht="24.95" customHeight="1" x14ac:dyDescent="0.2">
      <c r="B10" s="1384">
        <v>2000</v>
      </c>
      <c r="C10" s="1384" t="s">
        <v>535</v>
      </c>
      <c r="D10" s="1384" t="s">
        <v>2277</v>
      </c>
      <c r="E10" s="1385">
        <v>26357</v>
      </c>
      <c r="F10" s="1386"/>
      <c r="G10" s="1387"/>
    </row>
    <row r="11" spans="2:7" ht="24.95" customHeight="1" x14ac:dyDescent="0.2">
      <c r="B11" s="1384">
        <v>2001</v>
      </c>
      <c r="C11" s="1384" t="s">
        <v>535</v>
      </c>
      <c r="D11" s="1384" t="s">
        <v>2279</v>
      </c>
      <c r="E11" s="1385">
        <v>27490</v>
      </c>
      <c r="F11" s="1386"/>
      <c r="G11" s="1387"/>
    </row>
    <row r="12" spans="2:7" ht="24.95" customHeight="1" x14ac:dyDescent="0.2">
      <c r="B12" s="1384">
        <v>2002</v>
      </c>
      <c r="C12" s="1384" t="s">
        <v>535</v>
      </c>
      <c r="D12" s="1384" t="s">
        <v>2282</v>
      </c>
      <c r="E12" s="1385">
        <v>28727</v>
      </c>
      <c r="F12" s="1386"/>
      <c r="G12" s="1387"/>
    </row>
    <row r="13" spans="2:7" ht="24.95" customHeight="1" x14ac:dyDescent="0.2">
      <c r="B13" s="1384">
        <v>2003</v>
      </c>
      <c r="C13" s="1384" t="s">
        <v>535</v>
      </c>
      <c r="D13" s="1384" t="s">
        <v>2285</v>
      </c>
      <c r="E13" s="1385">
        <v>29589</v>
      </c>
      <c r="F13" s="1386"/>
      <c r="G13" s="1387"/>
    </row>
    <row r="14" spans="2:7" ht="24.95" customHeight="1" x14ac:dyDescent="0.2">
      <c r="B14" s="1384">
        <v>2004</v>
      </c>
      <c r="C14" s="1384" t="s">
        <v>535</v>
      </c>
      <c r="D14" s="1384" t="s">
        <v>2288</v>
      </c>
      <c r="E14" s="1385">
        <v>30240</v>
      </c>
      <c r="F14" s="1386"/>
      <c r="G14" s="1387"/>
    </row>
    <row r="15" spans="2:7" ht="24.95" customHeight="1" x14ac:dyDescent="0.2">
      <c r="B15" s="1384">
        <v>2005</v>
      </c>
      <c r="C15" s="1384" t="s">
        <v>535</v>
      </c>
      <c r="D15" s="1384" t="s">
        <v>2344</v>
      </c>
      <c r="E15" s="1385">
        <v>31298</v>
      </c>
      <c r="F15" s="1386"/>
      <c r="G15" s="1387"/>
    </row>
    <row r="16" spans="2:7" ht="24.95" customHeight="1" x14ac:dyDescent="0.2">
      <c r="B16" s="1384">
        <v>2006</v>
      </c>
      <c r="C16" s="1384" t="s">
        <v>535</v>
      </c>
      <c r="D16" s="1384" t="s">
        <v>2299</v>
      </c>
      <c r="E16" s="1385">
        <v>32862</v>
      </c>
      <c r="F16" s="1386"/>
      <c r="G16" s="1387"/>
    </row>
    <row r="17" spans="2:7" ht="22.5" customHeight="1" x14ac:dyDescent="0.2">
      <c r="B17" s="1384">
        <v>2007</v>
      </c>
      <c r="C17" s="1384" t="s">
        <v>535</v>
      </c>
      <c r="D17" s="1384" t="s">
        <v>2302</v>
      </c>
      <c r="E17" s="1385">
        <v>34571</v>
      </c>
      <c r="F17" s="1386"/>
      <c r="G17" s="1387"/>
    </row>
    <row r="18" spans="2:7" ht="22.5" customHeight="1" x14ac:dyDescent="0.2">
      <c r="B18" s="1384">
        <v>2008</v>
      </c>
      <c r="C18" s="1384" t="s">
        <v>535</v>
      </c>
      <c r="D18" s="1384" t="s">
        <v>2305</v>
      </c>
      <c r="E18" s="1385">
        <v>36956</v>
      </c>
      <c r="F18" s="1386"/>
      <c r="G18" s="1387"/>
    </row>
    <row r="19" spans="2:7" ht="27" customHeight="1" x14ac:dyDescent="0.2">
      <c r="B19" s="1384">
        <v>2009</v>
      </c>
      <c r="C19" s="1384" t="s">
        <v>535</v>
      </c>
      <c r="D19" s="1384" t="s">
        <v>2308</v>
      </c>
      <c r="E19" s="1385">
        <v>40652</v>
      </c>
      <c r="F19" s="1386"/>
      <c r="G19" s="1387"/>
    </row>
    <row r="20" spans="2:7" ht="26.25" customHeight="1" x14ac:dyDescent="0.2">
      <c r="B20" s="1384">
        <v>2010</v>
      </c>
      <c r="C20" s="1384" t="s">
        <v>535</v>
      </c>
      <c r="D20" s="1384" t="s">
        <v>2311</v>
      </c>
      <c r="E20" s="1385">
        <v>42481</v>
      </c>
      <c r="F20" s="1386"/>
      <c r="G20" s="1387"/>
    </row>
    <row r="21" spans="2:7" ht="26.25" customHeight="1" x14ac:dyDescent="0.2">
      <c r="B21" s="1384">
        <v>2011</v>
      </c>
      <c r="C21" s="1384" t="s">
        <v>535</v>
      </c>
      <c r="D21" s="1384" t="s">
        <v>2314</v>
      </c>
      <c r="E21" s="1385">
        <v>44265</v>
      </c>
      <c r="F21" s="1386"/>
      <c r="G21" s="1387"/>
    </row>
    <row r="22" spans="2:7" ht="22.5" customHeight="1" x14ac:dyDescent="0.2">
      <c r="B22" s="1384">
        <v>2012</v>
      </c>
      <c r="C22" s="1384" t="s">
        <v>535</v>
      </c>
      <c r="D22" s="1384" t="s">
        <v>2317</v>
      </c>
      <c r="E22" s="1385">
        <v>47250</v>
      </c>
      <c r="F22" s="1386"/>
      <c r="G22" s="1387"/>
    </row>
    <row r="23" spans="2:7" ht="24" customHeight="1" x14ac:dyDescent="0.2">
      <c r="B23" s="1384">
        <v>2013</v>
      </c>
      <c r="C23" s="1384" t="s">
        <v>535</v>
      </c>
      <c r="D23" s="1384" t="s">
        <v>2345</v>
      </c>
      <c r="E23" s="1385">
        <v>49500</v>
      </c>
      <c r="F23" s="1386"/>
      <c r="G23" s="1387"/>
    </row>
    <row r="24" spans="2:7" ht="27" customHeight="1" x14ac:dyDescent="0.2">
      <c r="B24" s="1384">
        <v>2014</v>
      </c>
      <c r="C24" s="1384" t="s">
        <v>535</v>
      </c>
      <c r="D24" s="1384" t="s">
        <v>2345</v>
      </c>
      <c r="E24" s="1385">
        <v>51975</v>
      </c>
      <c r="F24" s="1388"/>
      <c r="G24" s="1387"/>
    </row>
    <row r="25" spans="2:7" ht="28.5" customHeight="1" x14ac:dyDescent="0.2">
      <c r="B25" s="1384">
        <v>2015</v>
      </c>
      <c r="C25" s="1384" t="s">
        <v>535</v>
      </c>
      <c r="D25" s="1384" t="s">
        <v>2346</v>
      </c>
      <c r="E25" s="1385">
        <v>55094</v>
      </c>
      <c r="F25" s="1388"/>
      <c r="G25" s="1387"/>
    </row>
    <row r="26" spans="2:7" ht="28.5" customHeight="1" x14ac:dyDescent="0.2">
      <c r="B26" s="1384">
        <v>2016</v>
      </c>
      <c r="C26" s="1384" t="s">
        <v>535</v>
      </c>
      <c r="D26" s="1384" t="s">
        <v>2347</v>
      </c>
      <c r="E26" s="1385">
        <v>59188</v>
      </c>
      <c r="F26" s="1388"/>
      <c r="G26" s="1387"/>
    </row>
    <row r="27" spans="2:7" ht="28.5" customHeight="1" x14ac:dyDescent="0.2">
      <c r="B27" s="1384">
        <v>2017</v>
      </c>
      <c r="C27" s="1384" t="s">
        <v>535</v>
      </c>
      <c r="D27" s="1384" t="s">
        <v>2331</v>
      </c>
      <c r="E27" s="1385">
        <v>60668</v>
      </c>
      <c r="F27" s="1388"/>
      <c r="G27" s="1387"/>
    </row>
    <row r="28" spans="2:7" ht="28.5" customHeight="1" x14ac:dyDescent="0.2">
      <c r="B28" s="1384">
        <v>2018</v>
      </c>
      <c r="C28" s="1384" t="s">
        <v>535</v>
      </c>
      <c r="D28" s="1384" t="s">
        <v>2334</v>
      </c>
      <c r="E28" s="1385">
        <v>62791</v>
      </c>
      <c r="F28" s="1388"/>
      <c r="G28" s="1387"/>
    </row>
    <row r="29" spans="2:7" ht="28.5" customHeight="1" x14ac:dyDescent="0.2">
      <c r="B29" s="1384">
        <v>2019</v>
      </c>
      <c r="C29" s="1384" t="s">
        <v>535</v>
      </c>
      <c r="D29" s="1384" t="s">
        <v>2337</v>
      </c>
      <c r="E29" s="1385">
        <v>64549</v>
      </c>
      <c r="F29" s="1388"/>
      <c r="G29" s="1387"/>
    </row>
    <row r="30" spans="2:7" x14ac:dyDescent="0.2">
      <c r="B30" s="1389"/>
      <c r="C30" s="1371"/>
      <c r="D30" s="1371"/>
      <c r="E30" s="1390"/>
      <c r="F30" s="1388"/>
      <c r="G30" s="1387"/>
    </row>
    <row r="31" spans="2:7" x14ac:dyDescent="0.2">
      <c r="B31" s="1389"/>
      <c r="C31" s="1371"/>
      <c r="D31" s="1371"/>
      <c r="E31" s="1378"/>
      <c r="F31" s="1388"/>
      <c r="G31" s="1387"/>
    </row>
    <row r="32" spans="2:7" x14ac:dyDescent="0.2">
      <c r="B32" s="1389"/>
      <c r="C32" s="1371"/>
      <c r="D32" s="1371"/>
      <c r="E32" s="1378"/>
      <c r="F32" s="1388"/>
      <c r="G32" s="1387"/>
    </row>
    <row r="33" spans="2:7" x14ac:dyDescent="0.2">
      <c r="B33" s="1389"/>
      <c r="C33" s="1371"/>
      <c r="D33" s="1371"/>
      <c r="E33" s="1378"/>
      <c r="F33" s="1388"/>
      <c r="G33" s="1387"/>
    </row>
    <row r="34" spans="2:7" x14ac:dyDescent="0.2">
      <c r="B34" s="1389"/>
      <c r="C34" s="1371"/>
      <c r="D34" s="1371"/>
      <c r="E34" s="1378"/>
      <c r="F34" s="1388"/>
      <c r="G34" s="1387"/>
    </row>
    <row r="35" spans="2:7" x14ac:dyDescent="0.2">
      <c r="B35" s="1389"/>
      <c r="C35" s="1371"/>
      <c r="D35" s="1371"/>
      <c r="E35" s="1378"/>
      <c r="F35" s="1388"/>
      <c r="G35" s="1387"/>
    </row>
    <row r="36" spans="2:7" x14ac:dyDescent="0.2">
      <c r="B36" s="1389"/>
      <c r="C36" s="1371"/>
      <c r="D36" s="1371"/>
      <c r="E36" s="1378"/>
      <c r="F36" s="1388"/>
      <c r="G36" s="1387"/>
    </row>
    <row r="37" spans="2:7" x14ac:dyDescent="0.2">
      <c r="B37" s="1389"/>
      <c r="C37" s="1371"/>
      <c r="D37" s="1371"/>
      <c r="E37" s="1391"/>
      <c r="F37" s="1388"/>
      <c r="G37" s="1387"/>
    </row>
    <row r="38" spans="2:7" x14ac:dyDescent="0.2">
      <c r="B38" s="1389"/>
      <c r="C38" s="1371"/>
      <c r="D38" s="1371"/>
      <c r="E38" s="1391"/>
      <c r="F38" s="1388"/>
      <c r="G38" s="1387"/>
    </row>
    <row r="39" spans="2:7" x14ac:dyDescent="0.2">
      <c r="B39" s="1389"/>
      <c r="C39" s="1371"/>
      <c r="D39" s="1371"/>
      <c r="E39" s="1391"/>
      <c r="F39" s="1388"/>
      <c r="G39" s="1387"/>
    </row>
    <row r="40" spans="2:7" x14ac:dyDescent="0.2">
      <c r="B40" s="1389"/>
      <c r="C40" s="1371"/>
      <c r="D40" s="1371"/>
      <c r="E40" s="1391"/>
      <c r="F40" s="1388"/>
      <c r="G40" s="1387"/>
    </row>
    <row r="41" spans="2:7" x14ac:dyDescent="0.2">
      <c r="B41" s="1389"/>
      <c r="C41" s="1371"/>
      <c r="D41" s="1371"/>
      <c r="E41" s="1391"/>
      <c r="F41" s="1388"/>
      <c r="G41" s="1387"/>
    </row>
    <row r="42" spans="2:7" x14ac:dyDescent="0.2">
      <c r="B42" s="1389"/>
      <c r="C42" s="1371"/>
      <c r="D42" s="1371"/>
      <c r="E42" s="1391"/>
      <c r="F42" s="1388"/>
      <c r="G42" s="1387"/>
    </row>
    <row r="43" spans="2:7" x14ac:dyDescent="0.2">
      <c r="B43" s="1389"/>
      <c r="C43" s="1371"/>
      <c r="D43" s="1371"/>
      <c r="E43" s="1391"/>
      <c r="F43" s="1388"/>
      <c r="G43" s="1387"/>
    </row>
    <row r="44" spans="2:7" x14ac:dyDescent="0.2">
      <c r="B44" s="1389"/>
      <c r="C44" s="1371"/>
      <c r="D44" s="1371"/>
      <c r="E44" s="1391"/>
      <c r="F44" s="1388"/>
      <c r="G44" s="1387"/>
    </row>
    <row r="45" spans="2:7" x14ac:dyDescent="0.2">
      <c r="B45" s="1389"/>
      <c r="C45" s="1371"/>
      <c r="D45" s="1371"/>
      <c r="E45" s="1391"/>
      <c r="F45" s="1388"/>
      <c r="G45" s="1387"/>
    </row>
    <row r="46" spans="2:7" x14ac:dyDescent="0.2">
      <c r="B46" s="1389"/>
      <c r="C46" s="1371"/>
      <c r="D46" s="1371"/>
      <c r="E46" s="1391"/>
      <c r="F46" s="1388"/>
      <c r="G46" s="1387"/>
    </row>
    <row r="47" spans="2:7" x14ac:dyDescent="0.2">
      <c r="B47" s="1389"/>
      <c r="C47" s="1371"/>
      <c r="D47" s="1371"/>
      <c r="E47" s="1391"/>
      <c r="F47" s="1388"/>
      <c r="G47" s="1387"/>
    </row>
    <row r="48" spans="2:7" ht="15.75" x14ac:dyDescent="0.25">
      <c r="F48" s="1392"/>
    </row>
    <row r="49" spans="2:7" ht="15.75" x14ac:dyDescent="0.25">
      <c r="F49" s="1392"/>
    </row>
    <row r="50" spans="2:7" ht="15.75" x14ac:dyDescent="0.25">
      <c r="F50" s="1392"/>
    </row>
    <row r="51" spans="2:7" x14ac:dyDescent="0.2">
      <c r="B51" s="1389"/>
      <c r="C51" s="1371"/>
      <c r="D51" s="1371"/>
      <c r="E51" s="1391"/>
      <c r="F51" s="1388"/>
      <c r="G51" s="1387"/>
    </row>
    <row r="52" spans="2:7" x14ac:dyDescent="0.2">
      <c r="B52" s="1389"/>
      <c r="C52" s="1371"/>
      <c r="D52" s="1371"/>
      <c r="E52" s="1391"/>
      <c r="F52" s="1388"/>
      <c r="G52" s="1387"/>
    </row>
    <row r="53" spans="2:7" x14ac:dyDescent="0.2">
      <c r="B53" s="1389"/>
      <c r="C53" s="1371"/>
      <c r="D53" s="1371"/>
      <c r="E53" s="1391"/>
      <c r="F53" s="1388"/>
      <c r="G53" s="1387"/>
    </row>
    <row r="54" spans="2:7" x14ac:dyDescent="0.2">
      <c r="B54" s="1389"/>
      <c r="C54" s="1371"/>
      <c r="D54" s="1371"/>
      <c r="E54" s="1391"/>
      <c r="F54" s="1388"/>
      <c r="G54" s="1387"/>
    </row>
    <row r="55" spans="2:7" x14ac:dyDescent="0.2">
      <c r="B55" s="1389"/>
      <c r="C55" s="1371"/>
      <c r="D55" s="1371"/>
      <c r="E55" s="1391"/>
      <c r="F55" s="1388"/>
      <c r="G55" s="1387"/>
    </row>
    <row r="56" spans="2:7" x14ac:dyDescent="0.2">
      <c r="B56" s="1389"/>
      <c r="C56" s="1371"/>
      <c r="D56" s="1371"/>
      <c r="E56" s="1391"/>
      <c r="F56" s="1388"/>
      <c r="G56" s="1387"/>
    </row>
    <row r="57" spans="2:7" x14ac:dyDescent="0.2">
      <c r="B57" s="1389"/>
      <c r="C57" s="1371"/>
      <c r="D57" s="1371"/>
      <c r="E57" s="1391"/>
      <c r="F57" s="1388"/>
      <c r="G57" s="1387"/>
    </row>
    <row r="58" spans="2:7" x14ac:dyDescent="0.2">
      <c r="B58" s="1389"/>
      <c r="C58" s="1371"/>
      <c r="D58" s="1371"/>
      <c r="E58" s="1391"/>
      <c r="F58" s="1388"/>
      <c r="G58" s="1387"/>
    </row>
    <row r="59" spans="2:7" x14ac:dyDescent="0.2">
      <c r="B59" s="1389"/>
      <c r="C59" s="1371"/>
      <c r="D59" s="1371"/>
      <c r="E59" s="1391"/>
      <c r="F59" s="1388"/>
      <c r="G59" s="1387"/>
    </row>
    <row r="60" spans="2:7" x14ac:dyDescent="0.2">
      <c r="B60" s="1389"/>
      <c r="C60" s="1371"/>
      <c r="D60" s="1371"/>
      <c r="E60" s="1391"/>
      <c r="F60" s="1388"/>
      <c r="G60" s="1387"/>
    </row>
    <row r="61" spans="2:7" x14ac:dyDescent="0.2">
      <c r="B61" s="1389"/>
      <c r="C61" s="1371"/>
      <c r="D61" s="1371"/>
      <c r="E61" s="1391"/>
      <c r="F61" s="1388"/>
      <c r="G61" s="1387"/>
    </row>
    <row r="62" spans="2:7" x14ac:dyDescent="0.2">
      <c r="B62" s="1389"/>
      <c r="C62" s="1371"/>
      <c r="D62" s="1371"/>
      <c r="E62" s="1391"/>
      <c r="F62" s="1388"/>
      <c r="G62" s="1387"/>
    </row>
    <row r="63" spans="2:7" x14ac:dyDescent="0.2">
      <c r="B63" s="1389"/>
      <c r="C63" s="1371"/>
      <c r="D63" s="1371"/>
      <c r="E63" s="1391"/>
      <c r="F63" s="1388"/>
      <c r="G63" s="1387"/>
    </row>
    <row r="64" spans="2:7" x14ac:dyDescent="0.2">
      <c r="B64" s="1389"/>
      <c r="C64" s="1371"/>
      <c r="D64" s="1371"/>
      <c r="E64" s="1391"/>
      <c r="F64" s="1388"/>
      <c r="G64" s="1387"/>
    </row>
    <row r="65" spans="2:7" x14ac:dyDescent="0.2">
      <c r="B65" s="1389"/>
      <c r="C65" s="1371"/>
      <c r="D65" s="1371"/>
      <c r="E65" s="1391"/>
      <c r="F65" s="1388"/>
      <c r="G65" s="1387"/>
    </row>
    <row r="66" spans="2:7" x14ac:dyDescent="0.2">
      <c r="B66" s="1389"/>
      <c r="C66" s="1371"/>
      <c r="D66" s="1371"/>
      <c r="E66" s="1391"/>
      <c r="F66" s="1388"/>
      <c r="G66" s="1387"/>
    </row>
  </sheetData>
  <mergeCells count="4">
    <mergeCell ref="B2:E2"/>
    <mergeCell ref="B3:E3"/>
    <mergeCell ref="B4:E4"/>
    <mergeCell ref="B6:C6"/>
  </mergeCells>
  <hyperlinks>
    <hyperlink ref="F2" location="'Indice Total'!A6" display="Volver"/>
  </hyperlinks>
  <pageMargins left="0.70866141732283472" right="0.70866141732283472" top="0.74803149606299213" bottom="0.74803149606299213" header="0.31496062992125984" footer="0.31496062992125984"/>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D33"/>
  <sheetViews>
    <sheetView showGridLines="0" zoomScale="90" zoomScaleNormal="90" workbookViewId="0"/>
  </sheetViews>
  <sheetFormatPr baseColWidth="10" defaultRowHeight="15" x14ac:dyDescent="0.25"/>
  <cols>
    <col min="1" max="1" width="23.7109375" customWidth="1"/>
    <col min="2" max="2" width="11.42578125" style="1"/>
    <col min="3" max="3" width="161.85546875" customWidth="1"/>
    <col min="4" max="4" width="12.28515625" customWidth="1"/>
  </cols>
  <sheetData>
    <row r="1" spans="2:4" ht="42.95" customHeight="1" x14ac:dyDescent="0.35">
      <c r="C1" s="1533" t="s">
        <v>0</v>
      </c>
    </row>
    <row r="2" spans="2:4" ht="23.25" customHeight="1" x14ac:dyDescent="0.25">
      <c r="C2" s="1538"/>
      <c r="D2" s="3" t="s">
        <v>1</v>
      </c>
    </row>
    <row r="3" spans="2:4" ht="21" x14ac:dyDescent="0.25">
      <c r="C3" s="1534" t="s">
        <v>2</v>
      </c>
    </row>
    <row r="4" spans="2:4" ht="29.25" customHeight="1" x14ac:dyDescent="0.25">
      <c r="B4" s="1" t="s">
        <v>3</v>
      </c>
    </row>
    <row r="5" spans="2:4" x14ac:dyDescent="0.25">
      <c r="B5" s="4">
        <v>66</v>
      </c>
      <c r="C5" s="5" t="s">
        <v>4</v>
      </c>
    </row>
    <row r="6" spans="2:4" x14ac:dyDescent="0.25">
      <c r="B6" s="4">
        <v>67</v>
      </c>
      <c r="C6" s="5" t="s">
        <v>5</v>
      </c>
    </row>
    <row r="7" spans="2:4" x14ac:dyDescent="0.25">
      <c r="B7" s="4">
        <v>68</v>
      </c>
      <c r="C7" s="5" t="s">
        <v>6</v>
      </c>
    </row>
    <row r="8" spans="2:4" x14ac:dyDescent="0.25">
      <c r="B8" s="4">
        <v>69</v>
      </c>
      <c r="C8" s="5" t="s">
        <v>7</v>
      </c>
    </row>
    <row r="9" spans="2:4" x14ac:dyDescent="0.25">
      <c r="B9" s="4">
        <v>70</v>
      </c>
      <c r="C9" s="5" t="s">
        <v>8</v>
      </c>
    </row>
    <row r="10" spans="2:4" x14ac:dyDescent="0.25">
      <c r="B10" s="4">
        <v>71</v>
      </c>
      <c r="C10" s="5" t="s">
        <v>9</v>
      </c>
    </row>
    <row r="11" spans="2:4" x14ac:dyDescent="0.25">
      <c r="B11" s="4">
        <v>72</v>
      </c>
      <c r="C11" s="5" t="s">
        <v>10</v>
      </c>
    </row>
    <row r="12" spans="2:4" x14ac:dyDescent="0.25">
      <c r="B12" s="4">
        <v>73</v>
      </c>
      <c r="C12" s="5" t="s">
        <v>11</v>
      </c>
    </row>
    <row r="13" spans="2:4" x14ac:dyDescent="0.25">
      <c r="B13" s="4">
        <v>74</v>
      </c>
      <c r="C13" s="5" t="s">
        <v>12</v>
      </c>
    </row>
    <row r="14" spans="2:4" x14ac:dyDescent="0.25">
      <c r="B14" s="4">
        <v>75</v>
      </c>
      <c r="C14" s="5" t="s">
        <v>13</v>
      </c>
    </row>
    <row r="15" spans="2:4" x14ac:dyDescent="0.25">
      <c r="B15" s="4">
        <v>76</v>
      </c>
      <c r="C15" s="5" t="s">
        <v>14</v>
      </c>
    </row>
    <row r="16" spans="2:4" x14ac:dyDescent="0.25">
      <c r="B16" s="4">
        <v>77</v>
      </c>
      <c r="C16" s="5" t="s">
        <v>15</v>
      </c>
    </row>
    <row r="17" spans="2:3" x14ac:dyDescent="0.25">
      <c r="B17" s="4">
        <v>78</v>
      </c>
      <c r="C17" s="5" t="s">
        <v>16</v>
      </c>
    </row>
    <row r="18" spans="2:3" x14ac:dyDescent="0.25">
      <c r="B18" s="4">
        <v>79</v>
      </c>
      <c r="C18" s="5" t="s">
        <v>17</v>
      </c>
    </row>
    <row r="19" spans="2:3" x14ac:dyDescent="0.25">
      <c r="B19" s="4">
        <v>80</v>
      </c>
      <c r="C19" s="5" t="s">
        <v>18</v>
      </c>
    </row>
    <row r="20" spans="2:3" x14ac:dyDescent="0.25">
      <c r="B20" s="4">
        <v>81</v>
      </c>
      <c r="C20" s="5" t="s">
        <v>19</v>
      </c>
    </row>
    <row r="21" spans="2:3" x14ac:dyDescent="0.25">
      <c r="B21" s="4">
        <v>82</v>
      </c>
      <c r="C21" s="5" t="s">
        <v>20</v>
      </c>
    </row>
    <row r="22" spans="2:3" x14ac:dyDescent="0.25">
      <c r="B22" s="4">
        <v>83</v>
      </c>
      <c r="C22" s="5" t="s">
        <v>21</v>
      </c>
    </row>
    <row r="23" spans="2:3" x14ac:dyDescent="0.25">
      <c r="B23" s="4">
        <v>84</v>
      </c>
      <c r="C23" s="5" t="s">
        <v>22</v>
      </c>
    </row>
    <row r="24" spans="2:3" x14ac:dyDescent="0.25">
      <c r="B24" s="4">
        <v>85</v>
      </c>
      <c r="C24" s="5" t="s">
        <v>23</v>
      </c>
    </row>
    <row r="25" spans="2:3" x14ac:dyDescent="0.25">
      <c r="B25" s="4">
        <v>86</v>
      </c>
      <c r="C25" s="5" t="s">
        <v>24</v>
      </c>
    </row>
    <row r="26" spans="2:3" x14ac:dyDescent="0.25">
      <c r="B26" s="4">
        <v>87</v>
      </c>
      <c r="C26" s="5" t="s">
        <v>25</v>
      </c>
    </row>
    <row r="27" spans="2:3" x14ac:dyDescent="0.25">
      <c r="B27" s="4">
        <v>88</v>
      </c>
      <c r="C27" s="5" t="s">
        <v>26</v>
      </c>
    </row>
    <row r="28" spans="2:3" x14ac:dyDescent="0.25">
      <c r="B28" s="4">
        <v>89</v>
      </c>
      <c r="C28" s="5" t="s">
        <v>27</v>
      </c>
    </row>
    <row r="29" spans="2:3" x14ac:dyDescent="0.25">
      <c r="B29" s="4">
        <v>90</v>
      </c>
      <c r="C29" s="5" t="s">
        <v>28</v>
      </c>
    </row>
    <row r="30" spans="2:3" x14ac:dyDescent="0.25">
      <c r="B30" s="4">
        <v>91</v>
      </c>
      <c r="C30" s="5" t="s">
        <v>29</v>
      </c>
    </row>
    <row r="31" spans="2:3" x14ac:dyDescent="0.25">
      <c r="B31" s="4">
        <v>92</v>
      </c>
      <c r="C31" s="5" t="s">
        <v>30</v>
      </c>
    </row>
    <row r="32" spans="2:3" x14ac:dyDescent="0.25">
      <c r="B32" s="4">
        <v>93</v>
      </c>
      <c r="C32" s="5" t="s">
        <v>31</v>
      </c>
    </row>
    <row r="33" spans="2:3" x14ac:dyDescent="0.25">
      <c r="B33" s="4">
        <v>94</v>
      </c>
      <c r="C33" s="5" t="s">
        <v>32</v>
      </c>
    </row>
  </sheetData>
  <hyperlinks>
    <hyperlink ref="B5" location="'66'!A1" display="'66'!A1"/>
    <hyperlink ref="B6" location="'67 68'!A1" display="'67 68'!A1"/>
    <hyperlink ref="B7" location="'67 68'!A1" display="'67 68'!A1"/>
    <hyperlink ref="B8" location="'69'!A1" display="'69'!A1"/>
    <hyperlink ref="B9" location="'70'!A1" display="'70'!A1"/>
    <hyperlink ref="B10" location="'71'!A1" display="'71'!A1"/>
    <hyperlink ref="B11" location="'72 73'!A1" display="'72 73'!A1"/>
    <hyperlink ref="B12" location="'72 73'!A1" display="'72 73'!A1"/>
    <hyperlink ref="B13" location="'74'!A1" display="'74'!A1"/>
    <hyperlink ref="B14" location="'75 76'!A1" display="'75 76'!A1"/>
    <hyperlink ref="B15" location="'75 76'!A1" display="'75 76'!A1"/>
    <hyperlink ref="B16" location="'77'!A1" display="'77'!A1"/>
    <hyperlink ref="B17" location="'78'!A1" display="'78'!A1"/>
    <hyperlink ref="B18" location="'79 80 81 82'!A1" display="'79 80 81 82'!A1"/>
    <hyperlink ref="B19" location="'79 80 81 82'!A1" display="'79 80 81 82'!A1"/>
    <hyperlink ref="B20" location="'79 80 81 82'!A1" display="'79 80 81 82'!A1"/>
    <hyperlink ref="B21" location="'79 80 81 82'!A1" display="'79 80 81 82'!A1"/>
    <hyperlink ref="B22" location="'83 84'!A1" display="'83 84'!A1"/>
    <hyperlink ref="B23" location="'83 84'!A1" display="'83 84'!A1"/>
    <hyperlink ref="B24" location="'85'!A1" display="'85'!A1"/>
    <hyperlink ref="B25" location="'86'!A1" display="'86'!A1"/>
    <hyperlink ref="B26" location="'87'!A1" display="'87'!A1"/>
    <hyperlink ref="B27" location="'88'!A1" display="'88'!A1"/>
    <hyperlink ref="B28" location="'89 90'!A1" display="'89 90'!A1"/>
    <hyperlink ref="B29" location="'89 90'!A1" display="'89 90'!A1"/>
    <hyperlink ref="B30" location="'91 92'!A1" display="'91 92'!A1"/>
    <hyperlink ref="B31" location="'91 92'!A1" display="'91 92'!A1"/>
    <hyperlink ref="B32" location="'93 94'!A1" display="'93 94'!A1"/>
    <hyperlink ref="B33" location="'93 94'!A1" display="'93 94'!A1"/>
    <hyperlink ref="D2" location="'Indice Total'!A75" display="Volver"/>
  </hyperlinks>
  <pageMargins left="0.7" right="0.7" top="0.75" bottom="0.75" header="0.3" footer="0.3"/>
  <pageSetup paperSize="14"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W45"/>
  <sheetViews>
    <sheetView showGridLines="0" zoomScale="90" zoomScaleNormal="90" workbookViewId="0"/>
  </sheetViews>
  <sheetFormatPr baseColWidth="10" defaultColWidth="9.140625" defaultRowHeight="15.75" x14ac:dyDescent="0.25"/>
  <cols>
    <col min="1" max="1" width="23.7109375" style="6" customWidth="1"/>
    <col min="2" max="2" width="41.140625" style="6" customWidth="1"/>
    <col min="3" max="3" width="15.42578125" style="6" bestFit="1" customWidth="1"/>
    <col min="4" max="7" width="15.85546875" style="6" bestFit="1" customWidth="1"/>
    <col min="8" max="8" width="15" style="6" bestFit="1" customWidth="1"/>
    <col min="9" max="9" width="13.7109375" customWidth="1"/>
    <col min="10" max="10" width="12.42578125" style="6" bestFit="1" customWidth="1"/>
    <col min="11" max="11" width="23.85546875" style="6" customWidth="1"/>
    <col min="12" max="15" width="12.42578125" style="6" bestFit="1" customWidth="1"/>
    <col min="16" max="17" width="10.28515625" style="6" bestFit="1" customWidth="1"/>
    <col min="18" max="16384" width="9.140625" style="6"/>
  </cols>
  <sheetData>
    <row r="1" spans="2:23" ht="42.95" customHeight="1" x14ac:dyDescent="0.25"/>
    <row r="2" spans="2:23" ht="24.75" customHeight="1" x14ac:dyDescent="0.25">
      <c r="B2" s="1949" t="s">
        <v>33</v>
      </c>
      <c r="C2" s="1949"/>
      <c r="D2" s="1949"/>
      <c r="E2" s="1949"/>
      <c r="F2" s="1949"/>
      <c r="G2" s="1949"/>
      <c r="H2" s="1949"/>
      <c r="J2" s="3" t="s">
        <v>1</v>
      </c>
    </row>
    <row r="3" spans="2:23" x14ac:dyDescent="0.25">
      <c r="B3" s="1950" t="s">
        <v>34</v>
      </c>
      <c r="C3" s="1950"/>
      <c r="D3" s="1950"/>
      <c r="E3" s="1950"/>
      <c r="F3" s="1950"/>
      <c r="G3" s="1950"/>
      <c r="H3" s="1950"/>
    </row>
    <row r="4" spans="2:23" x14ac:dyDescent="0.25">
      <c r="B4" s="1950" t="s">
        <v>35</v>
      </c>
      <c r="C4" s="1950"/>
      <c r="D4" s="1950"/>
      <c r="E4" s="1950"/>
      <c r="F4" s="1950"/>
      <c r="G4" s="1950"/>
      <c r="H4" s="1950"/>
    </row>
    <row r="5" spans="2:23" ht="16.5" thickBot="1" x14ac:dyDescent="0.3">
      <c r="B5" s="1951" t="s">
        <v>36</v>
      </c>
      <c r="C5" s="1951"/>
      <c r="D5" s="1951"/>
      <c r="E5" s="1951"/>
      <c r="F5" s="1951"/>
      <c r="G5" s="1951"/>
      <c r="H5" s="1951"/>
      <c r="J5"/>
      <c r="K5"/>
      <c r="L5"/>
      <c r="M5"/>
      <c r="N5"/>
      <c r="O5"/>
      <c r="P5"/>
      <c r="Q5"/>
      <c r="R5"/>
      <c r="S5"/>
      <c r="T5"/>
      <c r="U5"/>
      <c r="V5"/>
      <c r="W5"/>
    </row>
    <row r="6" spans="2:23" ht="21" customHeight="1" x14ac:dyDescent="0.25">
      <c r="B6" s="8"/>
      <c r="C6" s="8"/>
      <c r="D6" s="8"/>
      <c r="E6" s="8"/>
      <c r="F6" s="8"/>
      <c r="G6" s="8"/>
      <c r="J6"/>
      <c r="K6"/>
      <c r="L6"/>
      <c r="M6"/>
      <c r="N6"/>
      <c r="O6"/>
      <c r="P6"/>
      <c r="Q6"/>
      <c r="R6"/>
      <c r="S6"/>
      <c r="T6"/>
      <c r="U6"/>
      <c r="V6"/>
      <c r="W6"/>
    </row>
    <row r="7" spans="2:23" ht="21" customHeight="1" x14ac:dyDescent="0.25">
      <c r="B7" s="9" t="s">
        <v>37</v>
      </c>
      <c r="C7" s="10">
        <v>2014</v>
      </c>
      <c r="D7" s="10">
        <v>2015</v>
      </c>
      <c r="E7" s="10">
        <v>2016</v>
      </c>
      <c r="F7" s="10">
        <v>2017</v>
      </c>
      <c r="G7" s="10">
        <v>2018</v>
      </c>
      <c r="H7" s="10">
        <v>2019</v>
      </c>
      <c r="J7"/>
      <c r="K7"/>
      <c r="L7"/>
      <c r="M7"/>
      <c r="N7"/>
      <c r="O7"/>
      <c r="P7"/>
      <c r="Q7"/>
      <c r="R7"/>
      <c r="S7"/>
      <c r="T7"/>
      <c r="U7"/>
      <c r="V7"/>
      <c r="W7"/>
    </row>
    <row r="8" spans="2:23" ht="18" customHeight="1" x14ac:dyDescent="0.25">
      <c r="B8" s="11" t="s">
        <v>38</v>
      </c>
      <c r="C8" s="12">
        <v>46724.500000000007</v>
      </c>
      <c r="D8" s="12">
        <v>49896</v>
      </c>
      <c r="E8" s="12">
        <v>53789</v>
      </c>
      <c r="F8" s="12">
        <v>55828.25</v>
      </c>
      <c r="G8" s="12">
        <v>56869.166666666664</v>
      </c>
      <c r="H8" s="12">
        <v>57117.333333333336</v>
      </c>
      <c r="J8"/>
      <c r="K8"/>
      <c r="L8"/>
      <c r="M8"/>
      <c r="N8"/>
      <c r="O8"/>
      <c r="P8"/>
      <c r="Q8"/>
      <c r="R8"/>
      <c r="S8"/>
      <c r="T8"/>
      <c r="U8"/>
      <c r="V8"/>
      <c r="W8"/>
    </row>
    <row r="9" spans="2:23" ht="18" customHeight="1" x14ac:dyDescent="0.25">
      <c r="B9" s="11" t="s">
        <v>39</v>
      </c>
      <c r="C9" s="12">
        <v>11390.166666666666</v>
      </c>
      <c r="D9" s="12">
        <v>11469.496666666666</v>
      </c>
      <c r="E9" s="12">
        <v>11078</v>
      </c>
      <c r="F9" s="12">
        <v>9796.6666666666661</v>
      </c>
      <c r="G9" s="12">
        <v>9751.25</v>
      </c>
      <c r="H9" s="12">
        <v>8721.5833333333339</v>
      </c>
      <c r="J9"/>
      <c r="K9"/>
      <c r="L9"/>
      <c r="M9"/>
      <c r="N9"/>
      <c r="O9"/>
      <c r="P9"/>
      <c r="Q9"/>
      <c r="R9"/>
      <c r="S9"/>
      <c r="T9"/>
      <c r="U9"/>
      <c r="V9"/>
      <c r="W9"/>
    </row>
    <row r="10" spans="2:23" ht="18" customHeight="1" x14ac:dyDescent="0.25">
      <c r="B10" s="11" t="s">
        <v>40</v>
      </c>
      <c r="C10" s="12">
        <v>5550.833333333333</v>
      </c>
      <c r="D10" s="12">
        <v>5140.583333333333</v>
      </c>
      <c r="E10" s="12">
        <v>4734</v>
      </c>
      <c r="F10" s="12">
        <v>4511.916666666667</v>
      </c>
      <c r="G10" s="12">
        <v>4823</v>
      </c>
      <c r="H10" s="12">
        <v>10978.666666666666</v>
      </c>
      <c r="J10"/>
      <c r="K10"/>
      <c r="L10"/>
      <c r="M10"/>
      <c r="N10"/>
      <c r="O10"/>
      <c r="P10"/>
      <c r="Q10"/>
      <c r="R10"/>
      <c r="S10"/>
      <c r="T10"/>
      <c r="U10"/>
      <c r="V10"/>
      <c r="W10"/>
    </row>
    <row r="11" spans="2:23" ht="18" customHeight="1" x14ac:dyDescent="0.25">
      <c r="B11" s="11" t="s">
        <v>41</v>
      </c>
      <c r="C11" s="12">
        <v>15527.833333333336</v>
      </c>
      <c r="D11" s="12">
        <v>15454.75</v>
      </c>
      <c r="E11" s="12">
        <v>14059</v>
      </c>
      <c r="F11" s="12">
        <v>12541.25</v>
      </c>
      <c r="G11" s="12">
        <v>11267.416666666666</v>
      </c>
      <c r="H11" s="12">
        <v>10407.333333333334</v>
      </c>
      <c r="J11"/>
      <c r="K11"/>
      <c r="L11"/>
      <c r="M11"/>
      <c r="N11"/>
      <c r="O11"/>
      <c r="P11"/>
      <c r="Q11"/>
      <c r="R11"/>
      <c r="S11"/>
      <c r="T11"/>
      <c r="U11"/>
      <c r="V11"/>
      <c r="W11"/>
    </row>
    <row r="12" spans="2:23" ht="18" customHeight="1" x14ac:dyDescent="0.25">
      <c r="B12" s="11" t="s">
        <v>42</v>
      </c>
      <c r="C12" s="12">
        <v>8161.4166666666661</v>
      </c>
      <c r="D12" s="12">
        <v>7912.333333333333</v>
      </c>
      <c r="E12" s="12">
        <v>8204</v>
      </c>
      <c r="F12" s="12">
        <v>8216.1666666666661</v>
      </c>
      <c r="G12" s="12">
        <v>7809</v>
      </c>
      <c r="H12" s="12">
        <v>0</v>
      </c>
      <c r="J12"/>
      <c r="K12"/>
      <c r="L12"/>
      <c r="M12"/>
      <c r="N12"/>
      <c r="O12"/>
      <c r="P12"/>
      <c r="Q12"/>
      <c r="R12"/>
      <c r="S12"/>
      <c r="T12"/>
      <c r="U12"/>
      <c r="V12"/>
      <c r="W12"/>
    </row>
    <row r="13" spans="2:23" ht="18" customHeight="1" x14ac:dyDescent="0.25">
      <c r="B13" s="13" t="s">
        <v>43</v>
      </c>
      <c r="C13" s="14">
        <v>87354.750000000015</v>
      </c>
      <c r="D13" s="14">
        <v>89873.16333333333</v>
      </c>
      <c r="E13" s="14">
        <v>91864</v>
      </c>
      <c r="F13" s="14">
        <v>90894.250000000015</v>
      </c>
      <c r="G13" s="14">
        <v>90519.833333333328</v>
      </c>
      <c r="H13" s="14">
        <v>87224.916666666672</v>
      </c>
      <c r="J13"/>
      <c r="K13"/>
      <c r="L13"/>
      <c r="M13"/>
      <c r="N13"/>
      <c r="O13"/>
      <c r="P13"/>
      <c r="Q13"/>
      <c r="R13"/>
      <c r="S13"/>
      <c r="T13"/>
      <c r="U13"/>
      <c r="V13"/>
      <c r="W13"/>
    </row>
    <row r="14" spans="2:23" ht="18" customHeight="1" x14ac:dyDescent="0.25">
      <c r="B14" s="11" t="s">
        <v>38</v>
      </c>
      <c r="C14" s="12">
        <v>2989282.1666666665</v>
      </c>
      <c r="D14" s="12">
        <v>3110432.6666666665</v>
      </c>
      <c r="E14" s="12">
        <v>3470709</v>
      </c>
      <c r="F14" s="12">
        <v>3555417.6666666665</v>
      </c>
      <c r="G14" s="12">
        <v>3643035.3333333335</v>
      </c>
      <c r="H14" s="12">
        <v>3708172.75</v>
      </c>
      <c r="J14"/>
      <c r="K14"/>
      <c r="L14"/>
      <c r="M14"/>
      <c r="N14"/>
      <c r="O14"/>
      <c r="P14"/>
      <c r="Q14"/>
      <c r="R14"/>
      <c r="S14"/>
      <c r="T14"/>
      <c r="U14"/>
      <c r="V14"/>
      <c r="W14"/>
    </row>
    <row r="15" spans="2:23" ht="18" customHeight="1" x14ac:dyDescent="0.25">
      <c r="B15" s="11" t="s">
        <v>39</v>
      </c>
      <c r="C15" s="12">
        <v>1196363.6666666667</v>
      </c>
      <c r="D15" s="12">
        <v>1244503.8333333333</v>
      </c>
      <c r="E15" s="12">
        <v>1451651</v>
      </c>
      <c r="F15" s="12">
        <v>1074583.5833333333</v>
      </c>
      <c r="G15" s="12">
        <v>1107949.5</v>
      </c>
      <c r="H15" s="12">
        <v>1066427.5833333333</v>
      </c>
      <c r="J15"/>
      <c r="K15"/>
      <c r="L15"/>
      <c r="M15"/>
      <c r="N15"/>
      <c r="O15"/>
      <c r="P15"/>
      <c r="Q15"/>
      <c r="R15"/>
      <c r="S15"/>
      <c r="T15"/>
      <c r="U15"/>
      <c r="V15"/>
      <c r="W15"/>
    </row>
    <row r="16" spans="2:23" ht="18" customHeight="1" x14ac:dyDescent="0.25">
      <c r="B16" s="11" t="s">
        <v>40</v>
      </c>
      <c r="C16" s="12">
        <v>404747</v>
      </c>
      <c r="D16" s="12">
        <v>391039.66666666669</v>
      </c>
      <c r="E16" s="12">
        <v>379966.66666666669</v>
      </c>
      <c r="F16" s="12">
        <v>351863.75</v>
      </c>
      <c r="G16" s="12">
        <v>352326.08333333331</v>
      </c>
      <c r="H16" s="12">
        <v>444801.58333333331</v>
      </c>
      <c r="J16"/>
      <c r="K16"/>
      <c r="L16"/>
      <c r="M16"/>
      <c r="N16"/>
      <c r="O16"/>
      <c r="P16"/>
      <c r="Q16"/>
      <c r="R16"/>
      <c r="S16"/>
      <c r="T16"/>
      <c r="U16"/>
      <c r="V16"/>
      <c r="W16"/>
    </row>
    <row r="17" spans="2:23" ht="18" customHeight="1" x14ac:dyDescent="0.25">
      <c r="B17" s="11" t="s">
        <v>44</v>
      </c>
      <c r="C17" s="12">
        <v>473465.83333333331</v>
      </c>
      <c r="D17" s="12">
        <v>442705.33333333331</v>
      </c>
      <c r="E17" s="12">
        <v>374005</v>
      </c>
      <c r="F17" s="12">
        <v>325953.58333333331</v>
      </c>
      <c r="G17" s="12">
        <v>306400.25</v>
      </c>
      <c r="H17" s="12">
        <v>294149.33333333331</v>
      </c>
      <c r="J17"/>
      <c r="K17"/>
      <c r="L17"/>
      <c r="M17"/>
      <c r="N17"/>
      <c r="O17"/>
      <c r="P17"/>
      <c r="Q17"/>
      <c r="R17"/>
      <c r="S17"/>
      <c r="T17"/>
      <c r="U17"/>
      <c r="V17"/>
      <c r="W17"/>
    </row>
    <row r="18" spans="2:23" ht="18" customHeight="1" x14ac:dyDescent="0.25">
      <c r="B18" s="11" t="s">
        <v>42</v>
      </c>
      <c r="C18" s="12">
        <v>149573.75</v>
      </c>
      <c r="D18" s="12">
        <v>143755.83333333334</v>
      </c>
      <c r="E18" s="12">
        <v>163124</v>
      </c>
      <c r="F18" s="12">
        <v>200260.08333333334</v>
      </c>
      <c r="G18" s="12">
        <v>165871.90909090909</v>
      </c>
      <c r="H18" s="12">
        <v>0</v>
      </c>
      <c r="J18"/>
      <c r="K18"/>
      <c r="L18"/>
      <c r="M18"/>
      <c r="N18"/>
      <c r="O18"/>
      <c r="P18"/>
      <c r="Q18"/>
      <c r="R18"/>
      <c r="S18"/>
      <c r="T18"/>
      <c r="U18"/>
      <c r="V18"/>
      <c r="W18"/>
    </row>
    <row r="19" spans="2:23" ht="18" customHeight="1" x14ac:dyDescent="0.25">
      <c r="B19" s="13" t="s">
        <v>45</v>
      </c>
      <c r="C19" s="14">
        <v>5213432.416666666</v>
      </c>
      <c r="D19" s="14">
        <v>5332437.333333333</v>
      </c>
      <c r="E19" s="14">
        <v>5839455.666666667</v>
      </c>
      <c r="F19" s="14">
        <v>5508078.666666666</v>
      </c>
      <c r="G19" s="14">
        <v>5575583.0757575762</v>
      </c>
      <c r="H19" s="14">
        <v>5513551.25</v>
      </c>
      <c r="J19"/>
      <c r="K19"/>
      <c r="L19"/>
      <c r="M19"/>
      <c r="N19"/>
      <c r="O19"/>
      <c r="P19"/>
      <c r="Q19"/>
      <c r="R19"/>
      <c r="S19"/>
      <c r="T19"/>
      <c r="U19"/>
      <c r="V19"/>
      <c r="W19"/>
    </row>
    <row r="20" spans="2:23" ht="18" customHeight="1" x14ac:dyDescent="0.25">
      <c r="B20" s="11" t="s">
        <v>38</v>
      </c>
      <c r="C20" s="12">
        <v>440706.83333333331</v>
      </c>
      <c r="D20" s="12">
        <v>442904.75</v>
      </c>
      <c r="E20" s="12">
        <v>451571.58333333331</v>
      </c>
      <c r="F20" s="12">
        <v>442997.08333333331</v>
      </c>
      <c r="G20" s="12">
        <v>440924</v>
      </c>
      <c r="H20" s="12">
        <v>427121</v>
      </c>
      <c r="J20"/>
      <c r="K20"/>
      <c r="L20"/>
      <c r="M20"/>
      <c r="N20"/>
      <c r="O20"/>
      <c r="P20"/>
      <c r="Q20"/>
      <c r="R20"/>
      <c r="S20"/>
      <c r="T20"/>
      <c r="U20"/>
      <c r="V20"/>
      <c r="W20"/>
    </row>
    <row r="21" spans="2:23" ht="18" customHeight="1" x14ac:dyDescent="0.25">
      <c r="B21" s="11" t="s">
        <v>39</v>
      </c>
      <c r="C21" s="12">
        <v>295405.25</v>
      </c>
      <c r="D21" s="12">
        <v>304733.25</v>
      </c>
      <c r="E21" s="12">
        <v>267094.5</v>
      </c>
      <c r="F21" s="12">
        <v>253026.58333333334</v>
      </c>
      <c r="G21" s="12">
        <v>256548.66666666666</v>
      </c>
      <c r="H21" s="12">
        <v>245722</v>
      </c>
      <c r="J21"/>
      <c r="K21"/>
      <c r="L21"/>
      <c r="M21"/>
      <c r="N21"/>
      <c r="O21"/>
      <c r="P21"/>
      <c r="Q21"/>
      <c r="R21"/>
      <c r="S21"/>
      <c r="T21"/>
      <c r="U21"/>
      <c r="V21"/>
      <c r="W21"/>
    </row>
    <row r="22" spans="2:23" ht="18" customHeight="1" x14ac:dyDescent="0.25">
      <c r="B22" s="11" t="s">
        <v>46</v>
      </c>
      <c r="C22" s="12">
        <v>522311.16666666669</v>
      </c>
      <c r="D22" s="12">
        <v>548028.16666666663</v>
      </c>
      <c r="E22" s="12">
        <v>588469.16666666663</v>
      </c>
      <c r="F22" s="12">
        <v>591206.08333333337</v>
      </c>
      <c r="G22" s="12">
        <v>603399.08333333337</v>
      </c>
      <c r="H22" s="12">
        <v>643524.33333333337</v>
      </c>
      <c r="J22"/>
      <c r="K22"/>
      <c r="L22"/>
      <c r="M22"/>
      <c r="N22"/>
      <c r="O22"/>
      <c r="P22"/>
      <c r="Q22"/>
      <c r="R22"/>
      <c r="S22"/>
      <c r="T22"/>
      <c r="U22"/>
      <c r="V22"/>
      <c r="W22"/>
    </row>
    <row r="23" spans="2:23" ht="18" customHeight="1" x14ac:dyDescent="0.25">
      <c r="B23" s="11" t="s">
        <v>44</v>
      </c>
      <c r="C23" s="12">
        <v>140320.41666666666</v>
      </c>
      <c r="D23" s="12">
        <v>127895.41666666667</v>
      </c>
      <c r="E23" s="12">
        <v>126993.33333333334</v>
      </c>
      <c r="F23" s="12">
        <v>130046.33333333333</v>
      </c>
      <c r="G23" s="12">
        <v>129414.33333333333</v>
      </c>
      <c r="H23" s="12">
        <v>136046</v>
      </c>
      <c r="J23"/>
      <c r="K23"/>
      <c r="L23"/>
      <c r="M23"/>
      <c r="N23"/>
      <c r="O23"/>
      <c r="P23"/>
      <c r="Q23"/>
      <c r="R23"/>
      <c r="S23"/>
      <c r="T23"/>
      <c r="U23"/>
      <c r="V23"/>
      <c r="W23"/>
    </row>
    <row r="24" spans="2:23" ht="18" customHeight="1" x14ac:dyDescent="0.25">
      <c r="B24" s="11" t="s">
        <v>42</v>
      </c>
      <c r="C24" s="12">
        <v>36918.583333333336</v>
      </c>
      <c r="D24" s="12">
        <v>29800.166666666668</v>
      </c>
      <c r="E24" s="12">
        <v>27994.583333333336</v>
      </c>
      <c r="F24" s="12">
        <v>29559.5</v>
      </c>
      <c r="G24" s="12">
        <v>21479.545454545456</v>
      </c>
      <c r="H24" s="12">
        <v>0</v>
      </c>
      <c r="J24"/>
      <c r="K24"/>
      <c r="L24"/>
      <c r="M24"/>
      <c r="N24"/>
      <c r="O24"/>
      <c r="P24"/>
      <c r="Q24"/>
      <c r="R24"/>
      <c r="S24"/>
      <c r="T24"/>
      <c r="U24"/>
      <c r="V24"/>
      <c r="W24"/>
    </row>
    <row r="25" spans="2:23" ht="18" customHeight="1" x14ac:dyDescent="0.25">
      <c r="B25" s="13" t="s">
        <v>47</v>
      </c>
      <c r="C25" s="14">
        <v>1435662.25</v>
      </c>
      <c r="D25" s="14">
        <v>1453361.75</v>
      </c>
      <c r="E25" s="14">
        <v>1462123.1666666665</v>
      </c>
      <c r="F25" s="14">
        <v>1446835.5833333333</v>
      </c>
      <c r="G25" s="14">
        <v>1451765.6287878787</v>
      </c>
      <c r="H25" s="14">
        <v>1452413.3333333335</v>
      </c>
      <c r="J25"/>
      <c r="K25"/>
      <c r="L25"/>
      <c r="M25"/>
      <c r="N25"/>
      <c r="O25"/>
      <c r="P25"/>
      <c r="Q25"/>
      <c r="R25"/>
      <c r="S25"/>
      <c r="T25"/>
      <c r="U25"/>
      <c r="V25"/>
      <c r="W25"/>
    </row>
    <row r="26" spans="2:23" x14ac:dyDescent="0.25">
      <c r="B26" s="15" t="s">
        <v>48</v>
      </c>
      <c r="C26" s="16"/>
      <c r="D26" s="16"/>
      <c r="E26" s="16"/>
      <c r="F26" s="17"/>
      <c r="G26" s="17"/>
      <c r="J26"/>
      <c r="K26"/>
      <c r="L26"/>
      <c r="M26"/>
      <c r="N26"/>
      <c r="O26"/>
      <c r="P26"/>
      <c r="Q26"/>
      <c r="R26"/>
      <c r="S26"/>
      <c r="T26"/>
      <c r="U26"/>
      <c r="V26"/>
      <c r="W26"/>
    </row>
    <row r="27" spans="2:23" ht="26.25" customHeight="1" x14ac:dyDescent="0.25">
      <c r="B27" s="18"/>
      <c r="C27" s="16"/>
      <c r="D27" s="16"/>
      <c r="E27" s="16"/>
      <c r="F27" s="17"/>
      <c r="G27" s="19"/>
      <c r="J27"/>
      <c r="K27"/>
      <c r="L27"/>
      <c r="M27"/>
      <c r="N27"/>
      <c r="O27"/>
      <c r="P27"/>
      <c r="Q27"/>
      <c r="R27"/>
      <c r="S27"/>
      <c r="T27"/>
      <c r="U27"/>
      <c r="V27"/>
      <c r="W27"/>
    </row>
    <row r="28" spans="2:23" ht="26.25" customHeight="1" x14ac:dyDescent="0.25">
      <c r="B28" s="18"/>
      <c r="C28" s="16"/>
      <c r="D28" s="16"/>
      <c r="E28" s="16"/>
      <c r="F28" s="17"/>
      <c r="G28" s="17"/>
      <c r="H28" s="20"/>
    </row>
    <row r="29" spans="2:23" ht="26.25" customHeight="1" x14ac:dyDescent="0.25">
      <c r="B29" s="18"/>
      <c r="C29" s="16"/>
      <c r="D29" s="16"/>
      <c r="E29" s="16"/>
      <c r="F29" s="17"/>
      <c r="G29" s="17"/>
    </row>
    <row r="30" spans="2:23" ht="26.25" customHeight="1" x14ac:dyDescent="0.25">
      <c r="B30" s="18"/>
      <c r="C30" s="16"/>
      <c r="D30" s="16"/>
      <c r="E30" s="16"/>
      <c r="F30" s="17"/>
      <c r="G30" s="17"/>
    </row>
    <row r="31" spans="2:23" ht="26.25" customHeight="1" x14ac:dyDescent="0.25">
      <c r="B31" s="18"/>
      <c r="C31" s="16"/>
      <c r="D31" s="16"/>
      <c r="E31" s="16"/>
      <c r="F31" s="17"/>
      <c r="G31" s="17"/>
    </row>
    <row r="32" spans="2:23" ht="26.25" customHeight="1" x14ac:dyDescent="0.25">
      <c r="B32" s="18"/>
      <c r="C32" s="16"/>
      <c r="D32" s="16"/>
      <c r="E32" s="16"/>
      <c r="F32" s="17"/>
      <c r="G32" s="17"/>
    </row>
    <row r="33" spans="2:7" ht="26.25" customHeight="1" x14ac:dyDescent="0.25">
      <c r="B33" s="18"/>
      <c r="C33" s="16"/>
      <c r="D33" s="16"/>
      <c r="E33" s="16"/>
      <c r="F33" s="17"/>
      <c r="G33" s="17"/>
    </row>
    <row r="34" spans="2:7" ht="26.25" customHeight="1" x14ac:dyDescent="0.25">
      <c r="B34" s="18"/>
      <c r="C34" s="16"/>
      <c r="D34" s="16"/>
      <c r="E34" s="16"/>
      <c r="F34" s="17"/>
      <c r="G34" s="17"/>
    </row>
    <row r="35" spans="2:7" ht="26.25" customHeight="1" x14ac:dyDescent="0.25">
      <c r="B35" s="18"/>
      <c r="C35" s="16"/>
      <c r="D35" s="16"/>
      <c r="E35" s="16"/>
      <c r="F35" s="17"/>
      <c r="G35" s="17"/>
    </row>
    <row r="36" spans="2:7" ht="26.25" customHeight="1" x14ac:dyDescent="0.25">
      <c r="B36" s="18"/>
      <c r="C36" s="16"/>
      <c r="D36" s="16"/>
      <c r="E36" s="16"/>
      <c r="F36" s="17"/>
      <c r="G36" s="17"/>
    </row>
    <row r="37" spans="2:7" ht="26.25" customHeight="1" x14ac:dyDescent="0.25">
      <c r="B37" s="18"/>
      <c r="C37" s="16"/>
      <c r="D37" s="16"/>
      <c r="E37" s="16"/>
      <c r="F37" s="17"/>
      <c r="G37" s="17"/>
    </row>
    <row r="38" spans="2:7" ht="26.25" customHeight="1" x14ac:dyDescent="0.25">
      <c r="B38" s="18"/>
      <c r="C38" s="16"/>
      <c r="D38" s="16"/>
      <c r="E38" s="16"/>
      <c r="F38" s="17"/>
      <c r="G38" s="17"/>
    </row>
    <row r="39" spans="2:7" ht="26.25" customHeight="1" x14ac:dyDescent="0.25">
      <c r="B39" s="18"/>
      <c r="C39" s="16"/>
      <c r="D39" s="16"/>
      <c r="E39" s="16"/>
      <c r="F39" s="17"/>
      <c r="G39" s="17"/>
    </row>
    <row r="40" spans="2:7" ht="26.25" customHeight="1" x14ac:dyDescent="0.25">
      <c r="B40" s="18"/>
      <c r="C40" s="16"/>
      <c r="D40" s="16"/>
      <c r="E40" s="16"/>
      <c r="F40" s="17"/>
      <c r="G40" s="17"/>
    </row>
    <row r="41" spans="2:7" ht="15" customHeight="1" x14ac:dyDescent="0.25">
      <c r="B41" s="21"/>
    </row>
    <row r="42" spans="2:7" ht="15" customHeight="1" x14ac:dyDescent="0.25">
      <c r="B42" s="21"/>
    </row>
    <row r="43" spans="2:7" ht="15" customHeight="1" x14ac:dyDescent="0.25">
      <c r="B43" s="21"/>
    </row>
    <row r="44" spans="2:7" ht="15" customHeight="1" x14ac:dyDescent="0.25">
      <c r="B44" s="21"/>
    </row>
    <row r="45" spans="2:7" ht="15" customHeight="1" x14ac:dyDescent="0.25">
      <c r="B45" s="21"/>
    </row>
  </sheetData>
  <mergeCells count="4">
    <mergeCell ref="B2:H2"/>
    <mergeCell ref="B3:H3"/>
    <mergeCell ref="B4:H4"/>
    <mergeCell ref="B5:H5"/>
  </mergeCells>
  <hyperlinks>
    <hyperlink ref="J2" location="'Indice Total'!A76" display="Volver"/>
  </hyperlinks>
  <pageMargins left="0.70866141732283472" right="0.70866141732283472" top="0.74803149606299213" bottom="0.74803149606299213" header="0.31496062992125984" footer="0.31496062992125984"/>
  <pageSetup paperSize="14" scale="88" orientation="landscape"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S60"/>
  <sheetViews>
    <sheetView showGridLines="0" zoomScale="90" zoomScaleNormal="90" workbookViewId="0"/>
  </sheetViews>
  <sheetFormatPr baseColWidth="10" defaultColWidth="9.140625" defaultRowHeight="15" x14ac:dyDescent="0.2"/>
  <cols>
    <col min="1" max="1" width="23.7109375" style="6" customWidth="1"/>
    <col min="2" max="2" width="54.5703125" style="6" customWidth="1"/>
    <col min="3" max="3" width="19.28515625" style="6" bestFit="1" customWidth="1"/>
    <col min="4" max="4" width="18.85546875" style="6" bestFit="1" customWidth="1"/>
    <col min="5" max="5" width="16.85546875" style="6" bestFit="1" customWidth="1"/>
    <col min="6" max="6" width="24.42578125" style="6" bestFit="1" customWidth="1"/>
    <col min="7" max="7" width="21.140625" style="6" bestFit="1" customWidth="1"/>
    <col min="8" max="8" width="13.42578125" style="22" customWidth="1"/>
    <col min="9" max="9" width="13.85546875" style="6" customWidth="1"/>
    <col min="10" max="10" width="12.5703125" style="6" customWidth="1"/>
    <col min="11" max="11" width="11" style="6" bestFit="1" customWidth="1"/>
    <col min="12" max="12" width="17.140625" style="6" bestFit="1" customWidth="1"/>
    <col min="13" max="13" width="17.140625" style="6" customWidth="1"/>
    <col min="14" max="14" width="15.42578125" style="6" bestFit="1" customWidth="1"/>
    <col min="15" max="15" width="15.140625" style="6" bestFit="1" customWidth="1"/>
    <col min="16" max="16" width="9.140625" style="6"/>
    <col min="17" max="17" width="9.5703125" style="6" bestFit="1" customWidth="1"/>
    <col min="18" max="18" width="12.7109375" style="6" bestFit="1" customWidth="1"/>
    <col min="19" max="19" width="9.42578125" style="6" customWidth="1"/>
    <col min="20" max="22" width="9.140625" style="6"/>
    <col min="23" max="23" width="10.42578125" style="6" customWidth="1"/>
    <col min="24" max="16384" width="9.140625" style="6"/>
  </cols>
  <sheetData>
    <row r="1" spans="2:19" ht="42.95" customHeight="1" x14ac:dyDescent="0.2"/>
    <row r="2" spans="2:19" ht="18" x14ac:dyDescent="0.2">
      <c r="B2" s="1953" t="s">
        <v>49</v>
      </c>
      <c r="C2" s="1954"/>
      <c r="D2" s="1954"/>
      <c r="E2" s="1954"/>
      <c r="F2" s="1954"/>
      <c r="G2" s="1954"/>
      <c r="H2" s="3" t="s">
        <v>1</v>
      </c>
    </row>
    <row r="3" spans="2:19" ht="6.75" customHeight="1" x14ac:dyDescent="0.2">
      <c r="B3" s="23"/>
      <c r="C3" s="23"/>
      <c r="D3" s="23"/>
      <c r="E3" s="23"/>
      <c r="F3" s="23"/>
      <c r="G3" s="23"/>
    </row>
    <row r="4" spans="2:19" ht="15.75" x14ac:dyDescent="0.2">
      <c r="B4" s="1950" t="s">
        <v>50</v>
      </c>
      <c r="C4" s="1950"/>
      <c r="D4" s="1950"/>
      <c r="E4" s="1950"/>
      <c r="F4" s="1950"/>
      <c r="G4" s="1950"/>
    </row>
    <row r="5" spans="2:19" ht="21.75" customHeight="1" thickBot="1" x14ac:dyDescent="0.25">
      <c r="B5" s="1955" t="s">
        <v>51</v>
      </c>
      <c r="C5" s="1956"/>
      <c r="D5" s="1956"/>
      <c r="E5" s="1956"/>
      <c r="F5" s="1956"/>
      <c r="G5" s="1956"/>
    </row>
    <row r="6" spans="2:19" ht="21.75" customHeight="1" x14ac:dyDescent="0.2">
      <c r="B6" s="24"/>
      <c r="C6" s="24"/>
      <c r="D6" s="24"/>
      <c r="E6" s="24"/>
      <c r="F6" s="24"/>
      <c r="G6" s="24"/>
    </row>
    <row r="7" spans="2:19" ht="33.75" customHeight="1" x14ac:dyDescent="0.25">
      <c r="B7" s="25" t="s">
        <v>52</v>
      </c>
      <c r="C7" s="26" t="s">
        <v>53</v>
      </c>
      <c r="D7" s="26" t="s">
        <v>54</v>
      </c>
      <c r="E7" s="26" t="s">
        <v>55</v>
      </c>
      <c r="F7" s="26" t="s">
        <v>56</v>
      </c>
      <c r="G7" s="27" t="s">
        <v>57</v>
      </c>
      <c r="I7"/>
      <c r="J7"/>
      <c r="K7"/>
      <c r="L7"/>
      <c r="M7"/>
      <c r="N7"/>
      <c r="O7"/>
      <c r="P7"/>
      <c r="Q7"/>
      <c r="R7"/>
      <c r="S7"/>
    </row>
    <row r="8" spans="2:19" ht="15.75" x14ac:dyDescent="0.25">
      <c r="B8" s="28" t="s">
        <v>58</v>
      </c>
      <c r="C8" s="12">
        <v>0</v>
      </c>
      <c r="D8" s="12">
        <v>0</v>
      </c>
      <c r="E8" s="12">
        <v>74</v>
      </c>
      <c r="F8" s="12">
        <v>40</v>
      </c>
      <c r="G8" s="29">
        <v>114</v>
      </c>
      <c r="I8"/>
      <c r="J8"/>
      <c r="K8"/>
      <c r="L8"/>
      <c r="M8"/>
      <c r="N8"/>
      <c r="O8"/>
      <c r="P8"/>
      <c r="Q8"/>
      <c r="R8"/>
      <c r="S8"/>
    </row>
    <row r="9" spans="2:19" ht="15.75" x14ac:dyDescent="0.25">
      <c r="B9" s="28" t="s">
        <v>59</v>
      </c>
      <c r="C9" s="12">
        <v>0</v>
      </c>
      <c r="D9" s="12">
        <v>187</v>
      </c>
      <c r="E9" s="12">
        <v>549</v>
      </c>
      <c r="F9" s="12">
        <v>480</v>
      </c>
      <c r="G9" s="29">
        <v>1216</v>
      </c>
      <c r="I9"/>
      <c r="J9"/>
      <c r="K9"/>
      <c r="L9"/>
      <c r="M9"/>
      <c r="N9"/>
      <c r="O9"/>
      <c r="P9"/>
      <c r="Q9"/>
      <c r="R9"/>
      <c r="S9"/>
    </row>
    <row r="10" spans="2:19" ht="28.5" x14ac:dyDescent="0.25">
      <c r="B10" s="28" t="s">
        <v>60</v>
      </c>
      <c r="C10" s="12">
        <v>0</v>
      </c>
      <c r="D10" s="12">
        <v>446</v>
      </c>
      <c r="E10" s="12">
        <v>282</v>
      </c>
      <c r="F10" s="12">
        <v>237</v>
      </c>
      <c r="G10" s="29">
        <v>965</v>
      </c>
      <c r="I10"/>
      <c r="J10"/>
      <c r="K10"/>
      <c r="L10"/>
      <c r="M10"/>
      <c r="N10"/>
      <c r="O10"/>
      <c r="P10"/>
      <c r="Q10"/>
      <c r="R10"/>
      <c r="S10"/>
    </row>
    <row r="11" spans="2:19" ht="28.5" x14ac:dyDescent="0.25">
      <c r="B11" s="28" t="s">
        <v>61</v>
      </c>
      <c r="C11" s="12">
        <v>0</v>
      </c>
      <c r="D11" s="12">
        <v>80</v>
      </c>
      <c r="E11" s="12">
        <v>1</v>
      </c>
      <c r="F11" s="12">
        <v>0</v>
      </c>
      <c r="G11" s="29">
        <v>81</v>
      </c>
      <c r="I11"/>
      <c r="J11"/>
      <c r="K11"/>
      <c r="L11"/>
      <c r="M11"/>
      <c r="N11"/>
      <c r="O11"/>
      <c r="P11"/>
      <c r="Q11"/>
      <c r="R11"/>
      <c r="S11"/>
    </row>
    <row r="12" spans="2:19" ht="21" customHeight="1" x14ac:dyDescent="0.25">
      <c r="B12" s="28" t="s">
        <v>62</v>
      </c>
      <c r="C12" s="12">
        <v>32</v>
      </c>
      <c r="D12" s="12">
        <v>4</v>
      </c>
      <c r="E12" s="12">
        <v>4</v>
      </c>
      <c r="F12" s="12">
        <v>3</v>
      </c>
      <c r="G12" s="29">
        <v>43</v>
      </c>
      <c r="I12"/>
      <c r="J12"/>
      <c r="K12"/>
      <c r="L12"/>
      <c r="M12"/>
      <c r="N12"/>
      <c r="O12"/>
      <c r="P12"/>
      <c r="Q12"/>
      <c r="R12"/>
      <c r="S12"/>
    </row>
    <row r="13" spans="2:19" ht="15.75" x14ac:dyDescent="0.25">
      <c r="B13" s="28" t="s">
        <v>63</v>
      </c>
      <c r="C13" s="12">
        <v>0</v>
      </c>
      <c r="D13" s="12">
        <v>0</v>
      </c>
      <c r="E13" s="12">
        <v>497</v>
      </c>
      <c r="F13" s="12">
        <v>312</v>
      </c>
      <c r="G13" s="29">
        <v>809</v>
      </c>
      <c r="I13"/>
      <c r="J13"/>
      <c r="K13"/>
      <c r="L13"/>
      <c r="M13"/>
      <c r="N13"/>
      <c r="O13"/>
      <c r="P13"/>
      <c r="Q13"/>
      <c r="R13"/>
      <c r="S13"/>
    </row>
    <row r="14" spans="2:19" ht="15.75" x14ac:dyDescent="0.25">
      <c r="B14" s="28" t="s">
        <v>64</v>
      </c>
      <c r="C14" s="12">
        <v>11</v>
      </c>
      <c r="D14" s="12">
        <v>160</v>
      </c>
      <c r="E14" s="12">
        <v>134</v>
      </c>
      <c r="F14" s="12">
        <v>39</v>
      </c>
      <c r="G14" s="29">
        <v>344</v>
      </c>
      <c r="I14"/>
      <c r="J14"/>
      <c r="K14"/>
      <c r="L14"/>
      <c r="M14"/>
      <c r="N14"/>
      <c r="O14"/>
      <c r="P14"/>
      <c r="Q14"/>
      <c r="R14"/>
      <c r="S14"/>
    </row>
    <row r="15" spans="2:19" ht="15.75" x14ac:dyDescent="0.25">
      <c r="B15" s="28" t="s">
        <v>65</v>
      </c>
      <c r="C15" s="12">
        <v>0</v>
      </c>
      <c r="D15" s="12">
        <v>1147</v>
      </c>
      <c r="E15" s="12">
        <v>258</v>
      </c>
      <c r="F15" s="12">
        <v>199</v>
      </c>
      <c r="G15" s="29">
        <v>1604</v>
      </c>
      <c r="I15"/>
      <c r="J15"/>
      <c r="K15"/>
      <c r="L15"/>
      <c r="M15"/>
      <c r="N15"/>
      <c r="O15"/>
      <c r="P15"/>
      <c r="Q15"/>
      <c r="R15"/>
      <c r="S15"/>
    </row>
    <row r="16" spans="2:19" ht="15.75" x14ac:dyDescent="0.25">
      <c r="B16" s="28" t="s">
        <v>66</v>
      </c>
      <c r="C16" s="12">
        <v>1449</v>
      </c>
      <c r="D16" s="12">
        <v>0</v>
      </c>
      <c r="E16" s="12">
        <v>624</v>
      </c>
      <c r="F16" s="12">
        <v>448</v>
      </c>
      <c r="G16" s="29">
        <v>2521</v>
      </c>
      <c r="I16"/>
      <c r="J16"/>
      <c r="K16"/>
      <c r="L16"/>
      <c r="M16"/>
      <c r="N16"/>
      <c r="O16"/>
      <c r="P16"/>
      <c r="Q16"/>
      <c r="R16"/>
      <c r="S16"/>
    </row>
    <row r="17" spans="2:19" ht="28.5" x14ac:dyDescent="0.25">
      <c r="B17" s="28" t="s">
        <v>67</v>
      </c>
      <c r="C17" s="12">
        <v>0</v>
      </c>
      <c r="D17" s="12">
        <v>375</v>
      </c>
      <c r="E17" s="12">
        <v>102</v>
      </c>
      <c r="F17" s="12">
        <v>24</v>
      </c>
      <c r="G17" s="29">
        <v>501</v>
      </c>
      <c r="H17" s="30"/>
      <c r="I17"/>
      <c r="J17"/>
      <c r="K17"/>
      <c r="L17"/>
      <c r="M17"/>
      <c r="N17"/>
      <c r="O17"/>
      <c r="P17"/>
      <c r="Q17"/>
      <c r="R17"/>
      <c r="S17"/>
    </row>
    <row r="18" spans="2:19" ht="15.75" x14ac:dyDescent="0.25">
      <c r="B18" s="28" t="s">
        <v>68</v>
      </c>
      <c r="C18" s="12">
        <v>13</v>
      </c>
      <c r="D18" s="12">
        <v>1001</v>
      </c>
      <c r="E18" s="12">
        <v>784</v>
      </c>
      <c r="F18" s="12">
        <v>1113</v>
      </c>
      <c r="G18" s="29">
        <v>2911</v>
      </c>
      <c r="I18"/>
      <c r="J18"/>
      <c r="K18"/>
      <c r="L18"/>
      <c r="M18"/>
      <c r="N18"/>
      <c r="O18"/>
      <c r="P18"/>
      <c r="Q18"/>
      <c r="R18"/>
      <c r="S18"/>
    </row>
    <row r="19" spans="2:19" ht="28.5" x14ac:dyDescent="0.25">
      <c r="B19" s="28" t="s">
        <v>69</v>
      </c>
      <c r="C19" s="12">
        <v>287</v>
      </c>
      <c r="D19" s="12">
        <v>1524</v>
      </c>
      <c r="E19" s="12">
        <v>2229</v>
      </c>
      <c r="F19" s="12">
        <v>2014</v>
      </c>
      <c r="G19" s="29">
        <v>6054</v>
      </c>
      <c r="I19"/>
      <c r="J19"/>
      <c r="K19"/>
      <c r="L19"/>
      <c r="M19"/>
      <c r="N19"/>
      <c r="O19"/>
      <c r="P19"/>
      <c r="Q19"/>
      <c r="R19"/>
      <c r="S19"/>
    </row>
    <row r="20" spans="2:19" ht="15.75" x14ac:dyDescent="0.25">
      <c r="B20" s="28" t="s">
        <v>70</v>
      </c>
      <c r="C20" s="12">
        <v>0</v>
      </c>
      <c r="D20" s="12">
        <v>397</v>
      </c>
      <c r="E20" s="12">
        <v>572</v>
      </c>
      <c r="F20" s="12">
        <v>213</v>
      </c>
      <c r="G20" s="29">
        <v>1182</v>
      </c>
      <c r="I20"/>
      <c r="J20"/>
      <c r="K20"/>
      <c r="L20"/>
      <c r="M20"/>
      <c r="N20"/>
      <c r="O20"/>
      <c r="P20"/>
      <c r="Q20"/>
      <c r="R20"/>
      <c r="S20"/>
    </row>
    <row r="21" spans="2:19" ht="15.75" x14ac:dyDescent="0.25">
      <c r="B21" s="28" t="s">
        <v>71</v>
      </c>
      <c r="C21" s="12">
        <v>0</v>
      </c>
      <c r="D21" s="12">
        <v>773</v>
      </c>
      <c r="E21" s="12">
        <v>529</v>
      </c>
      <c r="F21" s="12">
        <v>745</v>
      </c>
      <c r="G21" s="29">
        <v>2047</v>
      </c>
      <c r="I21"/>
      <c r="J21"/>
      <c r="K21"/>
      <c r="L21"/>
      <c r="M21"/>
      <c r="N21"/>
      <c r="O21"/>
      <c r="P21"/>
      <c r="Q21"/>
      <c r="R21"/>
      <c r="S21"/>
    </row>
    <row r="22" spans="2:19" ht="15.75" x14ac:dyDescent="0.25">
      <c r="B22" s="28" t="s">
        <v>72</v>
      </c>
      <c r="C22" s="12">
        <v>0</v>
      </c>
      <c r="D22" s="12">
        <v>68</v>
      </c>
      <c r="E22" s="12">
        <v>338</v>
      </c>
      <c r="F22" s="12">
        <v>125</v>
      </c>
      <c r="G22" s="29">
        <v>531</v>
      </c>
      <c r="I22"/>
      <c r="J22"/>
      <c r="K22"/>
      <c r="L22"/>
      <c r="M22"/>
      <c r="N22"/>
      <c r="O22"/>
      <c r="P22"/>
      <c r="Q22"/>
      <c r="R22"/>
      <c r="S22"/>
    </row>
    <row r="23" spans="2:19" ht="15.75" x14ac:dyDescent="0.25">
      <c r="B23" s="28" t="s">
        <v>73</v>
      </c>
      <c r="C23" s="12">
        <v>198</v>
      </c>
      <c r="D23" s="12">
        <v>855</v>
      </c>
      <c r="E23" s="12">
        <v>1337</v>
      </c>
      <c r="F23" s="12">
        <v>1574</v>
      </c>
      <c r="G23" s="29">
        <v>3964</v>
      </c>
      <c r="I23"/>
      <c r="J23"/>
      <c r="K23"/>
      <c r="L23"/>
      <c r="M23"/>
      <c r="N23"/>
      <c r="O23"/>
      <c r="P23"/>
      <c r="Q23"/>
      <c r="R23"/>
      <c r="S23"/>
    </row>
    <row r="24" spans="2:19" ht="15.75" x14ac:dyDescent="0.25">
      <c r="B24" s="28" t="s">
        <v>74</v>
      </c>
      <c r="C24" s="12">
        <v>0</v>
      </c>
      <c r="D24" s="12">
        <v>0</v>
      </c>
      <c r="E24" s="12">
        <v>181</v>
      </c>
      <c r="F24" s="12">
        <v>119</v>
      </c>
      <c r="G24" s="29">
        <v>300</v>
      </c>
      <c r="I24"/>
      <c r="J24"/>
      <c r="K24"/>
      <c r="L24"/>
      <c r="M24"/>
      <c r="N24"/>
      <c r="O24"/>
      <c r="P24"/>
      <c r="Q24"/>
      <c r="R24"/>
      <c r="S24"/>
    </row>
    <row r="25" spans="2:19" ht="15.75" x14ac:dyDescent="0.25">
      <c r="B25" s="28" t="s">
        <v>75</v>
      </c>
      <c r="C25" s="12">
        <v>0</v>
      </c>
      <c r="D25" s="12">
        <v>568</v>
      </c>
      <c r="E25" s="12">
        <v>1676</v>
      </c>
      <c r="F25" s="12">
        <v>1297</v>
      </c>
      <c r="G25" s="29">
        <v>3541</v>
      </c>
      <c r="I25"/>
      <c r="J25"/>
      <c r="K25"/>
      <c r="L25"/>
      <c r="M25"/>
      <c r="N25"/>
      <c r="O25"/>
      <c r="P25"/>
      <c r="Q25"/>
      <c r="R25"/>
      <c r="S25"/>
    </row>
    <row r="26" spans="2:19" ht="28.5" x14ac:dyDescent="0.25">
      <c r="B26" s="28" t="s">
        <v>76</v>
      </c>
      <c r="C26" s="12">
        <v>0</v>
      </c>
      <c r="D26" s="12">
        <v>28</v>
      </c>
      <c r="E26" s="12">
        <v>35</v>
      </c>
      <c r="F26" s="12">
        <v>49</v>
      </c>
      <c r="G26" s="29">
        <v>112</v>
      </c>
      <c r="I26"/>
      <c r="J26"/>
      <c r="K26"/>
      <c r="L26"/>
      <c r="M26"/>
      <c r="N26"/>
      <c r="O26"/>
      <c r="P26"/>
      <c r="Q26"/>
      <c r="R26"/>
      <c r="S26"/>
    </row>
    <row r="27" spans="2:19" ht="28.5" x14ac:dyDescent="0.25">
      <c r="B27" s="28" t="s">
        <v>77</v>
      </c>
      <c r="C27" s="12">
        <v>0</v>
      </c>
      <c r="D27" s="12">
        <v>30</v>
      </c>
      <c r="E27" s="12">
        <v>18</v>
      </c>
      <c r="F27" s="12">
        <v>15</v>
      </c>
      <c r="G27" s="29">
        <v>63</v>
      </c>
      <c r="I27"/>
      <c r="J27"/>
      <c r="K27"/>
      <c r="L27"/>
      <c r="M27"/>
      <c r="N27"/>
      <c r="O27"/>
      <c r="P27"/>
      <c r="Q27"/>
      <c r="R27"/>
      <c r="S27"/>
    </row>
    <row r="28" spans="2:19" ht="15.75" x14ac:dyDescent="0.25">
      <c r="B28" s="28" t="s">
        <v>78</v>
      </c>
      <c r="C28" s="12">
        <v>0</v>
      </c>
      <c r="D28" s="12">
        <v>1073</v>
      </c>
      <c r="E28" s="12">
        <v>748</v>
      </c>
      <c r="F28" s="12">
        <v>1086</v>
      </c>
      <c r="G28" s="29">
        <v>2907</v>
      </c>
      <c r="I28"/>
      <c r="J28"/>
      <c r="K28"/>
      <c r="L28"/>
      <c r="M28"/>
      <c r="N28"/>
      <c r="O28"/>
      <c r="P28"/>
      <c r="Q28"/>
      <c r="R28"/>
      <c r="S28"/>
    </row>
    <row r="29" spans="2:19" ht="18" customHeight="1" x14ac:dyDescent="0.25">
      <c r="B29" s="28" t="s">
        <v>79</v>
      </c>
      <c r="C29" s="12">
        <v>55183</v>
      </c>
      <c r="D29" s="12">
        <v>0</v>
      </c>
      <c r="E29" s="12">
        <v>0</v>
      </c>
      <c r="F29" s="12">
        <v>0</v>
      </c>
      <c r="G29" s="29">
        <v>55183</v>
      </c>
      <c r="I29"/>
      <c r="J29"/>
      <c r="K29"/>
      <c r="L29"/>
      <c r="M29"/>
      <c r="N29"/>
      <c r="O29"/>
      <c r="P29"/>
      <c r="Q29"/>
      <c r="R29"/>
      <c r="S29"/>
    </row>
    <row r="30" spans="2:19" ht="18" customHeight="1" x14ac:dyDescent="0.25">
      <c r="B30" s="13" t="s">
        <v>80</v>
      </c>
      <c r="C30" s="31">
        <v>57173</v>
      </c>
      <c r="D30" s="31">
        <v>8716</v>
      </c>
      <c r="E30" s="31">
        <v>10972</v>
      </c>
      <c r="F30" s="31">
        <v>10132</v>
      </c>
      <c r="G30" s="31">
        <v>86993</v>
      </c>
      <c r="I30"/>
      <c r="J30"/>
      <c r="K30"/>
      <c r="L30"/>
      <c r="M30"/>
      <c r="N30"/>
      <c r="O30"/>
      <c r="P30"/>
      <c r="Q30"/>
      <c r="R30"/>
      <c r="S30"/>
    </row>
    <row r="31" spans="2:19" ht="18" customHeight="1" x14ac:dyDescent="0.25">
      <c r="B31" s="32" t="s">
        <v>81</v>
      </c>
      <c r="C31" s="33"/>
      <c r="D31" s="33"/>
      <c r="E31" s="33"/>
      <c r="F31" s="33"/>
      <c r="I31"/>
      <c r="J31"/>
      <c r="K31"/>
      <c r="L31"/>
      <c r="M31"/>
      <c r="N31"/>
      <c r="O31"/>
      <c r="P31"/>
      <c r="Q31"/>
      <c r="R31"/>
      <c r="S31"/>
    </row>
    <row r="32" spans="2:19" ht="18" customHeight="1" x14ac:dyDescent="0.25">
      <c r="C32" s="33"/>
      <c r="D32" s="33"/>
      <c r="E32" s="33"/>
      <c r="F32" s="33"/>
      <c r="G32" s="34"/>
      <c r="I32"/>
      <c r="J32"/>
      <c r="K32"/>
      <c r="L32"/>
      <c r="M32"/>
      <c r="N32"/>
      <c r="O32"/>
      <c r="P32"/>
      <c r="Q32"/>
      <c r="R32"/>
      <c r="S32"/>
    </row>
    <row r="33" spans="1:19" ht="18" customHeight="1" x14ac:dyDescent="0.25">
      <c r="B33" s="1953" t="s">
        <v>82</v>
      </c>
      <c r="C33" s="1954"/>
      <c r="D33" s="1954"/>
      <c r="E33" s="1954"/>
      <c r="F33" s="1954"/>
      <c r="G33" s="1954"/>
      <c r="I33"/>
      <c r="J33"/>
      <c r="K33"/>
      <c r="L33"/>
      <c r="M33"/>
      <c r="N33"/>
      <c r="O33"/>
      <c r="P33"/>
      <c r="Q33"/>
      <c r="R33"/>
      <c r="S33"/>
    </row>
    <row r="34" spans="1:19" ht="18" customHeight="1" x14ac:dyDescent="0.25">
      <c r="B34" s="1950" t="s">
        <v>83</v>
      </c>
      <c r="C34" s="1950"/>
      <c r="D34" s="1950"/>
      <c r="E34" s="1950"/>
      <c r="F34" s="1950"/>
      <c r="G34" s="1950"/>
      <c r="H34" s="3" t="s">
        <v>1</v>
      </c>
      <c r="I34"/>
      <c r="J34"/>
      <c r="K34"/>
      <c r="L34"/>
      <c r="M34"/>
      <c r="N34"/>
      <c r="O34"/>
      <c r="P34"/>
      <c r="Q34"/>
      <c r="R34"/>
      <c r="S34"/>
    </row>
    <row r="35" spans="1:19" ht="18" customHeight="1" thickBot="1" x14ac:dyDescent="0.3">
      <c r="B35" s="1952" t="s">
        <v>51</v>
      </c>
      <c r="C35" s="1950"/>
      <c r="D35" s="1950"/>
      <c r="E35" s="1950"/>
      <c r="F35" s="1950"/>
      <c r="G35" s="1950"/>
      <c r="I35"/>
      <c r="J35"/>
      <c r="K35"/>
      <c r="L35"/>
      <c r="M35"/>
      <c r="N35"/>
      <c r="O35"/>
      <c r="P35"/>
      <c r="Q35"/>
      <c r="R35"/>
      <c r="S35"/>
    </row>
    <row r="36" spans="1:19" ht="18" customHeight="1" x14ac:dyDescent="0.25">
      <c r="B36" s="35"/>
      <c r="C36" s="36"/>
      <c r="D36" s="36"/>
      <c r="E36" s="36"/>
      <c r="F36" s="36"/>
      <c r="G36" s="36"/>
      <c r="I36"/>
      <c r="J36"/>
      <c r="K36"/>
      <c r="L36"/>
      <c r="M36"/>
      <c r="N36"/>
      <c r="O36"/>
      <c r="P36"/>
      <c r="Q36"/>
      <c r="R36"/>
      <c r="S36"/>
    </row>
    <row r="37" spans="1:19" ht="35.25" customHeight="1" x14ac:dyDescent="0.25">
      <c r="B37" s="25" t="s">
        <v>84</v>
      </c>
      <c r="C37" s="26" t="s">
        <v>53</v>
      </c>
      <c r="D37" s="26" t="s">
        <v>54</v>
      </c>
      <c r="E37" s="26" t="s">
        <v>55</v>
      </c>
      <c r="F37" s="26" t="s">
        <v>56</v>
      </c>
      <c r="G37" s="27" t="s">
        <v>57</v>
      </c>
      <c r="H37" s="37"/>
      <c r="I37"/>
      <c r="J37"/>
      <c r="K37"/>
      <c r="L37"/>
      <c r="M37"/>
      <c r="N37"/>
      <c r="O37"/>
      <c r="P37"/>
      <c r="Q37"/>
      <c r="R37"/>
      <c r="S37"/>
    </row>
    <row r="38" spans="1:19" ht="18" customHeight="1" x14ac:dyDescent="0.25">
      <c r="B38" s="11" t="s">
        <v>85</v>
      </c>
      <c r="C38" s="12">
        <v>648</v>
      </c>
      <c r="D38" s="12">
        <v>96</v>
      </c>
      <c r="E38" s="12">
        <v>69</v>
      </c>
      <c r="F38" s="12">
        <v>44</v>
      </c>
      <c r="G38" s="29">
        <v>857</v>
      </c>
      <c r="I38"/>
      <c r="J38"/>
      <c r="K38"/>
      <c r="L38"/>
      <c r="M38"/>
      <c r="N38"/>
      <c r="O38"/>
      <c r="P38"/>
      <c r="Q38"/>
      <c r="R38"/>
      <c r="S38"/>
    </row>
    <row r="39" spans="1:19" ht="18" customHeight="1" x14ac:dyDescent="0.25">
      <c r="A39"/>
      <c r="B39" s="11" t="s">
        <v>86</v>
      </c>
      <c r="C39" s="12">
        <v>1096</v>
      </c>
      <c r="D39" s="12">
        <v>159</v>
      </c>
      <c r="E39" s="12">
        <v>195</v>
      </c>
      <c r="F39" s="12">
        <v>72</v>
      </c>
      <c r="G39" s="29">
        <v>1522</v>
      </c>
      <c r="I39"/>
      <c r="J39"/>
      <c r="K39"/>
      <c r="L39"/>
      <c r="M39"/>
      <c r="N39"/>
      <c r="O39"/>
      <c r="P39"/>
      <c r="Q39"/>
      <c r="R39"/>
      <c r="S39"/>
    </row>
    <row r="40" spans="1:19" ht="18" customHeight="1" x14ac:dyDescent="0.25">
      <c r="B40" s="11" t="s">
        <v>87</v>
      </c>
      <c r="C40" s="12">
        <v>1417</v>
      </c>
      <c r="D40" s="12">
        <v>318</v>
      </c>
      <c r="E40" s="12">
        <v>130</v>
      </c>
      <c r="F40" s="12">
        <v>100</v>
      </c>
      <c r="G40" s="29">
        <v>1965</v>
      </c>
      <c r="I40"/>
      <c r="J40"/>
      <c r="K40"/>
      <c r="L40"/>
      <c r="M40"/>
      <c r="N40"/>
      <c r="O40"/>
      <c r="P40"/>
      <c r="Q40"/>
      <c r="R40"/>
      <c r="S40"/>
    </row>
    <row r="41" spans="1:19" ht="15.75" x14ac:dyDescent="0.25">
      <c r="B41" s="11" t="s">
        <v>88</v>
      </c>
      <c r="C41" s="12">
        <v>476</v>
      </c>
      <c r="D41" s="12">
        <v>86</v>
      </c>
      <c r="E41" s="12">
        <v>119</v>
      </c>
      <c r="F41" s="12">
        <v>80</v>
      </c>
      <c r="G41" s="29">
        <v>761</v>
      </c>
      <c r="I41"/>
      <c r="J41"/>
      <c r="K41"/>
      <c r="L41"/>
      <c r="M41"/>
      <c r="N41"/>
      <c r="O41"/>
      <c r="P41"/>
      <c r="Q41"/>
      <c r="R41"/>
      <c r="S41"/>
    </row>
    <row r="42" spans="1:19" ht="15.75" x14ac:dyDescent="0.25">
      <c r="B42" s="11" t="s">
        <v>89</v>
      </c>
      <c r="C42" s="12">
        <v>2013</v>
      </c>
      <c r="D42" s="12">
        <v>303</v>
      </c>
      <c r="E42" s="12">
        <v>273</v>
      </c>
      <c r="F42" s="12">
        <v>118</v>
      </c>
      <c r="G42" s="29">
        <v>2707</v>
      </c>
      <c r="I42"/>
      <c r="J42"/>
      <c r="K42"/>
      <c r="L42"/>
      <c r="M42"/>
      <c r="N42"/>
      <c r="O42"/>
      <c r="P42"/>
      <c r="Q42"/>
      <c r="R42"/>
      <c r="S42"/>
    </row>
    <row r="43" spans="1:19" ht="15.75" x14ac:dyDescent="0.25">
      <c r="B43" s="11" t="s">
        <v>90</v>
      </c>
      <c r="C43" s="12">
        <v>4766</v>
      </c>
      <c r="D43" s="12">
        <v>524</v>
      </c>
      <c r="E43" s="12">
        <v>226</v>
      </c>
      <c r="F43" s="12">
        <v>3370</v>
      </c>
      <c r="G43" s="29">
        <v>8886</v>
      </c>
      <c r="I43"/>
      <c r="J43"/>
      <c r="K43"/>
      <c r="L43"/>
      <c r="M43"/>
      <c r="N43"/>
      <c r="O43"/>
      <c r="P43"/>
      <c r="Q43"/>
      <c r="R43"/>
      <c r="S43"/>
    </row>
    <row r="44" spans="1:19" ht="15.75" x14ac:dyDescent="0.25">
      <c r="B44" s="11" t="s">
        <v>91</v>
      </c>
      <c r="C44" s="12">
        <v>3077</v>
      </c>
      <c r="D44" s="12">
        <v>125</v>
      </c>
      <c r="E44" s="12">
        <v>168</v>
      </c>
      <c r="F44" s="12">
        <v>503</v>
      </c>
      <c r="G44" s="29">
        <v>3873</v>
      </c>
      <c r="I44"/>
      <c r="J44"/>
      <c r="K44"/>
      <c r="L44"/>
      <c r="M44"/>
      <c r="N44"/>
      <c r="O44"/>
      <c r="P44"/>
      <c r="Q44"/>
      <c r="R44"/>
      <c r="S44"/>
    </row>
    <row r="45" spans="1:19" ht="15.75" x14ac:dyDescent="0.25">
      <c r="B45" s="11" t="s">
        <v>92</v>
      </c>
      <c r="C45" s="12">
        <v>2626</v>
      </c>
      <c r="D45" s="12">
        <v>976</v>
      </c>
      <c r="E45" s="12">
        <v>417</v>
      </c>
      <c r="F45" s="12">
        <v>445</v>
      </c>
      <c r="G45" s="29">
        <v>4464</v>
      </c>
      <c r="I45"/>
      <c r="J45"/>
      <c r="K45"/>
      <c r="L45"/>
      <c r="M45"/>
      <c r="N45"/>
      <c r="O45"/>
      <c r="P45"/>
      <c r="Q45"/>
      <c r="R45"/>
      <c r="S45"/>
    </row>
    <row r="46" spans="1:19" ht="15.75" x14ac:dyDescent="0.25">
      <c r="B46" s="38" t="s">
        <v>93</v>
      </c>
      <c r="C46" s="12">
        <v>0</v>
      </c>
      <c r="D46" s="12">
        <v>420</v>
      </c>
      <c r="E46" s="12">
        <v>46</v>
      </c>
      <c r="F46" s="12">
        <v>0</v>
      </c>
      <c r="G46" s="29">
        <v>466</v>
      </c>
      <c r="I46"/>
      <c r="J46"/>
      <c r="K46"/>
      <c r="L46"/>
      <c r="M46"/>
      <c r="N46"/>
      <c r="O46"/>
      <c r="P46"/>
      <c r="Q46"/>
      <c r="R46"/>
      <c r="S46"/>
    </row>
    <row r="47" spans="1:19" ht="15.75" x14ac:dyDescent="0.25">
      <c r="B47" s="11" t="s">
        <v>94</v>
      </c>
      <c r="C47" s="12">
        <v>3319</v>
      </c>
      <c r="D47" s="12">
        <v>929</v>
      </c>
      <c r="E47" s="12">
        <v>1131</v>
      </c>
      <c r="F47" s="12">
        <v>607</v>
      </c>
      <c r="G47" s="29">
        <v>5986</v>
      </c>
      <c r="I47"/>
      <c r="J47"/>
      <c r="K47"/>
      <c r="L47"/>
      <c r="M47"/>
      <c r="N47"/>
      <c r="O47"/>
      <c r="P47"/>
      <c r="Q47"/>
      <c r="R47"/>
      <c r="S47"/>
    </row>
    <row r="48" spans="1:19" ht="15.75" x14ac:dyDescent="0.25">
      <c r="B48" s="11" t="s">
        <v>95</v>
      </c>
      <c r="C48" s="12">
        <v>1416</v>
      </c>
      <c r="D48" s="12">
        <v>522</v>
      </c>
      <c r="E48" s="12">
        <v>242</v>
      </c>
      <c r="F48" s="12">
        <v>597</v>
      </c>
      <c r="G48" s="29">
        <v>2777</v>
      </c>
      <c r="I48"/>
      <c r="J48"/>
      <c r="K48"/>
      <c r="L48"/>
      <c r="M48"/>
      <c r="N48"/>
      <c r="O48"/>
      <c r="P48"/>
      <c r="Q48"/>
      <c r="R48"/>
      <c r="S48"/>
    </row>
    <row r="49" spans="2:19" ht="15.75" x14ac:dyDescent="0.25">
      <c r="B49" s="11" t="s">
        <v>96</v>
      </c>
      <c r="C49" s="12">
        <v>1011</v>
      </c>
      <c r="D49" s="12">
        <v>284</v>
      </c>
      <c r="E49" s="12">
        <v>280</v>
      </c>
      <c r="F49" s="12">
        <v>64</v>
      </c>
      <c r="G49" s="29">
        <v>1639</v>
      </c>
      <c r="I49"/>
      <c r="J49"/>
      <c r="K49"/>
      <c r="L49"/>
      <c r="M49"/>
      <c r="N49"/>
      <c r="O49"/>
      <c r="P49"/>
      <c r="Q49"/>
      <c r="R49"/>
      <c r="S49"/>
    </row>
    <row r="50" spans="2:19" ht="15.75" x14ac:dyDescent="0.25">
      <c r="B50" s="11" t="s">
        <v>97</v>
      </c>
      <c r="C50" s="12">
        <v>2351</v>
      </c>
      <c r="D50" s="12">
        <v>1029</v>
      </c>
      <c r="E50" s="12">
        <v>412</v>
      </c>
      <c r="F50" s="12">
        <v>281</v>
      </c>
      <c r="G50" s="29">
        <v>4073</v>
      </c>
      <c r="I50"/>
      <c r="J50"/>
      <c r="K50"/>
      <c r="L50"/>
      <c r="M50"/>
      <c r="N50"/>
      <c r="O50"/>
      <c r="P50"/>
      <c r="Q50"/>
      <c r="R50"/>
      <c r="S50"/>
    </row>
    <row r="51" spans="2:19" ht="15.75" x14ac:dyDescent="0.25">
      <c r="B51" s="11" t="s">
        <v>98</v>
      </c>
      <c r="C51" s="12">
        <v>149</v>
      </c>
      <c r="D51" s="12">
        <v>69</v>
      </c>
      <c r="E51" s="12">
        <v>46</v>
      </c>
      <c r="F51" s="12">
        <v>0</v>
      </c>
      <c r="G51" s="29">
        <v>264</v>
      </c>
      <c r="I51"/>
      <c r="J51"/>
      <c r="K51"/>
      <c r="L51"/>
      <c r="M51"/>
      <c r="N51"/>
      <c r="O51"/>
      <c r="P51"/>
      <c r="Q51"/>
      <c r="R51"/>
      <c r="S51"/>
    </row>
    <row r="52" spans="2:19" ht="15.75" x14ac:dyDescent="0.25">
      <c r="B52" s="11" t="s">
        <v>99</v>
      </c>
      <c r="C52" s="12">
        <v>1199</v>
      </c>
      <c r="D52" s="12">
        <v>223</v>
      </c>
      <c r="E52" s="12">
        <v>1</v>
      </c>
      <c r="F52" s="12">
        <v>17</v>
      </c>
      <c r="G52" s="29">
        <v>1440</v>
      </c>
      <c r="I52"/>
      <c r="J52"/>
      <c r="K52"/>
      <c r="L52"/>
      <c r="M52"/>
      <c r="N52"/>
      <c r="O52"/>
      <c r="P52"/>
      <c r="Q52"/>
      <c r="R52"/>
      <c r="S52"/>
    </row>
    <row r="53" spans="2:19" ht="15.75" x14ac:dyDescent="0.25">
      <c r="B53" s="11" t="s">
        <v>100</v>
      </c>
      <c r="C53" s="12">
        <v>30767</v>
      </c>
      <c r="D53" s="12">
        <v>2653</v>
      </c>
      <c r="E53" s="12">
        <v>7217</v>
      </c>
      <c r="F53" s="12">
        <v>3834</v>
      </c>
      <c r="G53" s="29">
        <v>44471</v>
      </c>
      <c r="I53"/>
      <c r="J53"/>
      <c r="K53"/>
      <c r="L53"/>
      <c r="M53"/>
      <c r="N53"/>
      <c r="O53"/>
      <c r="P53"/>
      <c r="Q53"/>
      <c r="R53"/>
      <c r="S53"/>
    </row>
    <row r="54" spans="2:19" ht="15.75" x14ac:dyDescent="0.25">
      <c r="B54" s="6" t="s">
        <v>101</v>
      </c>
      <c r="C54" s="12">
        <v>842</v>
      </c>
      <c r="D54" s="12">
        <v>0</v>
      </c>
      <c r="E54" s="12">
        <v>0</v>
      </c>
      <c r="F54" s="12">
        <v>0</v>
      </c>
      <c r="G54" s="29">
        <v>842</v>
      </c>
      <c r="I54"/>
      <c r="J54"/>
      <c r="K54"/>
      <c r="L54"/>
      <c r="M54"/>
      <c r="N54"/>
      <c r="O54"/>
      <c r="P54"/>
      <c r="Q54"/>
      <c r="R54"/>
      <c r="S54"/>
    </row>
    <row r="55" spans="2:19" ht="15.75" x14ac:dyDescent="0.25">
      <c r="B55" s="13" t="s">
        <v>80</v>
      </c>
      <c r="C55" s="31">
        <v>57173</v>
      </c>
      <c r="D55" s="31">
        <v>8716</v>
      </c>
      <c r="E55" s="31">
        <v>10972</v>
      </c>
      <c r="F55" s="31">
        <v>10132</v>
      </c>
      <c r="G55" s="31">
        <v>86993</v>
      </c>
      <c r="I55"/>
      <c r="J55"/>
      <c r="K55"/>
      <c r="L55"/>
      <c r="M55"/>
      <c r="N55"/>
      <c r="O55"/>
      <c r="P55"/>
      <c r="Q55"/>
      <c r="R55"/>
      <c r="S55"/>
    </row>
    <row r="56" spans="2:19" ht="15.75" x14ac:dyDescent="0.25">
      <c r="I56"/>
      <c r="J56"/>
      <c r="K56"/>
      <c r="L56"/>
      <c r="M56"/>
      <c r="N56"/>
      <c r="O56"/>
      <c r="P56"/>
      <c r="Q56"/>
      <c r="R56"/>
      <c r="S56"/>
    </row>
    <row r="57" spans="2:19" x14ac:dyDescent="0.2">
      <c r="C57" s="33"/>
      <c r="D57" s="33"/>
      <c r="E57" s="33"/>
      <c r="F57" s="33"/>
      <c r="G57" s="34"/>
    </row>
    <row r="59" spans="2:19" ht="15.75" x14ac:dyDescent="0.25">
      <c r="C59"/>
      <c r="D59"/>
      <c r="E59"/>
      <c r="F59"/>
      <c r="G59"/>
    </row>
    <row r="60" spans="2:19" ht="15.75" x14ac:dyDescent="0.25">
      <c r="C60"/>
      <c r="D60"/>
      <c r="E60"/>
      <c r="F60"/>
      <c r="G60"/>
    </row>
  </sheetData>
  <mergeCells count="6">
    <mergeCell ref="B35:G35"/>
    <mergeCell ref="B2:G2"/>
    <mergeCell ref="B4:G4"/>
    <mergeCell ref="B5:G5"/>
    <mergeCell ref="B33:G33"/>
    <mergeCell ref="B34:G34"/>
  </mergeCells>
  <hyperlinks>
    <hyperlink ref="H2" location="'Indice Total'!A76" display="Volver"/>
    <hyperlink ref="H34" location="'Indice Total'!A76" display="Volver"/>
  </hyperlinks>
  <pageMargins left="0.70866141732283472" right="0.70866141732283472" top="0.74803149606299213" bottom="0.74803149606299213" header="0.31496062992125984" footer="0.31496062992125984"/>
  <pageSetup paperSize="14" scale="66" orientation="landscape"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AO49"/>
  <sheetViews>
    <sheetView showGridLines="0" zoomScale="90" zoomScaleNormal="90" workbookViewId="0"/>
  </sheetViews>
  <sheetFormatPr baseColWidth="10" defaultColWidth="9.140625" defaultRowHeight="17.25" customHeight="1" x14ac:dyDescent="0.2"/>
  <cols>
    <col min="1" max="1" width="23.7109375" style="21" customWidth="1"/>
    <col min="2" max="2" width="89.5703125" style="21" customWidth="1"/>
    <col min="3" max="3" width="16.140625" style="39" customWidth="1"/>
    <col min="4" max="4" width="13.7109375" style="39" bestFit="1" customWidth="1"/>
    <col min="5" max="5" width="16.7109375" style="39" customWidth="1"/>
    <col min="6" max="6" width="12.7109375" style="39" bestFit="1" customWidth="1"/>
    <col min="7" max="7" width="14.5703125" style="39" customWidth="1"/>
    <col min="8" max="8" width="15.140625" style="39" customWidth="1"/>
    <col min="9" max="9" width="19.140625" style="39" bestFit="1" customWidth="1"/>
    <col min="10" max="10" width="14.140625" style="39" customWidth="1"/>
    <col min="11" max="12" width="12.5703125" style="39" bestFit="1" customWidth="1"/>
    <col min="13" max="13" width="14.140625" style="39" customWidth="1"/>
    <col min="14" max="14" width="12.5703125" style="39" bestFit="1" customWidth="1"/>
    <col min="15" max="15" width="14.140625" style="39" customWidth="1"/>
    <col min="16" max="16" width="20.140625" style="39" bestFit="1" customWidth="1"/>
    <col min="17" max="17" width="21.5703125" style="39" bestFit="1" customWidth="1"/>
    <col min="18" max="18" width="19.140625" style="39" bestFit="1" customWidth="1"/>
    <col min="19" max="19" width="9.85546875" style="39" bestFit="1" customWidth="1"/>
    <col min="20" max="20" width="14.140625" style="39" customWidth="1"/>
    <col min="21" max="16384" width="9.140625" style="21"/>
  </cols>
  <sheetData>
    <row r="1" spans="2:35" ht="42.95" customHeight="1" x14ac:dyDescent="0.2"/>
    <row r="2" spans="2:35" ht="24.75" customHeight="1" x14ac:dyDescent="0.2">
      <c r="B2" s="1957" t="s">
        <v>102</v>
      </c>
      <c r="C2" s="1957"/>
      <c r="D2" s="1957"/>
      <c r="E2" s="1957"/>
      <c r="F2" s="1957"/>
      <c r="G2" s="1957"/>
      <c r="H2" s="1957"/>
      <c r="I2" s="1957"/>
      <c r="J2" s="1957"/>
      <c r="K2" s="1957"/>
      <c r="L2" s="1957"/>
      <c r="M2" s="1957"/>
      <c r="N2" s="1957"/>
      <c r="O2" s="1957"/>
      <c r="P2" s="1957"/>
      <c r="Q2" s="1957"/>
      <c r="R2" s="1957"/>
      <c r="S2" s="1957"/>
      <c r="T2" s="1957"/>
    </row>
    <row r="3" spans="2:35" ht="21.75" customHeight="1" x14ac:dyDescent="0.2">
      <c r="B3" s="1950" t="s">
        <v>103</v>
      </c>
      <c r="C3" s="1950"/>
      <c r="D3" s="1950"/>
      <c r="E3" s="1950"/>
      <c r="F3" s="1950"/>
      <c r="G3" s="1950"/>
      <c r="H3" s="1950"/>
      <c r="I3" s="1950"/>
      <c r="J3" s="1950"/>
      <c r="K3" s="1950"/>
      <c r="L3" s="1950"/>
      <c r="M3" s="1950"/>
      <c r="N3" s="1950"/>
      <c r="O3" s="1950"/>
      <c r="P3" s="1950"/>
      <c r="Q3" s="1950"/>
      <c r="R3" s="1950"/>
      <c r="S3" s="1950"/>
      <c r="T3" s="1950"/>
      <c r="U3" s="3" t="s">
        <v>1</v>
      </c>
    </row>
    <row r="4" spans="2:35" ht="20.25" customHeight="1" thickBot="1" x14ac:dyDescent="0.25">
      <c r="B4" s="1955" t="s">
        <v>51</v>
      </c>
      <c r="C4" s="1955"/>
      <c r="D4" s="1955"/>
      <c r="E4" s="1955"/>
      <c r="F4" s="1955"/>
      <c r="G4" s="1955"/>
      <c r="H4" s="1955"/>
      <c r="I4" s="1955"/>
      <c r="J4" s="1955"/>
      <c r="K4" s="1955"/>
      <c r="L4" s="1955"/>
      <c r="M4" s="1955"/>
      <c r="N4" s="1955"/>
      <c r="O4" s="1955"/>
      <c r="P4" s="1955"/>
      <c r="Q4" s="1955"/>
      <c r="R4" s="1955"/>
      <c r="S4" s="1955"/>
      <c r="T4" s="1955"/>
    </row>
    <row r="5" spans="2:35" ht="17.25" customHeight="1" x14ac:dyDescent="0.25">
      <c r="B5" s="36"/>
      <c r="C5" s="40"/>
      <c r="D5" s="40"/>
      <c r="E5" s="40"/>
      <c r="F5" s="40"/>
      <c r="G5" s="40"/>
      <c r="H5" s="40"/>
      <c r="I5" s="40"/>
      <c r="J5" s="40"/>
      <c r="K5" s="40"/>
      <c r="L5" s="40"/>
      <c r="M5" s="40"/>
      <c r="N5" s="40"/>
      <c r="O5" s="40"/>
      <c r="P5" s="40"/>
      <c r="Q5" s="40"/>
      <c r="R5" s="40"/>
      <c r="S5" s="40"/>
      <c r="T5" s="40"/>
      <c r="U5"/>
      <c r="V5"/>
      <c r="W5"/>
      <c r="X5"/>
      <c r="Y5"/>
      <c r="Z5"/>
      <c r="AA5"/>
      <c r="AB5"/>
      <c r="AC5"/>
      <c r="AD5"/>
      <c r="AE5"/>
      <c r="AF5"/>
      <c r="AG5"/>
      <c r="AH5"/>
      <c r="AI5"/>
    </row>
    <row r="6" spans="2:35" ht="57.75" customHeight="1" x14ac:dyDescent="0.25">
      <c r="B6" s="41" t="s">
        <v>84</v>
      </c>
      <c r="C6" s="42" t="s">
        <v>85</v>
      </c>
      <c r="D6" s="42" t="s">
        <v>86</v>
      </c>
      <c r="E6" s="42" t="s">
        <v>87</v>
      </c>
      <c r="F6" s="42" t="s">
        <v>88</v>
      </c>
      <c r="G6" s="42" t="s">
        <v>89</v>
      </c>
      <c r="H6" s="42" t="s">
        <v>104</v>
      </c>
      <c r="I6" s="42" t="s">
        <v>105</v>
      </c>
      <c r="J6" s="42" t="s">
        <v>92</v>
      </c>
      <c r="K6" s="42" t="s">
        <v>93</v>
      </c>
      <c r="L6" s="42" t="s">
        <v>94</v>
      </c>
      <c r="M6" s="42" t="s">
        <v>106</v>
      </c>
      <c r="N6" s="42" t="s">
        <v>107</v>
      </c>
      <c r="O6" s="42" t="s">
        <v>97</v>
      </c>
      <c r="P6" s="42" t="s">
        <v>108</v>
      </c>
      <c r="Q6" s="42" t="s">
        <v>99</v>
      </c>
      <c r="R6" s="42" t="s">
        <v>100</v>
      </c>
      <c r="S6" s="42" t="s">
        <v>101</v>
      </c>
      <c r="T6" s="42" t="s">
        <v>109</v>
      </c>
      <c r="U6"/>
      <c r="V6"/>
      <c r="W6"/>
      <c r="X6"/>
      <c r="Y6"/>
      <c r="Z6"/>
      <c r="AA6"/>
      <c r="AB6"/>
      <c r="AC6"/>
      <c r="AD6"/>
      <c r="AE6"/>
      <c r="AF6"/>
      <c r="AG6"/>
      <c r="AH6"/>
      <c r="AI6"/>
    </row>
    <row r="7" spans="2:35" ht="18" customHeight="1" x14ac:dyDescent="0.25">
      <c r="B7" s="11" t="s">
        <v>58</v>
      </c>
      <c r="C7" s="43">
        <v>0</v>
      </c>
      <c r="D7" s="43">
        <v>0</v>
      </c>
      <c r="E7" s="43">
        <v>1</v>
      </c>
      <c r="F7" s="43">
        <v>3</v>
      </c>
      <c r="G7" s="43">
        <v>1</v>
      </c>
      <c r="H7" s="43">
        <v>21</v>
      </c>
      <c r="I7" s="43">
        <v>4</v>
      </c>
      <c r="J7" s="43">
        <v>5</v>
      </c>
      <c r="K7" s="43">
        <v>1</v>
      </c>
      <c r="L7" s="43">
        <v>5</v>
      </c>
      <c r="M7" s="43">
        <v>2</v>
      </c>
      <c r="N7" s="43">
        <v>0</v>
      </c>
      <c r="O7" s="43">
        <v>4</v>
      </c>
      <c r="P7" s="43">
        <v>0</v>
      </c>
      <c r="Q7" s="43">
        <v>0</v>
      </c>
      <c r="R7" s="43">
        <v>67</v>
      </c>
      <c r="S7" s="43">
        <v>0</v>
      </c>
      <c r="T7" s="29">
        <v>114</v>
      </c>
      <c r="U7"/>
      <c r="V7"/>
      <c r="W7"/>
      <c r="X7"/>
      <c r="Y7"/>
      <c r="Z7" s="44"/>
      <c r="AA7"/>
      <c r="AB7"/>
      <c r="AC7"/>
      <c r="AD7"/>
      <c r="AE7"/>
      <c r="AF7"/>
      <c r="AG7"/>
      <c r="AH7"/>
      <c r="AI7"/>
    </row>
    <row r="8" spans="2:35" ht="18" customHeight="1" x14ac:dyDescent="0.25">
      <c r="B8" s="11" t="s">
        <v>59</v>
      </c>
      <c r="C8" s="43">
        <v>19</v>
      </c>
      <c r="D8" s="43">
        <v>12</v>
      </c>
      <c r="E8" s="43">
        <v>31</v>
      </c>
      <c r="F8" s="43">
        <v>13</v>
      </c>
      <c r="G8" s="43">
        <v>29</v>
      </c>
      <c r="H8" s="43">
        <v>212</v>
      </c>
      <c r="I8" s="43">
        <v>24</v>
      </c>
      <c r="J8" s="43">
        <v>46</v>
      </c>
      <c r="K8" s="43">
        <v>16</v>
      </c>
      <c r="L8" s="43">
        <v>87</v>
      </c>
      <c r="M8" s="43">
        <v>36</v>
      </c>
      <c r="N8" s="43">
        <v>22</v>
      </c>
      <c r="O8" s="43">
        <v>54</v>
      </c>
      <c r="P8" s="43">
        <v>3</v>
      </c>
      <c r="Q8" s="43">
        <v>16</v>
      </c>
      <c r="R8" s="43">
        <v>596</v>
      </c>
      <c r="S8" s="43">
        <v>0</v>
      </c>
      <c r="T8" s="29">
        <v>1216</v>
      </c>
      <c r="U8"/>
      <c r="V8"/>
      <c r="W8"/>
      <c r="X8"/>
      <c r="Y8"/>
      <c r="Z8" s="44"/>
      <c r="AA8"/>
      <c r="AB8"/>
      <c r="AC8"/>
      <c r="AD8"/>
      <c r="AE8"/>
      <c r="AF8"/>
      <c r="AG8"/>
      <c r="AH8"/>
      <c r="AI8"/>
    </row>
    <row r="9" spans="2:35" ht="18" customHeight="1" x14ac:dyDescent="0.25">
      <c r="B9" s="11" t="s">
        <v>60</v>
      </c>
      <c r="C9" s="43">
        <v>9</v>
      </c>
      <c r="D9" s="43">
        <v>14</v>
      </c>
      <c r="E9" s="43">
        <v>24</v>
      </c>
      <c r="F9" s="43">
        <v>3</v>
      </c>
      <c r="G9" s="43">
        <v>28</v>
      </c>
      <c r="H9" s="43">
        <v>150</v>
      </c>
      <c r="I9" s="43">
        <v>30</v>
      </c>
      <c r="J9" s="43">
        <v>55</v>
      </c>
      <c r="K9" s="43">
        <v>23</v>
      </c>
      <c r="L9" s="43">
        <v>105</v>
      </c>
      <c r="M9" s="43">
        <v>40</v>
      </c>
      <c r="N9" s="43">
        <v>19</v>
      </c>
      <c r="O9" s="43">
        <v>44</v>
      </c>
      <c r="P9" s="43">
        <v>1</v>
      </c>
      <c r="Q9" s="43">
        <v>7</v>
      </c>
      <c r="R9" s="43">
        <v>413</v>
      </c>
      <c r="S9" s="43">
        <v>0</v>
      </c>
      <c r="T9" s="29">
        <v>965</v>
      </c>
      <c r="U9"/>
      <c r="V9"/>
      <c r="W9"/>
      <c r="X9"/>
      <c r="Y9"/>
      <c r="Z9" s="44"/>
      <c r="AA9"/>
      <c r="AB9"/>
      <c r="AC9"/>
      <c r="AD9"/>
      <c r="AE9"/>
      <c r="AF9"/>
      <c r="AG9"/>
      <c r="AH9"/>
      <c r="AI9"/>
    </row>
    <row r="10" spans="2:35" ht="18" customHeight="1" x14ac:dyDescent="0.25">
      <c r="B10" s="11" t="s">
        <v>61</v>
      </c>
      <c r="C10" s="43">
        <v>2</v>
      </c>
      <c r="D10" s="43">
        <v>4</v>
      </c>
      <c r="E10" s="43">
        <v>1</v>
      </c>
      <c r="F10" s="43">
        <v>0</v>
      </c>
      <c r="G10" s="43">
        <v>1</v>
      </c>
      <c r="H10" s="43">
        <v>24</v>
      </c>
      <c r="I10" s="43">
        <v>1</v>
      </c>
      <c r="J10" s="43">
        <v>1</v>
      </c>
      <c r="K10" s="43">
        <v>2</v>
      </c>
      <c r="L10" s="43">
        <v>3</v>
      </c>
      <c r="M10" s="43">
        <v>4</v>
      </c>
      <c r="N10" s="43">
        <v>1</v>
      </c>
      <c r="O10" s="43">
        <v>9</v>
      </c>
      <c r="P10" s="43">
        <v>0</v>
      </c>
      <c r="Q10" s="43">
        <v>0</v>
      </c>
      <c r="R10" s="43">
        <v>28</v>
      </c>
      <c r="S10" s="43">
        <v>0</v>
      </c>
      <c r="T10" s="29">
        <v>81</v>
      </c>
      <c r="U10"/>
      <c r="V10"/>
      <c r="W10"/>
      <c r="X10"/>
      <c r="Y10"/>
      <c r="Z10" s="44"/>
      <c r="AA10"/>
      <c r="AB10"/>
      <c r="AC10"/>
      <c r="AD10"/>
      <c r="AE10"/>
      <c r="AF10"/>
      <c r="AG10"/>
      <c r="AH10"/>
      <c r="AI10"/>
    </row>
    <row r="11" spans="2:35" ht="18" customHeight="1" x14ac:dyDescent="0.25">
      <c r="B11" s="11" t="s">
        <v>62</v>
      </c>
      <c r="C11" s="43">
        <v>0</v>
      </c>
      <c r="D11" s="43">
        <v>1</v>
      </c>
      <c r="E11" s="43">
        <v>1</v>
      </c>
      <c r="F11" s="43">
        <v>0</v>
      </c>
      <c r="G11" s="43">
        <v>1</v>
      </c>
      <c r="H11" s="43">
        <v>3</v>
      </c>
      <c r="I11" s="43">
        <v>0</v>
      </c>
      <c r="J11" s="43">
        <v>0</v>
      </c>
      <c r="K11" s="43">
        <v>0</v>
      </c>
      <c r="L11" s="43">
        <v>1</v>
      </c>
      <c r="M11" s="43">
        <v>1</v>
      </c>
      <c r="N11" s="43">
        <v>1</v>
      </c>
      <c r="O11" s="43">
        <v>2</v>
      </c>
      <c r="P11" s="43">
        <v>1</v>
      </c>
      <c r="Q11" s="43">
        <v>2</v>
      </c>
      <c r="R11" s="43">
        <v>29</v>
      </c>
      <c r="S11" s="43">
        <v>0</v>
      </c>
      <c r="T11" s="29">
        <v>43</v>
      </c>
      <c r="U11"/>
      <c r="V11"/>
      <c r="W11"/>
      <c r="X11"/>
      <c r="Y11"/>
      <c r="Z11" s="44"/>
      <c r="AA11"/>
      <c r="AB11"/>
      <c r="AC11"/>
      <c r="AD11"/>
      <c r="AE11"/>
      <c r="AF11"/>
      <c r="AG11"/>
      <c r="AH11"/>
      <c r="AI11"/>
    </row>
    <row r="12" spans="2:35" ht="18" customHeight="1" x14ac:dyDescent="0.25">
      <c r="B12" s="11" t="s">
        <v>63</v>
      </c>
      <c r="C12" s="43">
        <v>3</v>
      </c>
      <c r="D12" s="43">
        <v>12</v>
      </c>
      <c r="E12" s="43">
        <v>22</v>
      </c>
      <c r="F12" s="43">
        <v>9</v>
      </c>
      <c r="G12" s="43">
        <v>12</v>
      </c>
      <c r="H12" s="43">
        <v>93</v>
      </c>
      <c r="I12" s="43">
        <v>12</v>
      </c>
      <c r="J12" s="43">
        <v>16</v>
      </c>
      <c r="K12" s="43">
        <v>2</v>
      </c>
      <c r="L12" s="43">
        <v>77</v>
      </c>
      <c r="M12" s="43">
        <v>25</v>
      </c>
      <c r="N12" s="43">
        <v>7</v>
      </c>
      <c r="O12" s="43">
        <v>17</v>
      </c>
      <c r="P12" s="43">
        <v>1</v>
      </c>
      <c r="Q12" s="43">
        <v>3</v>
      </c>
      <c r="R12" s="43">
        <v>498</v>
      </c>
      <c r="S12" s="43">
        <v>0</v>
      </c>
      <c r="T12" s="29">
        <v>809</v>
      </c>
      <c r="U12"/>
      <c r="V12"/>
      <c r="W12"/>
      <c r="X12"/>
      <c r="Y12"/>
      <c r="Z12" s="44"/>
      <c r="AA12"/>
      <c r="AB12"/>
      <c r="AC12"/>
      <c r="AD12"/>
      <c r="AE12"/>
      <c r="AF12"/>
      <c r="AG12"/>
      <c r="AH12"/>
      <c r="AI12"/>
    </row>
    <row r="13" spans="2:35" ht="18" customHeight="1" x14ac:dyDescent="0.25">
      <c r="B13" s="11" t="s">
        <v>64</v>
      </c>
      <c r="C13" s="43">
        <v>1</v>
      </c>
      <c r="D13" s="43">
        <v>1</v>
      </c>
      <c r="E13" s="43">
        <v>2</v>
      </c>
      <c r="F13" s="43">
        <v>1</v>
      </c>
      <c r="G13" s="43">
        <v>1</v>
      </c>
      <c r="H13" s="43">
        <v>22</v>
      </c>
      <c r="I13" s="43">
        <v>2</v>
      </c>
      <c r="J13" s="43">
        <v>24</v>
      </c>
      <c r="K13" s="43">
        <v>4</v>
      </c>
      <c r="L13" s="43">
        <v>25</v>
      </c>
      <c r="M13" s="43">
        <v>8</v>
      </c>
      <c r="N13" s="43">
        <v>3</v>
      </c>
      <c r="O13" s="43">
        <v>4</v>
      </c>
      <c r="P13" s="43">
        <v>0</v>
      </c>
      <c r="Q13" s="43">
        <v>2</v>
      </c>
      <c r="R13" s="43">
        <v>244</v>
      </c>
      <c r="S13" s="43">
        <v>0</v>
      </c>
      <c r="T13" s="29">
        <v>344</v>
      </c>
      <c r="U13"/>
      <c r="V13"/>
      <c r="W13"/>
      <c r="X13"/>
      <c r="Y13"/>
      <c r="Z13" s="44"/>
      <c r="AA13"/>
      <c r="AB13"/>
      <c r="AC13"/>
      <c r="AD13"/>
      <c r="AE13"/>
      <c r="AF13"/>
      <c r="AG13"/>
      <c r="AH13"/>
      <c r="AI13"/>
    </row>
    <row r="14" spans="2:35" ht="18" customHeight="1" x14ac:dyDescent="0.25">
      <c r="B14" s="11" t="s">
        <v>65</v>
      </c>
      <c r="C14" s="43">
        <v>15</v>
      </c>
      <c r="D14" s="43">
        <v>30</v>
      </c>
      <c r="E14" s="43">
        <v>67</v>
      </c>
      <c r="F14" s="43">
        <v>14</v>
      </c>
      <c r="G14" s="43">
        <v>36</v>
      </c>
      <c r="H14" s="43">
        <v>158</v>
      </c>
      <c r="I14" s="43">
        <v>27</v>
      </c>
      <c r="J14" s="43">
        <v>109</v>
      </c>
      <c r="K14" s="43">
        <v>45</v>
      </c>
      <c r="L14" s="43">
        <v>149</v>
      </c>
      <c r="M14" s="43">
        <v>66</v>
      </c>
      <c r="N14" s="43">
        <v>37</v>
      </c>
      <c r="O14" s="43">
        <v>138</v>
      </c>
      <c r="P14" s="43">
        <v>8</v>
      </c>
      <c r="Q14" s="43">
        <v>26</v>
      </c>
      <c r="R14" s="43">
        <v>679</v>
      </c>
      <c r="S14" s="43">
        <v>0</v>
      </c>
      <c r="T14" s="29">
        <v>1604</v>
      </c>
      <c r="U14"/>
      <c r="V14"/>
      <c r="W14"/>
      <c r="X14"/>
      <c r="Y14"/>
      <c r="Z14" s="44"/>
      <c r="AA14"/>
      <c r="AB14"/>
      <c r="AC14"/>
      <c r="AD14"/>
      <c r="AE14"/>
      <c r="AF14"/>
      <c r="AG14"/>
      <c r="AH14"/>
      <c r="AI14"/>
    </row>
    <row r="15" spans="2:35" ht="18" customHeight="1" x14ac:dyDescent="0.25">
      <c r="B15" s="11" t="s">
        <v>66</v>
      </c>
      <c r="C15" s="43">
        <v>16</v>
      </c>
      <c r="D15" s="43">
        <v>24</v>
      </c>
      <c r="E15" s="43">
        <v>38</v>
      </c>
      <c r="F15" s="43">
        <v>18</v>
      </c>
      <c r="G15" s="43">
        <v>64</v>
      </c>
      <c r="H15" s="43">
        <v>257</v>
      </c>
      <c r="I15" s="43">
        <v>47</v>
      </c>
      <c r="J15" s="43">
        <v>83</v>
      </c>
      <c r="K15" s="43">
        <v>3</v>
      </c>
      <c r="L15" s="43">
        <v>118</v>
      </c>
      <c r="M15" s="43">
        <v>48</v>
      </c>
      <c r="N15" s="43">
        <v>26</v>
      </c>
      <c r="O15" s="43">
        <v>63</v>
      </c>
      <c r="P15" s="43">
        <v>1</v>
      </c>
      <c r="Q15" s="43">
        <v>12</v>
      </c>
      <c r="R15" s="43">
        <v>1696</v>
      </c>
      <c r="S15" s="43">
        <v>7</v>
      </c>
      <c r="T15" s="29">
        <v>2521</v>
      </c>
      <c r="U15"/>
      <c r="V15"/>
      <c r="W15"/>
      <c r="X15"/>
      <c r="Y15"/>
      <c r="Z15" s="44"/>
      <c r="AA15"/>
      <c r="AB15"/>
      <c r="AC15"/>
      <c r="AD15"/>
      <c r="AE15"/>
      <c r="AF15"/>
      <c r="AG15"/>
      <c r="AH15"/>
      <c r="AI15"/>
    </row>
    <row r="16" spans="2:35" ht="18" customHeight="1" x14ac:dyDescent="0.25">
      <c r="B16" s="11" t="s">
        <v>67</v>
      </c>
      <c r="C16" s="43">
        <v>4</v>
      </c>
      <c r="D16" s="43">
        <v>17</v>
      </c>
      <c r="E16" s="43">
        <v>14</v>
      </c>
      <c r="F16" s="43">
        <v>9</v>
      </c>
      <c r="G16" s="43">
        <v>18</v>
      </c>
      <c r="H16" s="43">
        <v>28</v>
      </c>
      <c r="I16" s="43">
        <v>17</v>
      </c>
      <c r="J16" s="43">
        <v>27</v>
      </c>
      <c r="K16" s="43">
        <v>14</v>
      </c>
      <c r="L16" s="43">
        <v>57</v>
      </c>
      <c r="M16" s="43">
        <v>41</v>
      </c>
      <c r="N16" s="43">
        <v>14</v>
      </c>
      <c r="O16" s="43">
        <v>58</v>
      </c>
      <c r="P16" s="43">
        <v>11</v>
      </c>
      <c r="Q16" s="43">
        <v>13</v>
      </c>
      <c r="R16" s="43">
        <v>159</v>
      </c>
      <c r="S16" s="43">
        <v>0</v>
      </c>
      <c r="T16" s="29">
        <v>501</v>
      </c>
      <c r="U16"/>
      <c r="V16"/>
      <c r="W16"/>
      <c r="X16"/>
      <c r="Y16"/>
      <c r="Z16" s="44"/>
      <c r="AA16"/>
      <c r="AB16"/>
      <c r="AC16"/>
      <c r="AD16"/>
      <c r="AE16"/>
      <c r="AF16"/>
      <c r="AG16"/>
      <c r="AH16"/>
      <c r="AI16"/>
    </row>
    <row r="17" spans="1:41" ht="18" customHeight="1" x14ac:dyDescent="0.25">
      <c r="B17" s="11" t="s">
        <v>68</v>
      </c>
      <c r="C17" s="43">
        <v>16</v>
      </c>
      <c r="D17" s="43">
        <v>6</v>
      </c>
      <c r="E17" s="43">
        <v>5</v>
      </c>
      <c r="F17" s="43">
        <v>24</v>
      </c>
      <c r="G17" s="43">
        <v>117</v>
      </c>
      <c r="H17" s="43">
        <v>373</v>
      </c>
      <c r="I17" s="43">
        <v>221</v>
      </c>
      <c r="J17" s="43">
        <v>400</v>
      </c>
      <c r="K17" s="43">
        <v>63</v>
      </c>
      <c r="L17" s="43">
        <v>210</v>
      </c>
      <c r="M17" s="43">
        <v>221</v>
      </c>
      <c r="N17" s="43">
        <v>179</v>
      </c>
      <c r="O17" s="43">
        <v>436</v>
      </c>
      <c r="P17" s="43">
        <v>15</v>
      </c>
      <c r="Q17" s="43">
        <v>50</v>
      </c>
      <c r="R17" s="43">
        <v>575</v>
      </c>
      <c r="S17" s="43">
        <v>0</v>
      </c>
      <c r="T17" s="29">
        <v>2911</v>
      </c>
      <c r="U17"/>
      <c r="V17"/>
      <c r="W17"/>
      <c r="X17"/>
      <c r="Y17"/>
      <c r="Z17" s="44"/>
      <c r="AA17"/>
      <c r="AB17"/>
      <c r="AC17"/>
      <c r="AD17"/>
      <c r="AE17"/>
      <c r="AF17"/>
      <c r="AG17"/>
      <c r="AH17"/>
      <c r="AI17"/>
    </row>
    <row r="18" spans="1:41" ht="18" customHeight="1" x14ac:dyDescent="0.25">
      <c r="B18" s="11" t="s">
        <v>69</v>
      </c>
      <c r="C18" s="43">
        <v>54</v>
      </c>
      <c r="D18" s="43">
        <v>134</v>
      </c>
      <c r="E18" s="43">
        <v>100</v>
      </c>
      <c r="F18" s="43">
        <v>56</v>
      </c>
      <c r="G18" s="43">
        <v>132</v>
      </c>
      <c r="H18" s="43">
        <v>786</v>
      </c>
      <c r="I18" s="43">
        <v>170</v>
      </c>
      <c r="J18" s="43">
        <v>384</v>
      </c>
      <c r="K18" s="43">
        <v>124</v>
      </c>
      <c r="L18" s="43">
        <v>542</v>
      </c>
      <c r="M18" s="43">
        <v>310</v>
      </c>
      <c r="N18" s="43">
        <v>109</v>
      </c>
      <c r="O18" s="43">
        <v>307</v>
      </c>
      <c r="P18" s="43">
        <v>19</v>
      </c>
      <c r="Q18" s="43">
        <v>46</v>
      </c>
      <c r="R18" s="43">
        <v>2774</v>
      </c>
      <c r="S18" s="43">
        <v>7</v>
      </c>
      <c r="T18" s="29">
        <v>6054</v>
      </c>
      <c r="U18"/>
      <c r="V18"/>
      <c r="W18"/>
      <c r="X18"/>
      <c r="Y18"/>
      <c r="Z18" s="44"/>
      <c r="AA18"/>
      <c r="AB18"/>
      <c r="AC18"/>
      <c r="AD18"/>
      <c r="AE18"/>
      <c r="AF18"/>
      <c r="AG18"/>
      <c r="AH18"/>
      <c r="AI18"/>
    </row>
    <row r="19" spans="1:41" ht="18" customHeight="1" x14ac:dyDescent="0.25">
      <c r="B19" s="11" t="s">
        <v>70</v>
      </c>
      <c r="C19" s="43">
        <v>7</v>
      </c>
      <c r="D19" s="43">
        <v>23</v>
      </c>
      <c r="E19" s="43">
        <v>63</v>
      </c>
      <c r="F19" s="43">
        <v>19</v>
      </c>
      <c r="G19" s="43">
        <v>29</v>
      </c>
      <c r="H19" s="43">
        <v>102</v>
      </c>
      <c r="I19" s="43">
        <v>17</v>
      </c>
      <c r="J19" s="43">
        <v>66</v>
      </c>
      <c r="K19" s="43">
        <v>11</v>
      </c>
      <c r="L19" s="43">
        <v>159</v>
      </c>
      <c r="M19" s="43">
        <v>39</v>
      </c>
      <c r="N19" s="43">
        <v>28</v>
      </c>
      <c r="O19" s="43">
        <v>51</v>
      </c>
      <c r="P19" s="43">
        <v>6</v>
      </c>
      <c r="Q19" s="43">
        <v>10</v>
      </c>
      <c r="R19" s="43">
        <v>552</v>
      </c>
      <c r="S19" s="43">
        <v>0</v>
      </c>
      <c r="T19" s="29">
        <v>1182</v>
      </c>
      <c r="U19"/>
      <c r="V19"/>
      <c r="W19"/>
      <c r="X19"/>
      <c r="Y19"/>
      <c r="Z19" s="44"/>
      <c r="AA19"/>
      <c r="AB19"/>
      <c r="AC19"/>
      <c r="AD19"/>
      <c r="AE19"/>
      <c r="AF19"/>
      <c r="AG19"/>
      <c r="AH19"/>
      <c r="AI19"/>
    </row>
    <row r="20" spans="1:41" ht="18" customHeight="1" x14ac:dyDescent="0.25">
      <c r="B20" s="11" t="s">
        <v>71</v>
      </c>
      <c r="C20" s="43">
        <v>22</v>
      </c>
      <c r="D20" s="43">
        <v>42</v>
      </c>
      <c r="E20" s="43">
        <v>33</v>
      </c>
      <c r="F20" s="43">
        <v>18</v>
      </c>
      <c r="G20" s="43">
        <v>64</v>
      </c>
      <c r="H20" s="43">
        <v>349</v>
      </c>
      <c r="I20" s="43">
        <v>44</v>
      </c>
      <c r="J20" s="43">
        <v>110</v>
      </c>
      <c r="K20" s="43">
        <v>27</v>
      </c>
      <c r="L20" s="43">
        <v>160</v>
      </c>
      <c r="M20" s="43">
        <v>153</v>
      </c>
      <c r="N20" s="43">
        <v>35</v>
      </c>
      <c r="O20" s="43">
        <v>106</v>
      </c>
      <c r="P20" s="43">
        <v>11</v>
      </c>
      <c r="Q20" s="43">
        <v>14</v>
      </c>
      <c r="R20" s="43">
        <v>859</v>
      </c>
      <c r="S20" s="43">
        <v>0</v>
      </c>
      <c r="T20" s="29">
        <v>2047</v>
      </c>
      <c r="U20"/>
      <c r="V20"/>
      <c r="W20"/>
      <c r="X20"/>
      <c r="Y20"/>
      <c r="Z20" s="44"/>
      <c r="AA20"/>
      <c r="AB20"/>
      <c r="AC20"/>
      <c r="AD20"/>
      <c r="AE20"/>
      <c r="AF20"/>
      <c r="AG20"/>
      <c r="AH20"/>
      <c r="AI20"/>
    </row>
    <row r="21" spans="1:41" ht="18" customHeight="1" x14ac:dyDescent="0.25">
      <c r="B21" s="11" t="s">
        <v>72</v>
      </c>
      <c r="C21" s="43">
        <v>8</v>
      </c>
      <c r="D21" s="43">
        <v>13</v>
      </c>
      <c r="E21" s="43">
        <v>19</v>
      </c>
      <c r="F21" s="43">
        <v>19</v>
      </c>
      <c r="G21" s="43">
        <v>50</v>
      </c>
      <c r="H21" s="43">
        <v>47</v>
      </c>
      <c r="I21" s="43">
        <v>16</v>
      </c>
      <c r="J21" s="43">
        <v>42</v>
      </c>
      <c r="K21" s="43">
        <v>1</v>
      </c>
      <c r="L21" s="43">
        <v>57</v>
      </c>
      <c r="M21" s="43">
        <v>29</v>
      </c>
      <c r="N21" s="43">
        <v>17</v>
      </c>
      <c r="O21" s="43">
        <v>34</v>
      </c>
      <c r="P21" s="43">
        <v>5</v>
      </c>
      <c r="Q21" s="43">
        <v>1</v>
      </c>
      <c r="R21" s="43">
        <v>173</v>
      </c>
      <c r="S21" s="43">
        <v>0</v>
      </c>
      <c r="T21" s="29">
        <v>531</v>
      </c>
      <c r="U21"/>
      <c r="V21"/>
      <c r="W21"/>
      <c r="X21"/>
      <c r="Y21"/>
      <c r="Z21" s="44"/>
      <c r="AA21"/>
      <c r="AB21"/>
      <c r="AC21"/>
      <c r="AD21"/>
      <c r="AE21"/>
      <c r="AF21"/>
      <c r="AG21"/>
      <c r="AH21"/>
      <c r="AI21"/>
    </row>
    <row r="22" spans="1:41" ht="18" customHeight="1" x14ac:dyDescent="0.25">
      <c r="B22" s="11" t="s">
        <v>73</v>
      </c>
      <c r="C22" s="43">
        <v>18</v>
      </c>
      <c r="D22" s="43">
        <v>30</v>
      </c>
      <c r="E22" s="43">
        <v>56</v>
      </c>
      <c r="F22" s="43">
        <v>40</v>
      </c>
      <c r="G22" s="43">
        <v>40</v>
      </c>
      <c r="H22" s="43">
        <v>428</v>
      </c>
      <c r="I22" s="43">
        <v>77</v>
      </c>
      <c r="J22" s="43">
        <v>212</v>
      </c>
      <c r="K22" s="43">
        <v>52</v>
      </c>
      <c r="L22" s="43">
        <v>377</v>
      </c>
      <c r="M22" s="43">
        <v>143</v>
      </c>
      <c r="N22" s="43">
        <v>58</v>
      </c>
      <c r="O22" s="43">
        <v>155</v>
      </c>
      <c r="P22" s="43">
        <v>9</v>
      </c>
      <c r="Q22" s="43">
        <v>18</v>
      </c>
      <c r="R22" s="43">
        <v>2249</v>
      </c>
      <c r="S22" s="43">
        <v>2</v>
      </c>
      <c r="T22" s="29">
        <v>3964</v>
      </c>
      <c r="U22"/>
      <c r="V22"/>
      <c r="W22"/>
      <c r="X22"/>
      <c r="Y22"/>
      <c r="Z22" s="44"/>
      <c r="AA22"/>
      <c r="AB22"/>
      <c r="AC22"/>
      <c r="AD22"/>
      <c r="AE22"/>
      <c r="AF22"/>
      <c r="AG22"/>
      <c r="AH22"/>
      <c r="AI22"/>
    </row>
    <row r="23" spans="1:41" ht="18" customHeight="1" x14ac:dyDescent="0.25">
      <c r="B23" s="11" t="s">
        <v>74</v>
      </c>
      <c r="C23" s="43">
        <v>2</v>
      </c>
      <c r="D23" s="43">
        <v>5</v>
      </c>
      <c r="E23" s="43">
        <v>2</v>
      </c>
      <c r="F23" s="43">
        <v>3</v>
      </c>
      <c r="G23" s="43">
        <v>6</v>
      </c>
      <c r="H23" s="43">
        <v>38</v>
      </c>
      <c r="I23" s="43">
        <v>3</v>
      </c>
      <c r="J23" s="43">
        <v>8</v>
      </c>
      <c r="K23" s="43">
        <v>0</v>
      </c>
      <c r="L23" s="43">
        <v>17</v>
      </c>
      <c r="M23" s="43">
        <v>7</v>
      </c>
      <c r="N23" s="43">
        <v>2</v>
      </c>
      <c r="O23" s="43">
        <v>3</v>
      </c>
      <c r="P23" s="43">
        <v>2</v>
      </c>
      <c r="Q23" s="43">
        <v>0</v>
      </c>
      <c r="R23" s="43">
        <v>202</v>
      </c>
      <c r="S23" s="43">
        <v>0</v>
      </c>
      <c r="T23" s="29">
        <v>300</v>
      </c>
      <c r="U23"/>
      <c r="V23"/>
      <c r="W23"/>
      <c r="X23"/>
      <c r="Y23"/>
      <c r="Z23" s="44"/>
      <c r="AA23"/>
      <c r="AB23"/>
      <c r="AC23"/>
      <c r="AD23"/>
      <c r="AE23"/>
      <c r="AF23"/>
      <c r="AG23"/>
      <c r="AH23"/>
      <c r="AI23"/>
    </row>
    <row r="24" spans="1:41" ht="18" customHeight="1" x14ac:dyDescent="0.25">
      <c r="B24" s="11" t="s">
        <v>75</v>
      </c>
      <c r="C24" s="43">
        <v>13</v>
      </c>
      <c r="D24" s="43">
        <v>29</v>
      </c>
      <c r="E24" s="43">
        <v>38</v>
      </c>
      <c r="F24" s="43">
        <v>17</v>
      </c>
      <c r="G24" s="43">
        <v>43</v>
      </c>
      <c r="H24" s="43">
        <v>509</v>
      </c>
      <c r="I24" s="43">
        <v>55</v>
      </c>
      <c r="J24" s="43">
        <v>113</v>
      </c>
      <c r="K24" s="43">
        <v>31</v>
      </c>
      <c r="L24" s="43">
        <v>265</v>
      </c>
      <c r="M24" s="43">
        <v>91</v>
      </c>
      <c r="N24" s="43">
        <v>32</v>
      </c>
      <c r="O24" s="43">
        <v>95</v>
      </c>
      <c r="P24" s="43">
        <v>9</v>
      </c>
      <c r="Q24" s="43">
        <v>17</v>
      </c>
      <c r="R24" s="43">
        <v>2184</v>
      </c>
      <c r="S24" s="43">
        <v>0</v>
      </c>
      <c r="T24" s="29">
        <v>3541</v>
      </c>
      <c r="U24"/>
      <c r="V24"/>
      <c r="W24"/>
      <c r="X24"/>
      <c r="Y24"/>
      <c r="Z24" s="44"/>
      <c r="AA24"/>
      <c r="AB24"/>
      <c r="AC24"/>
      <c r="AD24"/>
      <c r="AE24"/>
      <c r="AF24"/>
      <c r="AG24"/>
      <c r="AH24"/>
      <c r="AI24"/>
    </row>
    <row r="25" spans="1:41" ht="18" customHeight="1" x14ac:dyDescent="0.25">
      <c r="B25" s="11" t="s">
        <v>76</v>
      </c>
      <c r="C25" s="43">
        <v>1</v>
      </c>
      <c r="D25" s="43">
        <v>0</v>
      </c>
      <c r="E25" s="43">
        <v>1</v>
      </c>
      <c r="F25" s="43">
        <v>0</v>
      </c>
      <c r="G25" s="43">
        <v>14</v>
      </c>
      <c r="H25" s="43">
        <v>16</v>
      </c>
      <c r="I25" s="43">
        <v>15</v>
      </c>
      <c r="J25" s="43">
        <v>12</v>
      </c>
      <c r="K25" s="43">
        <v>0</v>
      </c>
      <c r="L25" s="43">
        <v>4</v>
      </c>
      <c r="M25" s="43">
        <v>3</v>
      </c>
      <c r="N25" s="43">
        <v>3</v>
      </c>
      <c r="O25" s="43">
        <v>8</v>
      </c>
      <c r="P25" s="43">
        <v>0</v>
      </c>
      <c r="Q25" s="43">
        <v>0</v>
      </c>
      <c r="R25" s="43">
        <v>35</v>
      </c>
      <c r="S25" s="43">
        <v>0</v>
      </c>
      <c r="T25" s="29">
        <v>112</v>
      </c>
      <c r="U25"/>
      <c r="V25"/>
      <c r="W25"/>
      <c r="X25"/>
      <c r="Y25"/>
      <c r="Z25" s="44"/>
      <c r="AA25"/>
      <c r="AB25"/>
      <c r="AC25"/>
      <c r="AD25"/>
      <c r="AE25"/>
      <c r="AF25"/>
      <c r="AG25"/>
      <c r="AH25"/>
      <c r="AI25"/>
    </row>
    <row r="26" spans="1:41" ht="18" customHeight="1" x14ac:dyDescent="0.25">
      <c r="B26" s="11" t="s">
        <v>77</v>
      </c>
      <c r="C26" s="43">
        <v>0</v>
      </c>
      <c r="D26" s="43">
        <v>1</v>
      </c>
      <c r="E26" s="43">
        <v>0</v>
      </c>
      <c r="F26" s="43">
        <v>3</v>
      </c>
      <c r="G26" s="43">
        <v>0</v>
      </c>
      <c r="H26" s="43">
        <v>6</v>
      </c>
      <c r="I26" s="43">
        <v>1</v>
      </c>
      <c r="J26" s="43">
        <v>8</v>
      </c>
      <c r="K26" s="43">
        <v>1</v>
      </c>
      <c r="L26" s="43">
        <v>10</v>
      </c>
      <c r="M26" s="43">
        <v>3</v>
      </c>
      <c r="N26" s="43">
        <v>1</v>
      </c>
      <c r="O26" s="43">
        <v>5</v>
      </c>
      <c r="P26" s="43">
        <v>1</v>
      </c>
      <c r="Q26" s="43">
        <v>0</v>
      </c>
      <c r="R26" s="43">
        <v>23</v>
      </c>
      <c r="S26" s="43">
        <v>0</v>
      </c>
      <c r="T26" s="29">
        <v>63</v>
      </c>
      <c r="U26"/>
      <c r="V26"/>
      <c r="W26"/>
      <c r="X26"/>
      <c r="Y26"/>
      <c r="Z26" s="44"/>
      <c r="AA26"/>
      <c r="AB26"/>
      <c r="AC26"/>
      <c r="AD26"/>
      <c r="AE26"/>
      <c r="AF26"/>
      <c r="AG26"/>
      <c r="AH26"/>
      <c r="AI26"/>
    </row>
    <row r="27" spans="1:41" ht="18" customHeight="1" x14ac:dyDescent="0.25">
      <c r="B27" s="11" t="s">
        <v>78</v>
      </c>
      <c r="C27" s="43">
        <v>13</v>
      </c>
      <c r="D27" s="43">
        <v>53</v>
      </c>
      <c r="E27" s="43">
        <v>60</v>
      </c>
      <c r="F27" s="43">
        <v>27</v>
      </c>
      <c r="G27" s="43">
        <v>63</v>
      </c>
      <c r="H27" s="43">
        <v>596</v>
      </c>
      <c r="I27" s="43">
        <v>55</v>
      </c>
      <c r="J27" s="43">
        <v>174</v>
      </c>
      <c r="K27" s="43">
        <v>46</v>
      </c>
      <c r="L27" s="43">
        <v>316</v>
      </c>
      <c r="M27" s="43">
        <v>128</v>
      </c>
      <c r="N27" s="43">
        <v>53</v>
      </c>
      <c r="O27" s="43">
        <v>183</v>
      </c>
      <c r="P27" s="43">
        <v>13</v>
      </c>
      <c r="Q27" s="43">
        <v>19</v>
      </c>
      <c r="R27" s="43">
        <v>1108</v>
      </c>
      <c r="S27" s="43">
        <v>0</v>
      </c>
      <c r="T27" s="29">
        <v>2907</v>
      </c>
      <c r="U27"/>
      <c r="V27"/>
      <c r="W27"/>
      <c r="X27"/>
      <c r="Y27"/>
      <c r="Z27" s="44"/>
      <c r="AA27"/>
      <c r="AB27"/>
      <c r="AC27"/>
      <c r="AD27"/>
      <c r="AE27"/>
      <c r="AF27"/>
      <c r="AG27"/>
      <c r="AH27"/>
      <c r="AI27"/>
      <c r="AJ27"/>
      <c r="AK27"/>
      <c r="AL27"/>
      <c r="AM27"/>
      <c r="AN27"/>
      <c r="AO27"/>
    </row>
    <row r="28" spans="1:41" ht="18" customHeight="1" x14ac:dyDescent="0.25">
      <c r="A28" s="45"/>
      <c r="B28" s="11" t="s">
        <v>79</v>
      </c>
      <c r="C28" s="43">
        <v>634</v>
      </c>
      <c r="D28" s="43">
        <v>1071</v>
      </c>
      <c r="E28" s="43">
        <v>1387</v>
      </c>
      <c r="F28" s="43">
        <v>465</v>
      </c>
      <c r="G28" s="43">
        <v>1958</v>
      </c>
      <c r="H28" s="43">
        <v>4668</v>
      </c>
      <c r="I28" s="43">
        <v>3035</v>
      </c>
      <c r="J28" s="43">
        <v>2569</v>
      </c>
      <c r="K28" s="43">
        <v>0</v>
      </c>
      <c r="L28" s="43">
        <v>3242</v>
      </c>
      <c r="M28" s="43">
        <v>1379</v>
      </c>
      <c r="N28" s="43">
        <v>992</v>
      </c>
      <c r="O28" s="43">
        <v>2297</v>
      </c>
      <c r="P28" s="43">
        <v>148</v>
      </c>
      <c r="Q28" s="43">
        <v>1184</v>
      </c>
      <c r="R28" s="43">
        <v>29328</v>
      </c>
      <c r="S28" s="43">
        <v>826</v>
      </c>
      <c r="T28" s="29">
        <v>55183</v>
      </c>
      <c r="U28"/>
      <c r="V28"/>
      <c r="W28"/>
      <c r="X28"/>
      <c r="Y28"/>
      <c r="Z28" s="44"/>
      <c r="AA28"/>
      <c r="AB28"/>
      <c r="AC28"/>
      <c r="AD28"/>
      <c r="AE28"/>
      <c r="AF28"/>
      <c r="AG28"/>
      <c r="AH28"/>
      <c r="AI28"/>
      <c r="AJ28"/>
      <c r="AK28"/>
      <c r="AL28"/>
      <c r="AM28"/>
      <c r="AN28"/>
      <c r="AO28"/>
    </row>
    <row r="29" spans="1:41" ht="18" customHeight="1" x14ac:dyDescent="0.25">
      <c r="B29" s="13" t="s">
        <v>110</v>
      </c>
      <c r="C29" s="31">
        <v>857</v>
      </c>
      <c r="D29" s="31">
        <v>1522</v>
      </c>
      <c r="E29" s="31">
        <v>1965</v>
      </c>
      <c r="F29" s="31">
        <v>761</v>
      </c>
      <c r="G29" s="31">
        <v>2707</v>
      </c>
      <c r="H29" s="31">
        <v>8886</v>
      </c>
      <c r="I29" s="31">
        <v>3873</v>
      </c>
      <c r="J29" s="31">
        <v>4464</v>
      </c>
      <c r="K29" s="31">
        <v>466</v>
      </c>
      <c r="L29" s="31">
        <v>5986</v>
      </c>
      <c r="M29" s="31">
        <v>2777</v>
      </c>
      <c r="N29" s="31">
        <v>1639</v>
      </c>
      <c r="O29" s="31">
        <v>4073</v>
      </c>
      <c r="P29" s="31">
        <v>264</v>
      </c>
      <c r="Q29" s="31">
        <v>1440</v>
      </c>
      <c r="R29" s="31">
        <v>44471</v>
      </c>
      <c r="S29" s="31">
        <v>842</v>
      </c>
      <c r="T29" s="31">
        <v>86993</v>
      </c>
      <c r="U29"/>
      <c r="V29"/>
      <c r="W29"/>
      <c r="X29"/>
      <c r="Y29"/>
      <c r="Z29" s="44"/>
      <c r="AA29"/>
      <c r="AB29"/>
      <c r="AC29"/>
      <c r="AD29"/>
      <c r="AE29"/>
      <c r="AF29"/>
      <c r="AG29"/>
      <c r="AH29"/>
      <c r="AI29"/>
      <c r="AJ29"/>
      <c r="AK29"/>
      <c r="AL29"/>
      <c r="AM29"/>
      <c r="AN29"/>
      <c r="AO29"/>
    </row>
    <row r="30" spans="1:41" ht="17.25" customHeight="1" x14ac:dyDescent="0.25">
      <c r="B30" s="144" t="s">
        <v>81</v>
      </c>
      <c r="C30" t="s">
        <v>111</v>
      </c>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row>
    <row r="32" spans="1:41" ht="17.25" customHeight="1" x14ac:dyDescent="0.25">
      <c r="A32"/>
      <c r="B32"/>
      <c r="C32"/>
      <c r="D32"/>
      <c r="E32"/>
      <c r="F32"/>
      <c r="G32"/>
      <c r="H32"/>
      <c r="I32"/>
      <c r="J32"/>
      <c r="K32"/>
      <c r="L32"/>
      <c r="M32"/>
      <c r="N32"/>
      <c r="O32"/>
      <c r="P32"/>
      <c r="Q32"/>
      <c r="R32"/>
      <c r="S32"/>
      <c r="T32"/>
      <c r="U32"/>
    </row>
    <row r="33" spans="1:21" ht="17.25" customHeight="1" x14ac:dyDescent="0.25">
      <c r="A33"/>
      <c r="B33"/>
      <c r="C33"/>
      <c r="D33"/>
      <c r="E33"/>
      <c r="F33"/>
      <c r="G33"/>
      <c r="H33"/>
      <c r="I33"/>
      <c r="J33"/>
      <c r="K33"/>
      <c r="L33"/>
      <c r="M33"/>
      <c r="N33"/>
      <c r="O33"/>
      <c r="P33"/>
      <c r="Q33"/>
      <c r="R33"/>
      <c r="S33"/>
      <c r="T33"/>
      <c r="U33"/>
    </row>
    <row r="34" spans="1:21" ht="17.25" customHeight="1" x14ac:dyDescent="0.25">
      <c r="A34"/>
      <c r="B34"/>
      <c r="C34"/>
      <c r="D34"/>
      <c r="E34"/>
      <c r="F34"/>
      <c r="G34"/>
      <c r="H34"/>
      <c r="I34"/>
      <c r="J34"/>
      <c r="K34"/>
      <c r="L34"/>
      <c r="M34"/>
      <c r="N34"/>
      <c r="O34"/>
      <c r="P34"/>
      <c r="Q34"/>
      <c r="R34"/>
      <c r="S34"/>
      <c r="T34"/>
      <c r="U34"/>
    </row>
    <row r="35" spans="1:21" ht="17.25" customHeight="1" x14ac:dyDescent="0.25">
      <c r="A35"/>
      <c r="B35"/>
      <c r="C35"/>
      <c r="D35"/>
      <c r="E35"/>
      <c r="F35"/>
      <c r="G35"/>
      <c r="H35"/>
      <c r="I35"/>
      <c r="J35"/>
      <c r="K35"/>
      <c r="L35"/>
      <c r="M35"/>
      <c r="N35"/>
      <c r="O35"/>
      <c r="P35"/>
      <c r="Q35"/>
      <c r="R35"/>
      <c r="S35"/>
      <c r="T35"/>
      <c r="U35"/>
    </row>
    <row r="36" spans="1:21" ht="17.25" customHeight="1" x14ac:dyDescent="0.25">
      <c r="A36"/>
      <c r="B36"/>
      <c r="C36"/>
      <c r="D36"/>
      <c r="E36"/>
      <c r="F36"/>
      <c r="G36"/>
      <c r="H36"/>
      <c r="I36"/>
      <c r="J36"/>
      <c r="K36"/>
      <c r="L36"/>
      <c r="M36"/>
      <c r="N36"/>
      <c r="O36"/>
      <c r="P36"/>
      <c r="Q36"/>
      <c r="R36"/>
      <c r="S36"/>
      <c r="T36"/>
      <c r="U36"/>
    </row>
    <row r="37" spans="1:21" ht="17.25" customHeight="1" x14ac:dyDescent="0.25">
      <c r="A37"/>
      <c r="B37"/>
      <c r="C37"/>
      <c r="D37"/>
      <c r="E37"/>
      <c r="F37"/>
      <c r="G37"/>
      <c r="H37"/>
      <c r="I37"/>
      <c r="J37"/>
      <c r="K37"/>
      <c r="L37"/>
      <c r="M37"/>
      <c r="N37"/>
      <c r="O37"/>
      <c r="P37"/>
      <c r="Q37"/>
      <c r="R37"/>
      <c r="S37"/>
      <c r="T37"/>
      <c r="U37"/>
    </row>
    <row r="38" spans="1:21" ht="17.25" customHeight="1" x14ac:dyDescent="0.25">
      <c r="A38"/>
      <c r="B38"/>
      <c r="C38"/>
      <c r="D38"/>
      <c r="E38"/>
      <c r="F38"/>
      <c r="G38"/>
      <c r="H38"/>
      <c r="I38"/>
      <c r="J38"/>
      <c r="K38"/>
      <c r="L38"/>
      <c r="M38"/>
      <c r="N38"/>
      <c r="O38"/>
      <c r="P38"/>
      <c r="Q38"/>
      <c r="R38"/>
      <c r="S38"/>
      <c r="T38"/>
      <c r="U38"/>
    </row>
    <row r="39" spans="1:21" ht="17.25" customHeight="1" x14ac:dyDescent="0.25">
      <c r="A39"/>
      <c r="B39"/>
      <c r="C39"/>
      <c r="D39"/>
      <c r="E39"/>
      <c r="F39"/>
      <c r="G39"/>
      <c r="H39"/>
      <c r="I39"/>
      <c r="J39"/>
      <c r="K39"/>
      <c r="L39"/>
      <c r="M39"/>
      <c r="N39"/>
      <c r="O39"/>
      <c r="P39"/>
      <c r="Q39"/>
      <c r="R39"/>
      <c r="S39"/>
      <c r="T39"/>
      <c r="U39"/>
    </row>
    <row r="40" spans="1:21" ht="17.25" customHeight="1" x14ac:dyDescent="0.25">
      <c r="A40"/>
      <c r="B40"/>
      <c r="C40"/>
      <c r="D40"/>
      <c r="E40"/>
      <c r="F40"/>
      <c r="G40"/>
      <c r="H40"/>
      <c r="I40"/>
      <c r="J40"/>
      <c r="K40"/>
      <c r="L40"/>
      <c r="M40"/>
      <c r="N40"/>
      <c r="O40"/>
      <c r="P40"/>
      <c r="Q40"/>
      <c r="R40"/>
      <c r="S40"/>
      <c r="T40"/>
      <c r="U40"/>
    </row>
    <row r="41" spans="1:21" ht="17.25" customHeight="1" x14ac:dyDescent="0.25">
      <c r="A41"/>
      <c r="B41"/>
      <c r="C41"/>
      <c r="D41"/>
      <c r="E41"/>
      <c r="F41"/>
      <c r="G41"/>
      <c r="H41"/>
      <c r="I41"/>
      <c r="J41"/>
      <c r="K41"/>
      <c r="L41"/>
      <c r="M41"/>
      <c r="N41"/>
      <c r="O41"/>
      <c r="P41"/>
      <c r="Q41"/>
      <c r="R41"/>
      <c r="S41"/>
      <c r="T41"/>
      <c r="U41"/>
    </row>
    <row r="42" spans="1:21" ht="17.25" customHeight="1" x14ac:dyDescent="0.25">
      <c r="A42"/>
      <c r="B42"/>
      <c r="C42"/>
      <c r="D42"/>
      <c r="E42"/>
      <c r="F42"/>
      <c r="G42"/>
      <c r="H42"/>
      <c r="I42"/>
      <c r="J42"/>
      <c r="K42"/>
      <c r="L42"/>
      <c r="M42"/>
      <c r="N42"/>
      <c r="O42"/>
      <c r="P42"/>
      <c r="Q42"/>
      <c r="R42"/>
      <c r="S42"/>
      <c r="T42"/>
      <c r="U42"/>
    </row>
    <row r="43" spans="1:21" ht="17.25" customHeight="1" x14ac:dyDescent="0.25">
      <c r="A43"/>
      <c r="B43"/>
      <c r="C43"/>
      <c r="D43"/>
      <c r="E43"/>
      <c r="F43"/>
      <c r="G43"/>
      <c r="H43"/>
      <c r="I43"/>
      <c r="J43"/>
      <c r="K43"/>
      <c r="L43"/>
      <c r="M43"/>
      <c r="N43"/>
      <c r="O43"/>
      <c r="P43"/>
      <c r="Q43"/>
      <c r="R43"/>
      <c r="S43"/>
      <c r="T43"/>
      <c r="U43"/>
    </row>
    <row r="44" spans="1:21" ht="17.25" customHeight="1" x14ac:dyDescent="0.25">
      <c r="A44"/>
      <c r="B44"/>
      <c r="C44"/>
      <c r="D44"/>
      <c r="E44"/>
      <c r="F44"/>
      <c r="G44"/>
      <c r="H44"/>
      <c r="I44"/>
      <c r="J44"/>
      <c r="K44"/>
      <c r="L44"/>
      <c r="M44"/>
      <c r="N44"/>
      <c r="O44"/>
      <c r="P44"/>
      <c r="Q44"/>
      <c r="R44"/>
      <c r="S44"/>
      <c r="T44"/>
      <c r="U44"/>
    </row>
    <row r="45" spans="1:21" ht="17.25" customHeight="1" x14ac:dyDescent="0.25">
      <c r="A45"/>
      <c r="B45"/>
      <c r="C45"/>
      <c r="D45"/>
      <c r="E45"/>
      <c r="F45"/>
      <c r="G45"/>
      <c r="H45"/>
      <c r="I45"/>
      <c r="J45"/>
      <c r="K45"/>
      <c r="L45"/>
      <c r="M45"/>
      <c r="N45"/>
      <c r="O45"/>
      <c r="P45"/>
      <c r="Q45"/>
      <c r="R45"/>
      <c r="S45"/>
      <c r="T45"/>
      <c r="U45"/>
    </row>
    <row r="46" spans="1:21" ht="17.25" customHeight="1" x14ac:dyDescent="0.25">
      <c r="A46"/>
      <c r="B46"/>
      <c r="C46"/>
      <c r="D46"/>
      <c r="E46"/>
      <c r="F46"/>
      <c r="G46"/>
      <c r="H46"/>
      <c r="I46"/>
      <c r="J46"/>
      <c r="K46"/>
      <c r="L46"/>
      <c r="M46"/>
      <c r="N46"/>
      <c r="O46"/>
      <c r="P46"/>
      <c r="Q46"/>
      <c r="R46"/>
      <c r="S46"/>
      <c r="T46"/>
      <c r="U46"/>
    </row>
    <row r="47" spans="1:21" ht="17.25" customHeight="1" x14ac:dyDescent="0.25">
      <c r="A47"/>
      <c r="B47"/>
      <c r="C47"/>
      <c r="D47"/>
      <c r="E47"/>
      <c r="F47"/>
      <c r="G47"/>
      <c r="H47"/>
      <c r="I47"/>
      <c r="J47"/>
      <c r="K47"/>
      <c r="L47"/>
      <c r="M47"/>
      <c r="N47"/>
      <c r="O47"/>
      <c r="P47"/>
      <c r="Q47"/>
      <c r="R47"/>
      <c r="S47"/>
      <c r="T47"/>
      <c r="U47"/>
    </row>
    <row r="48" spans="1:21" ht="17.25" customHeight="1" x14ac:dyDescent="0.25">
      <c r="A48"/>
      <c r="B48"/>
      <c r="C48"/>
      <c r="D48"/>
      <c r="E48"/>
      <c r="F48"/>
      <c r="G48"/>
      <c r="H48"/>
      <c r="I48"/>
      <c r="J48"/>
      <c r="K48"/>
      <c r="L48"/>
      <c r="M48"/>
      <c r="N48"/>
      <c r="O48"/>
      <c r="P48"/>
      <c r="Q48"/>
      <c r="R48"/>
      <c r="S48"/>
      <c r="T48"/>
      <c r="U48"/>
    </row>
    <row r="49" spans="1:21" ht="17.25" customHeight="1" x14ac:dyDescent="0.25">
      <c r="A49"/>
      <c r="B49"/>
      <c r="C49"/>
      <c r="D49"/>
      <c r="E49"/>
      <c r="F49"/>
      <c r="G49"/>
      <c r="H49"/>
      <c r="I49"/>
      <c r="J49"/>
      <c r="K49"/>
      <c r="L49"/>
      <c r="M49"/>
      <c r="N49"/>
      <c r="O49"/>
      <c r="P49"/>
      <c r="Q49"/>
      <c r="R49"/>
      <c r="S49"/>
      <c r="T49"/>
      <c r="U49"/>
    </row>
  </sheetData>
  <mergeCells count="3">
    <mergeCell ref="B2:T2"/>
    <mergeCell ref="B3:T3"/>
    <mergeCell ref="B4:T4"/>
  </mergeCells>
  <hyperlinks>
    <hyperlink ref="U3" location="'Indice Total'!A76" display="Volver"/>
  </hyperlinks>
  <pageMargins left="0.7" right="0.7" top="0.75" bottom="0.75" header="0.3" footer="0.3"/>
  <pageSetup paperSize="14" scale="61"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M38"/>
  <sheetViews>
    <sheetView showGridLines="0" zoomScale="90" zoomScaleNormal="90" workbookViewId="0"/>
  </sheetViews>
  <sheetFormatPr baseColWidth="10" defaultRowHeight="15" x14ac:dyDescent="0.2"/>
  <cols>
    <col min="1" max="1" width="23.7109375" style="6" customWidth="1"/>
    <col min="2" max="2" width="24.5703125" style="6" customWidth="1"/>
    <col min="3" max="5" width="18.7109375" style="6" customWidth="1"/>
    <col min="6" max="6" width="16" style="6" bestFit="1" customWidth="1"/>
    <col min="7" max="7" width="16.140625" style="6" bestFit="1" customWidth="1"/>
    <col min="8" max="8" width="13.42578125" style="6" customWidth="1"/>
    <col min="9" max="9" width="13.140625" style="6" customWidth="1"/>
    <col min="10" max="10" width="12.85546875" style="6" bestFit="1" customWidth="1"/>
    <col min="11" max="14" width="11.42578125" style="6"/>
    <col min="15" max="16" width="16" style="6" bestFit="1" customWidth="1"/>
    <col min="17" max="17" width="17.42578125" style="6" customWidth="1"/>
    <col min="18" max="18" width="17.7109375" style="6" customWidth="1"/>
    <col min="19" max="16384" width="11.42578125" style="6"/>
  </cols>
  <sheetData>
    <row r="1" spans="2:13" ht="42.95" customHeight="1" x14ac:dyDescent="0.2">
      <c r="F1" s="3"/>
    </row>
    <row r="2" spans="2:13" ht="18" x14ac:dyDescent="0.25">
      <c r="B2" s="1953" t="s">
        <v>112</v>
      </c>
      <c r="C2" s="1958"/>
      <c r="D2" s="1958"/>
      <c r="E2" s="1958"/>
      <c r="F2" s="3" t="s">
        <v>1</v>
      </c>
      <c r="G2" s="47"/>
      <c r="H2" s="47"/>
      <c r="I2" s="47"/>
    </row>
    <row r="3" spans="2:13" ht="36" customHeight="1" x14ac:dyDescent="0.2">
      <c r="B3" s="1959" t="s">
        <v>113</v>
      </c>
      <c r="C3" s="1959"/>
      <c r="D3" s="1959"/>
      <c r="E3" s="1959"/>
      <c r="G3" s="48"/>
      <c r="H3" s="48"/>
      <c r="I3" s="48"/>
    </row>
    <row r="4" spans="2:13" ht="18" customHeight="1" thickBot="1" x14ac:dyDescent="0.3">
      <c r="B4" s="1950">
        <v>2019</v>
      </c>
      <c r="C4" s="1950"/>
      <c r="D4" s="1950"/>
      <c r="E4" s="1950"/>
      <c r="G4" s="47"/>
      <c r="H4" s="47"/>
      <c r="I4" s="47"/>
    </row>
    <row r="5" spans="2:13" ht="14.25" customHeight="1" x14ac:dyDescent="0.2">
      <c r="B5" s="36"/>
      <c r="C5" s="36"/>
      <c r="D5" s="36"/>
      <c r="E5" s="36"/>
      <c r="G5" s="48"/>
      <c r="H5" s="48"/>
      <c r="I5" s="48"/>
    </row>
    <row r="6" spans="2:13" ht="26.25" customHeight="1" x14ac:dyDescent="0.25">
      <c r="B6" s="25" t="s">
        <v>114</v>
      </c>
      <c r="C6" s="49" t="s">
        <v>115</v>
      </c>
      <c r="D6" s="49" t="s">
        <v>116</v>
      </c>
      <c r="E6" s="50" t="s">
        <v>117</v>
      </c>
      <c r="F6"/>
      <c r="G6"/>
      <c r="H6"/>
      <c r="I6"/>
      <c r="J6"/>
      <c r="K6"/>
      <c r="L6"/>
      <c r="M6"/>
    </row>
    <row r="7" spans="2:13" ht="18" customHeight="1" x14ac:dyDescent="0.25">
      <c r="B7" s="11" t="s">
        <v>38</v>
      </c>
      <c r="C7" s="51">
        <v>2285365.6666666665</v>
      </c>
      <c r="D7" s="51">
        <v>1422807.0833333333</v>
      </c>
      <c r="E7" s="52">
        <v>3708172.75</v>
      </c>
      <c r="F7"/>
      <c r="G7"/>
      <c r="H7"/>
      <c r="I7"/>
      <c r="J7"/>
      <c r="K7"/>
      <c r="L7"/>
      <c r="M7"/>
    </row>
    <row r="8" spans="2:13" ht="18" customHeight="1" x14ac:dyDescent="0.25">
      <c r="B8" s="11" t="s">
        <v>39</v>
      </c>
      <c r="C8" s="51">
        <v>581076.49999499996</v>
      </c>
      <c r="D8" s="51">
        <v>485351.08333300002</v>
      </c>
      <c r="E8" s="52">
        <v>1066427.583328</v>
      </c>
      <c r="F8"/>
      <c r="G8"/>
      <c r="H8"/>
      <c r="I8"/>
      <c r="J8"/>
      <c r="K8"/>
      <c r="L8"/>
      <c r="M8"/>
    </row>
    <row r="9" spans="2:13" ht="18" customHeight="1" x14ac:dyDescent="0.25">
      <c r="B9" s="11" t="s">
        <v>46</v>
      </c>
      <c r="C9" s="51">
        <v>256175</v>
      </c>
      <c r="D9" s="51">
        <v>188627</v>
      </c>
      <c r="E9" s="52">
        <v>444802</v>
      </c>
      <c r="F9"/>
      <c r="G9"/>
      <c r="H9"/>
      <c r="I9"/>
      <c r="J9"/>
      <c r="K9"/>
      <c r="L9"/>
      <c r="M9"/>
    </row>
    <row r="10" spans="2:13" ht="18" customHeight="1" x14ac:dyDescent="0.25">
      <c r="B10" s="11" t="s">
        <v>118</v>
      </c>
      <c r="C10" s="51">
        <v>176553.25</v>
      </c>
      <c r="D10" s="51">
        <v>117596.08333333333</v>
      </c>
      <c r="E10" s="52">
        <v>294149.33333333331</v>
      </c>
      <c r="F10"/>
      <c r="G10"/>
      <c r="H10"/>
      <c r="I10"/>
      <c r="J10"/>
      <c r="K10"/>
      <c r="L10"/>
      <c r="M10"/>
    </row>
    <row r="11" spans="2:13" ht="18" customHeight="1" x14ac:dyDescent="0.25">
      <c r="B11" s="13" t="s">
        <v>119</v>
      </c>
      <c r="C11" s="52">
        <v>3299170.75</v>
      </c>
      <c r="D11" s="52">
        <v>2214380.5</v>
      </c>
      <c r="E11" s="52">
        <v>5513551.25</v>
      </c>
      <c r="F11"/>
      <c r="G11"/>
      <c r="H11"/>
      <c r="I11"/>
      <c r="J11"/>
      <c r="K11"/>
      <c r="L11"/>
      <c r="M11"/>
    </row>
    <row r="12" spans="2:13" ht="18" customHeight="1" x14ac:dyDescent="0.25">
      <c r="B12" s="11" t="s">
        <v>38</v>
      </c>
      <c r="C12" s="51">
        <v>164311.25</v>
      </c>
      <c r="D12" s="51">
        <v>262809.75</v>
      </c>
      <c r="E12" s="52">
        <v>427121</v>
      </c>
      <c r="F12"/>
      <c r="G12"/>
      <c r="H12"/>
      <c r="I12"/>
      <c r="J12"/>
      <c r="K12"/>
      <c r="L12"/>
      <c r="M12"/>
    </row>
    <row r="13" spans="2:13" ht="18" customHeight="1" x14ac:dyDescent="0.25">
      <c r="B13" s="11" t="s">
        <v>39</v>
      </c>
      <c r="C13" s="51">
        <v>106361.083333</v>
      </c>
      <c r="D13" s="51">
        <v>139360.5</v>
      </c>
      <c r="E13" s="52">
        <v>245721.58333300002</v>
      </c>
      <c r="F13"/>
      <c r="G13"/>
      <c r="H13"/>
      <c r="I13"/>
      <c r="J13"/>
      <c r="K13"/>
      <c r="L13"/>
      <c r="M13"/>
    </row>
    <row r="14" spans="2:13" ht="18" customHeight="1" x14ac:dyDescent="0.25">
      <c r="B14" s="11" t="s">
        <v>40</v>
      </c>
      <c r="C14" s="51">
        <v>250638.66666666666</v>
      </c>
      <c r="D14" s="51">
        <v>392885.66666666669</v>
      </c>
      <c r="E14" s="52">
        <v>643524.33333333337</v>
      </c>
      <c r="F14"/>
      <c r="G14"/>
      <c r="H14"/>
      <c r="I14"/>
      <c r="J14"/>
      <c r="K14"/>
      <c r="L14"/>
      <c r="M14"/>
    </row>
    <row r="15" spans="2:13" ht="18" customHeight="1" x14ac:dyDescent="0.25">
      <c r="B15" s="11" t="s">
        <v>118</v>
      </c>
      <c r="C15" s="12">
        <v>60783.666666666664</v>
      </c>
      <c r="D15" s="12">
        <v>75262.333333333328</v>
      </c>
      <c r="E15" s="52">
        <v>136046</v>
      </c>
      <c r="F15"/>
      <c r="G15"/>
      <c r="H15"/>
      <c r="I15"/>
      <c r="J15"/>
      <c r="K15"/>
      <c r="L15"/>
      <c r="M15"/>
    </row>
    <row r="16" spans="2:13" ht="18" customHeight="1" x14ac:dyDescent="0.25">
      <c r="B16" s="13" t="s">
        <v>120</v>
      </c>
      <c r="C16" s="31">
        <v>582094.66666633333</v>
      </c>
      <c r="D16" s="31">
        <v>870318.25000000012</v>
      </c>
      <c r="E16" s="52">
        <v>1452412.9166663336</v>
      </c>
      <c r="F16"/>
      <c r="G16"/>
      <c r="H16"/>
      <c r="I16"/>
      <c r="J16"/>
      <c r="K16"/>
      <c r="L16"/>
      <c r="M16"/>
    </row>
    <row r="17" spans="2:13" ht="15.75" x14ac:dyDescent="0.25">
      <c r="B17" s="11" t="s">
        <v>38</v>
      </c>
      <c r="C17" s="12">
        <v>2449676.9166666665</v>
      </c>
      <c r="D17" s="12">
        <v>1685616.8333333333</v>
      </c>
      <c r="E17" s="52">
        <v>4135293.75</v>
      </c>
      <c r="F17"/>
      <c r="H17"/>
      <c r="I17"/>
      <c r="J17"/>
      <c r="K17"/>
      <c r="L17"/>
      <c r="M17"/>
    </row>
    <row r="18" spans="2:13" ht="15.75" x14ac:dyDescent="0.25">
      <c r="B18" s="11" t="s">
        <v>39</v>
      </c>
      <c r="C18" s="12">
        <v>687437.58332799992</v>
      </c>
      <c r="D18" s="12">
        <v>624711.58333300008</v>
      </c>
      <c r="E18" s="52">
        <v>1312149.1666609999</v>
      </c>
      <c r="F18"/>
      <c r="H18"/>
      <c r="I18"/>
      <c r="J18"/>
      <c r="K18"/>
      <c r="L18"/>
      <c r="M18"/>
    </row>
    <row r="19" spans="2:13" ht="15.75" x14ac:dyDescent="0.25">
      <c r="B19" s="11" t="s">
        <v>40</v>
      </c>
      <c r="C19" s="12">
        <v>506813.66666666663</v>
      </c>
      <c r="D19" s="12">
        <v>581512.66666666674</v>
      </c>
      <c r="E19" s="52">
        <v>1088326.3333333335</v>
      </c>
      <c r="F19"/>
      <c r="G19"/>
      <c r="H19"/>
      <c r="I19"/>
      <c r="J19"/>
      <c r="K19"/>
      <c r="L19"/>
      <c r="M19"/>
    </row>
    <row r="20" spans="2:13" ht="15.75" x14ac:dyDescent="0.25">
      <c r="B20" s="11" t="s">
        <v>118</v>
      </c>
      <c r="C20" s="12">
        <v>237336.91666666666</v>
      </c>
      <c r="D20" s="12">
        <v>192858.41666666666</v>
      </c>
      <c r="E20" s="52">
        <v>430195.33333333331</v>
      </c>
      <c r="F20"/>
      <c r="G20"/>
      <c r="H20"/>
      <c r="I20"/>
      <c r="J20"/>
      <c r="K20"/>
      <c r="L20"/>
      <c r="M20"/>
    </row>
    <row r="21" spans="2:13" ht="15.75" x14ac:dyDescent="0.25">
      <c r="B21" s="13" t="s">
        <v>121</v>
      </c>
      <c r="C21" s="31">
        <v>3881375.0833333335</v>
      </c>
      <c r="D21" s="31">
        <v>3084829.3333333335</v>
      </c>
      <c r="E21" s="52">
        <v>6966204.416666667</v>
      </c>
      <c r="F21"/>
      <c r="G21"/>
      <c r="H21"/>
      <c r="I21"/>
      <c r="J21"/>
      <c r="K21"/>
      <c r="L21"/>
      <c r="M21"/>
    </row>
    <row r="22" spans="2:13" ht="15.75" x14ac:dyDescent="0.25">
      <c r="B22" s="15"/>
      <c r="E22" s="20"/>
      <c r="F22"/>
      <c r="G22"/>
      <c r="H22"/>
      <c r="I22"/>
      <c r="J22"/>
      <c r="K22"/>
      <c r="L22"/>
      <c r="M22"/>
    </row>
    <row r="23" spans="2:13" x14ac:dyDescent="0.2">
      <c r="B23" s="53"/>
      <c r="G23" s="54"/>
    </row>
    <row r="24" spans="2:13" x14ac:dyDescent="0.2">
      <c r="B24" s="53"/>
      <c r="G24" s="54"/>
    </row>
    <row r="25" spans="2:13" x14ac:dyDescent="0.2">
      <c r="B25" s="53"/>
    </row>
    <row r="26" spans="2:13" x14ac:dyDescent="0.2">
      <c r="B26" s="53"/>
    </row>
    <row r="27" spans="2:13" x14ac:dyDescent="0.2">
      <c r="B27" s="53"/>
    </row>
    <row r="28" spans="2:13" x14ac:dyDescent="0.2">
      <c r="B28" s="53"/>
    </row>
    <row r="29" spans="2:13" x14ac:dyDescent="0.2">
      <c r="B29" s="53"/>
    </row>
    <row r="30" spans="2:13" x14ac:dyDescent="0.2">
      <c r="B30" s="53"/>
    </row>
    <row r="31" spans="2:13" x14ac:dyDescent="0.2">
      <c r="B31" s="53"/>
    </row>
    <row r="32" spans="2:13" x14ac:dyDescent="0.2">
      <c r="B32" s="53"/>
    </row>
    <row r="33" spans="2:2" x14ac:dyDescent="0.2">
      <c r="B33" s="53"/>
    </row>
    <row r="34" spans="2:2" x14ac:dyDescent="0.2">
      <c r="B34" s="53"/>
    </row>
    <row r="35" spans="2:2" x14ac:dyDescent="0.2">
      <c r="B35" s="53"/>
    </row>
    <row r="36" spans="2:2" x14ac:dyDescent="0.2">
      <c r="B36" s="53"/>
    </row>
    <row r="37" spans="2:2" x14ac:dyDescent="0.2">
      <c r="B37" s="53"/>
    </row>
    <row r="38" spans="2:2" x14ac:dyDescent="0.2">
      <c r="B38" s="53"/>
    </row>
  </sheetData>
  <mergeCells count="3">
    <mergeCell ref="B2:E2"/>
    <mergeCell ref="B3:E3"/>
    <mergeCell ref="B4:E4"/>
  </mergeCells>
  <hyperlinks>
    <hyperlink ref="F2" location="'Indice Total'!A76" display="Volver"/>
  </hyperlinks>
  <printOptions horizontalCentered="1" verticalCentered="1"/>
  <pageMargins left="0.70866141732283472" right="0.70866141732283472" top="0.74803149606299213" bottom="0.74803149606299213" header="0.31496062992125984" footer="0.31496062992125984"/>
  <pageSetup paperSize="14"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T36"/>
  <sheetViews>
    <sheetView showGridLines="0" zoomScale="90" zoomScaleNormal="90" workbookViewId="0"/>
  </sheetViews>
  <sheetFormatPr baseColWidth="10" defaultColWidth="9.140625" defaultRowHeight="15" x14ac:dyDescent="0.2"/>
  <cols>
    <col min="1" max="1" width="23.7109375" style="6" customWidth="1"/>
    <col min="2" max="2" width="90.28515625" style="6" customWidth="1"/>
    <col min="3" max="3" width="18.85546875" style="6" bestFit="1" customWidth="1"/>
    <col min="4" max="4" width="18.5703125" style="6" bestFit="1" customWidth="1"/>
    <col min="5" max="5" width="16.85546875" style="6" bestFit="1" customWidth="1"/>
    <col min="6" max="6" width="24" style="6" bestFit="1" customWidth="1"/>
    <col min="7" max="7" width="21.140625" style="6" bestFit="1" customWidth="1"/>
    <col min="8" max="8" width="12.7109375" style="6" customWidth="1"/>
    <col min="9" max="10" width="15.42578125" style="6" bestFit="1" customWidth="1"/>
    <col min="11" max="11" width="11.5703125" style="6" bestFit="1" customWidth="1"/>
    <col min="12" max="12" width="15.85546875" style="6" customWidth="1"/>
    <col min="13" max="14" width="9.7109375" style="6" bestFit="1" customWidth="1"/>
    <col min="15" max="15" width="16" style="6" bestFit="1" customWidth="1"/>
    <col min="16" max="16" width="33.7109375" style="6" customWidth="1"/>
    <col min="17" max="17" width="9.140625" style="6"/>
    <col min="18" max="18" width="23.140625" style="6" customWidth="1"/>
    <col min="19" max="19" width="10.85546875" style="6" customWidth="1"/>
    <col min="20" max="20" width="12.5703125" style="6" customWidth="1"/>
    <col min="21" max="16384" width="9.140625" style="6"/>
  </cols>
  <sheetData>
    <row r="1" spans="2:20" ht="42.95" customHeight="1" x14ac:dyDescent="0.2">
      <c r="H1" s="3"/>
    </row>
    <row r="2" spans="2:20" ht="18" x14ac:dyDescent="0.2">
      <c r="B2" s="1957" t="s">
        <v>122</v>
      </c>
      <c r="C2" s="1957"/>
      <c r="D2" s="1957"/>
      <c r="E2" s="1957"/>
      <c r="F2" s="1957"/>
      <c r="G2" s="1957"/>
      <c r="H2" s="3" t="s">
        <v>1</v>
      </c>
    </row>
    <row r="3" spans="2:20" ht="21.75" customHeight="1" x14ac:dyDescent="0.2">
      <c r="B3" s="1950" t="s">
        <v>123</v>
      </c>
      <c r="C3" s="1950"/>
      <c r="D3" s="1950"/>
      <c r="E3" s="1950"/>
      <c r="F3" s="1950"/>
      <c r="G3" s="1950"/>
    </row>
    <row r="4" spans="2:20" ht="20.25" customHeight="1" thickBot="1" x14ac:dyDescent="0.3">
      <c r="B4" s="1956">
        <v>2019</v>
      </c>
      <c r="C4" s="1956"/>
      <c r="D4" s="1956"/>
      <c r="E4" s="1956"/>
      <c r="F4" s="1956"/>
      <c r="G4" s="1956"/>
      <c r="I4"/>
      <c r="J4"/>
      <c r="K4"/>
      <c r="L4"/>
      <c r="M4"/>
      <c r="N4"/>
      <c r="O4"/>
      <c r="P4"/>
      <c r="Q4"/>
      <c r="R4"/>
      <c r="S4"/>
      <c r="T4"/>
    </row>
    <row r="5" spans="2:20" ht="15.75" x14ac:dyDescent="0.25">
      <c r="C5" s="21"/>
      <c r="D5" s="21"/>
      <c r="E5" s="21"/>
      <c r="F5" s="21"/>
      <c r="G5" s="21"/>
      <c r="I5"/>
      <c r="J5"/>
      <c r="K5"/>
      <c r="L5"/>
      <c r="M5"/>
      <c r="N5"/>
      <c r="O5"/>
      <c r="P5"/>
      <c r="Q5"/>
      <c r="R5"/>
      <c r="S5"/>
      <c r="T5"/>
    </row>
    <row r="6" spans="2:20" ht="44.25" customHeight="1" x14ac:dyDescent="0.25">
      <c r="B6" s="25" t="s">
        <v>52</v>
      </c>
      <c r="C6" s="26" t="s">
        <v>53</v>
      </c>
      <c r="D6" s="26" t="s">
        <v>54</v>
      </c>
      <c r="E6" s="26" t="s">
        <v>55</v>
      </c>
      <c r="F6" s="26" t="s">
        <v>56</v>
      </c>
      <c r="G6" s="27" t="s">
        <v>57</v>
      </c>
      <c r="I6"/>
      <c r="J6"/>
      <c r="K6"/>
      <c r="L6"/>
      <c r="M6"/>
      <c r="N6"/>
      <c r="O6"/>
      <c r="P6"/>
      <c r="Q6"/>
      <c r="R6"/>
      <c r="S6"/>
      <c r="T6"/>
    </row>
    <row r="7" spans="2:20" ht="15.75" x14ac:dyDescent="0.25">
      <c r="B7" s="28" t="s">
        <v>58</v>
      </c>
      <c r="C7" s="12">
        <v>0</v>
      </c>
      <c r="D7" s="12">
        <v>0</v>
      </c>
      <c r="E7" s="12">
        <v>1910.1666666666667</v>
      </c>
      <c r="F7" s="12">
        <v>2884.75</v>
      </c>
      <c r="G7" s="29">
        <v>4794.916666666667</v>
      </c>
      <c r="H7" s="20"/>
      <c r="I7"/>
      <c r="J7"/>
      <c r="K7"/>
      <c r="L7"/>
      <c r="M7"/>
      <c r="N7"/>
      <c r="O7"/>
      <c r="P7"/>
      <c r="Q7"/>
      <c r="R7"/>
      <c r="S7"/>
      <c r="T7"/>
    </row>
    <row r="8" spans="2:20" ht="15.75" x14ac:dyDescent="0.25">
      <c r="B8" s="28" t="s">
        <v>59</v>
      </c>
      <c r="C8" s="12">
        <v>97641.416666666672</v>
      </c>
      <c r="D8" s="12">
        <v>30799.416666000001</v>
      </c>
      <c r="E8" s="12">
        <v>21367</v>
      </c>
      <c r="F8" s="12">
        <v>16165.666666666666</v>
      </c>
      <c r="G8" s="29">
        <v>165973.49999933332</v>
      </c>
      <c r="H8" s="20"/>
      <c r="I8"/>
      <c r="J8"/>
      <c r="K8"/>
      <c r="L8"/>
      <c r="M8"/>
      <c r="N8"/>
      <c r="O8"/>
      <c r="P8"/>
      <c r="Q8"/>
      <c r="R8"/>
      <c r="S8"/>
      <c r="T8"/>
    </row>
    <row r="9" spans="2:20" ht="15.75" x14ac:dyDescent="0.25">
      <c r="B9" s="28" t="s">
        <v>60</v>
      </c>
      <c r="C9" s="12"/>
      <c r="D9" s="12">
        <v>107147.166666</v>
      </c>
      <c r="E9" s="12">
        <v>19486.333333333332</v>
      </c>
      <c r="F9" s="12">
        <v>5722.166666666667</v>
      </c>
      <c r="G9" s="29">
        <v>132355.666666</v>
      </c>
      <c r="H9" s="20"/>
      <c r="I9"/>
      <c r="J9"/>
      <c r="K9"/>
      <c r="L9"/>
      <c r="M9"/>
      <c r="N9"/>
      <c r="O9"/>
      <c r="P9"/>
      <c r="Q9"/>
      <c r="R9"/>
      <c r="S9"/>
      <c r="T9"/>
    </row>
    <row r="10" spans="2:20" ht="15.75" x14ac:dyDescent="0.25">
      <c r="B10" s="28" t="s">
        <v>61</v>
      </c>
      <c r="C10" s="12"/>
      <c r="D10" s="12">
        <v>1206.6666660000001</v>
      </c>
      <c r="E10" s="12">
        <v>2</v>
      </c>
      <c r="F10" s="12">
        <v>0</v>
      </c>
      <c r="G10" s="29">
        <v>1208.6666660000001</v>
      </c>
      <c r="H10" s="20"/>
      <c r="I10"/>
      <c r="J10"/>
      <c r="K10"/>
      <c r="L10"/>
      <c r="M10"/>
      <c r="N10"/>
      <c r="O10"/>
      <c r="P10"/>
      <c r="Q10"/>
      <c r="R10"/>
      <c r="S10"/>
      <c r="T10"/>
    </row>
    <row r="11" spans="2:20" ht="15.75" x14ac:dyDescent="0.25">
      <c r="B11" s="28" t="s">
        <v>62</v>
      </c>
      <c r="C11" s="12"/>
      <c r="D11" s="12">
        <v>81.583332999999996</v>
      </c>
      <c r="E11" s="12">
        <v>38</v>
      </c>
      <c r="F11" s="12">
        <v>28.5</v>
      </c>
      <c r="G11" s="29">
        <v>148.08333299999998</v>
      </c>
      <c r="H11" s="20"/>
      <c r="I11"/>
      <c r="J11"/>
      <c r="K11"/>
      <c r="L11"/>
      <c r="M11"/>
      <c r="N11"/>
      <c r="O11"/>
      <c r="P11"/>
      <c r="Q11"/>
      <c r="R11"/>
      <c r="S11"/>
      <c r="T11"/>
    </row>
    <row r="12" spans="2:20" ht="15.75" x14ac:dyDescent="0.25">
      <c r="B12" s="28" t="s">
        <v>63</v>
      </c>
      <c r="C12" s="12">
        <v>161694.16666666666</v>
      </c>
      <c r="D12" s="12">
        <v>0</v>
      </c>
      <c r="E12" s="12">
        <v>47855.25</v>
      </c>
      <c r="F12" s="12">
        <v>14392</v>
      </c>
      <c r="G12" s="29">
        <v>223941.41666666666</v>
      </c>
      <c r="H12" s="20"/>
      <c r="I12"/>
      <c r="J12"/>
      <c r="K12"/>
      <c r="L12"/>
      <c r="M12"/>
      <c r="N12"/>
      <c r="O12"/>
      <c r="P12"/>
      <c r="Q12"/>
      <c r="R12"/>
      <c r="S12"/>
      <c r="T12"/>
    </row>
    <row r="13" spans="2:20" ht="15.75" x14ac:dyDescent="0.25">
      <c r="B13" s="28" t="s">
        <v>64</v>
      </c>
      <c r="C13" s="12">
        <v>341169.16666666669</v>
      </c>
      <c r="D13" s="12">
        <v>14084.833333</v>
      </c>
      <c r="E13" s="12">
        <v>6348.25</v>
      </c>
      <c r="F13" s="12">
        <v>1875.5833333333333</v>
      </c>
      <c r="G13" s="29">
        <v>363477.83333300002</v>
      </c>
      <c r="H13" s="20"/>
      <c r="I13"/>
      <c r="J13"/>
      <c r="K13"/>
      <c r="L13"/>
      <c r="M13"/>
      <c r="N13"/>
      <c r="O13"/>
      <c r="P13"/>
      <c r="Q13"/>
      <c r="R13"/>
      <c r="S13"/>
      <c r="T13"/>
    </row>
    <row r="14" spans="2:20" ht="18" customHeight="1" x14ac:dyDescent="0.25">
      <c r="B14" s="28" t="s">
        <v>65</v>
      </c>
      <c r="C14" s="12">
        <v>330104</v>
      </c>
      <c r="D14" s="12">
        <v>102866.666666</v>
      </c>
      <c r="E14" s="12">
        <v>1978.25</v>
      </c>
      <c r="F14" s="12">
        <v>3013.9166666666665</v>
      </c>
      <c r="G14" s="29">
        <v>437962.83333266672</v>
      </c>
      <c r="H14" s="20"/>
      <c r="I14"/>
      <c r="J14"/>
      <c r="K14"/>
      <c r="L14"/>
      <c r="M14"/>
      <c r="N14"/>
      <c r="O14"/>
      <c r="P14"/>
      <c r="Q14"/>
      <c r="R14"/>
      <c r="S14"/>
      <c r="T14"/>
    </row>
    <row r="15" spans="2:20" ht="15.75" x14ac:dyDescent="0.25">
      <c r="B15" s="28" t="s">
        <v>66</v>
      </c>
      <c r="C15" s="12"/>
      <c r="D15" s="12">
        <v>0</v>
      </c>
      <c r="E15" s="12">
        <v>9363.3333333333339</v>
      </c>
      <c r="F15" s="12">
        <v>4923.333333333333</v>
      </c>
      <c r="G15" s="29">
        <v>14286.666666666668</v>
      </c>
      <c r="H15" s="20"/>
      <c r="I15"/>
      <c r="J15"/>
      <c r="K15"/>
      <c r="L15"/>
      <c r="M15"/>
      <c r="N15"/>
      <c r="O15"/>
      <c r="P15"/>
      <c r="Q15"/>
      <c r="R15"/>
      <c r="S15"/>
      <c r="T15"/>
    </row>
    <row r="16" spans="2:20" ht="15.75" x14ac:dyDescent="0.25">
      <c r="B16" s="28" t="s">
        <v>67</v>
      </c>
      <c r="C16" s="12"/>
      <c r="D16" s="12">
        <v>134712.166666</v>
      </c>
      <c r="E16" s="12">
        <v>80530</v>
      </c>
      <c r="F16" s="12">
        <v>23834.083333333332</v>
      </c>
      <c r="G16" s="29">
        <v>239076.24999933335</v>
      </c>
      <c r="H16" s="20"/>
      <c r="I16"/>
      <c r="J16"/>
      <c r="K16"/>
      <c r="L16"/>
      <c r="M16"/>
      <c r="N16"/>
      <c r="O16"/>
      <c r="P16"/>
      <c r="Q16"/>
      <c r="R16"/>
      <c r="S16"/>
      <c r="T16"/>
    </row>
    <row r="17" spans="2:20" ht="15.75" x14ac:dyDescent="0.25">
      <c r="B17" s="28" t="s">
        <v>68</v>
      </c>
      <c r="C17" s="12">
        <v>212166.91666666666</v>
      </c>
      <c r="D17" s="12">
        <v>59427.333333000002</v>
      </c>
      <c r="E17" s="12">
        <v>13743</v>
      </c>
      <c r="F17" s="12">
        <v>27125</v>
      </c>
      <c r="G17" s="29">
        <v>312462.24999966664</v>
      </c>
      <c r="H17" s="20"/>
      <c r="I17"/>
      <c r="J17"/>
      <c r="K17"/>
      <c r="L17"/>
      <c r="M17"/>
      <c r="N17"/>
      <c r="O17"/>
      <c r="P17"/>
      <c r="Q17"/>
      <c r="R17"/>
      <c r="S17"/>
      <c r="T17"/>
    </row>
    <row r="18" spans="2:20" ht="15.75" x14ac:dyDescent="0.25">
      <c r="B18" s="28" t="s">
        <v>69</v>
      </c>
      <c r="C18" s="12">
        <v>510267</v>
      </c>
      <c r="D18" s="12">
        <v>235462.58333299999</v>
      </c>
      <c r="E18" s="12">
        <v>68350.416666666672</v>
      </c>
      <c r="F18" s="12">
        <v>45943.75</v>
      </c>
      <c r="G18" s="29">
        <v>860023.74999966659</v>
      </c>
      <c r="H18" s="20"/>
      <c r="I18"/>
      <c r="J18"/>
      <c r="K18"/>
      <c r="L18"/>
      <c r="M18"/>
      <c r="N18"/>
      <c r="O18"/>
      <c r="P18"/>
      <c r="Q18"/>
      <c r="R18"/>
      <c r="S18"/>
      <c r="T18"/>
    </row>
    <row r="19" spans="2:20" ht="15.75" x14ac:dyDescent="0.25">
      <c r="B19" s="28" t="s">
        <v>70</v>
      </c>
      <c r="C19" s="12">
        <v>338033.58333333331</v>
      </c>
      <c r="D19" s="12">
        <v>40082.583333000002</v>
      </c>
      <c r="E19" s="12">
        <v>16170.75</v>
      </c>
      <c r="F19" s="12">
        <v>6597.666666666667</v>
      </c>
      <c r="G19" s="29">
        <v>400884.58333300002</v>
      </c>
      <c r="H19" s="20"/>
      <c r="I19"/>
      <c r="J19"/>
      <c r="K19"/>
      <c r="L19"/>
      <c r="M19"/>
      <c r="N19"/>
      <c r="O19"/>
      <c r="P19"/>
      <c r="Q19"/>
      <c r="R19"/>
      <c r="S19"/>
      <c r="T19"/>
    </row>
    <row r="20" spans="2:20" ht="15.75" x14ac:dyDescent="0.25">
      <c r="B20" s="28" t="s">
        <v>71</v>
      </c>
      <c r="C20" s="12"/>
      <c r="D20" s="12">
        <v>95436.833333000002</v>
      </c>
      <c r="E20" s="12">
        <v>38013.833333333336</v>
      </c>
      <c r="F20" s="12">
        <v>34904.416666666664</v>
      </c>
      <c r="G20" s="29">
        <v>168355.08333299999</v>
      </c>
      <c r="H20" s="20"/>
      <c r="I20"/>
      <c r="J20"/>
      <c r="K20"/>
      <c r="L20"/>
      <c r="M20"/>
      <c r="N20"/>
      <c r="O20"/>
      <c r="P20"/>
      <c r="Q20"/>
      <c r="R20"/>
      <c r="S20"/>
      <c r="T20"/>
    </row>
    <row r="21" spans="2:20" ht="15.75" x14ac:dyDescent="0.25">
      <c r="B21" s="28" t="s">
        <v>72</v>
      </c>
      <c r="C21" s="12">
        <v>61715.25</v>
      </c>
      <c r="D21" s="12">
        <v>462.66666600000002</v>
      </c>
      <c r="E21" s="12">
        <v>8849.3333333333339</v>
      </c>
      <c r="F21" s="12">
        <v>5912.416666666667</v>
      </c>
      <c r="G21" s="29">
        <v>76939.666666000005</v>
      </c>
      <c r="H21" s="20"/>
      <c r="I21"/>
      <c r="J21"/>
      <c r="K21"/>
      <c r="L21"/>
      <c r="M21"/>
      <c r="N21"/>
      <c r="O21"/>
      <c r="P21"/>
      <c r="Q21"/>
      <c r="R21"/>
      <c r="S21"/>
      <c r="T21"/>
    </row>
    <row r="22" spans="2:20" ht="15.75" x14ac:dyDescent="0.25">
      <c r="B22" s="28" t="s">
        <v>73</v>
      </c>
      <c r="C22" s="12">
        <v>336223.25</v>
      </c>
      <c r="D22" s="12">
        <v>87140.666666000005</v>
      </c>
      <c r="E22" s="12">
        <v>58586.5</v>
      </c>
      <c r="F22" s="12">
        <v>62069.083333333336</v>
      </c>
      <c r="G22" s="29">
        <v>544019.49999933341</v>
      </c>
      <c r="H22" s="20"/>
      <c r="I22"/>
      <c r="J22"/>
      <c r="K22"/>
      <c r="L22"/>
      <c r="M22"/>
      <c r="N22"/>
      <c r="O22"/>
      <c r="P22"/>
      <c r="Q22"/>
      <c r="R22"/>
      <c r="S22"/>
      <c r="T22"/>
    </row>
    <row r="23" spans="2:20" ht="15.75" x14ac:dyDescent="0.25">
      <c r="B23" s="28" t="s">
        <v>74</v>
      </c>
      <c r="C23" s="12"/>
      <c r="D23" s="12">
        <v>0</v>
      </c>
      <c r="E23" s="12">
        <v>8535.25</v>
      </c>
      <c r="F23" s="12">
        <v>2482</v>
      </c>
      <c r="G23" s="29">
        <v>11017.25</v>
      </c>
      <c r="H23" s="20"/>
      <c r="I23"/>
      <c r="J23"/>
      <c r="K23"/>
      <c r="L23"/>
      <c r="M23"/>
      <c r="N23"/>
      <c r="O23"/>
      <c r="P23"/>
      <c r="Q23"/>
      <c r="R23"/>
      <c r="S23"/>
      <c r="T23"/>
    </row>
    <row r="24" spans="2:20" ht="15.75" x14ac:dyDescent="0.25">
      <c r="B24" s="28" t="s">
        <v>75</v>
      </c>
      <c r="C24" s="12">
        <v>16668.25</v>
      </c>
      <c r="D24" s="12">
        <v>55053.416665999997</v>
      </c>
      <c r="E24" s="12">
        <v>18750.666666666668</v>
      </c>
      <c r="F24" s="12">
        <v>14018.416666666666</v>
      </c>
      <c r="G24" s="29">
        <v>104490.74999933335</v>
      </c>
      <c r="H24" s="20"/>
      <c r="I24"/>
      <c r="J24"/>
      <c r="K24"/>
      <c r="L24"/>
      <c r="M24"/>
      <c r="N24"/>
      <c r="O24"/>
      <c r="P24"/>
      <c r="Q24"/>
      <c r="R24"/>
      <c r="S24"/>
      <c r="T24"/>
    </row>
    <row r="25" spans="2:20" ht="18.75" customHeight="1" x14ac:dyDescent="0.25">
      <c r="B25" s="28" t="s">
        <v>76</v>
      </c>
      <c r="C25" s="12"/>
      <c r="D25" s="12">
        <v>1423.25</v>
      </c>
      <c r="E25" s="12">
        <v>454.25</v>
      </c>
      <c r="F25" s="12">
        <v>929.66666666666663</v>
      </c>
      <c r="G25" s="29">
        <v>2807.1666666666665</v>
      </c>
      <c r="H25" s="20"/>
      <c r="I25"/>
      <c r="J25"/>
      <c r="K25"/>
      <c r="L25"/>
      <c r="M25"/>
      <c r="N25"/>
      <c r="O25"/>
      <c r="P25"/>
      <c r="Q25"/>
      <c r="R25"/>
      <c r="S25"/>
      <c r="T25"/>
    </row>
    <row r="26" spans="2:20" ht="15.75" x14ac:dyDescent="0.25">
      <c r="B26" s="28" t="s">
        <v>77</v>
      </c>
      <c r="C26" s="12">
        <v>17008.583333333332</v>
      </c>
      <c r="D26" s="12">
        <v>3079.4166660000001</v>
      </c>
      <c r="E26" s="12">
        <v>435.75</v>
      </c>
      <c r="F26" s="12">
        <v>1063.1666666666667</v>
      </c>
      <c r="G26" s="29">
        <v>21586.916666000001</v>
      </c>
      <c r="H26" s="20"/>
      <c r="I26"/>
      <c r="J26"/>
      <c r="K26"/>
      <c r="L26"/>
      <c r="M26"/>
      <c r="N26"/>
      <c r="O26"/>
      <c r="P26"/>
      <c r="Q26"/>
      <c r="R26"/>
      <c r="S26"/>
      <c r="T26"/>
    </row>
    <row r="27" spans="2:20" ht="15.75" x14ac:dyDescent="0.25">
      <c r="B27" s="28" t="s">
        <v>78</v>
      </c>
      <c r="C27" s="12">
        <v>195318.08333333334</v>
      </c>
      <c r="D27" s="12">
        <v>95381.916666000005</v>
      </c>
      <c r="E27" s="12">
        <v>24033.166666666668</v>
      </c>
      <c r="F27" s="12">
        <v>20263.75</v>
      </c>
      <c r="G27" s="29">
        <v>334996.91666600003</v>
      </c>
      <c r="H27" s="20"/>
      <c r="I27"/>
      <c r="J27"/>
      <c r="K27"/>
      <c r="L27"/>
      <c r="M27"/>
      <c r="N27"/>
      <c r="O27"/>
      <c r="P27"/>
      <c r="Q27"/>
      <c r="R27"/>
      <c r="S27"/>
      <c r="T27"/>
    </row>
    <row r="28" spans="2:20" ht="15.75" x14ac:dyDescent="0.25">
      <c r="B28" s="28" t="s">
        <v>79</v>
      </c>
      <c r="C28" s="12">
        <v>1090163.0833333333</v>
      </c>
      <c r="D28" s="12">
        <v>2578.4166660000001</v>
      </c>
      <c r="E28" s="12">
        <v>0</v>
      </c>
      <c r="F28" s="12">
        <v>0</v>
      </c>
      <c r="G28" s="29">
        <v>1092741.4999993332</v>
      </c>
      <c r="H28" s="20"/>
      <c r="I28"/>
      <c r="J28"/>
      <c r="K28"/>
      <c r="L28"/>
      <c r="M28"/>
      <c r="N28"/>
      <c r="O28"/>
      <c r="P28"/>
      <c r="Q28"/>
      <c r="R28"/>
      <c r="S28"/>
      <c r="T28"/>
    </row>
    <row r="29" spans="2:20" ht="15.75" x14ac:dyDescent="0.25">
      <c r="B29" s="13" t="s">
        <v>80</v>
      </c>
      <c r="C29" s="14">
        <v>3708172.75</v>
      </c>
      <c r="D29" s="14">
        <v>1066427.583324</v>
      </c>
      <c r="E29" s="14">
        <v>444801.5</v>
      </c>
      <c r="F29" s="14">
        <v>294149.33333333337</v>
      </c>
      <c r="G29" s="14">
        <v>5513551.1666573333</v>
      </c>
      <c r="H29" s="20"/>
      <c r="I29"/>
      <c r="J29"/>
      <c r="K29"/>
      <c r="L29"/>
      <c r="M29"/>
      <c r="N29"/>
      <c r="O29"/>
      <c r="P29"/>
      <c r="Q29"/>
      <c r="R29"/>
      <c r="S29"/>
      <c r="T29"/>
    </row>
    <row r="30" spans="2:20" ht="15.75" x14ac:dyDescent="0.25">
      <c r="B30" s="32" t="s">
        <v>81</v>
      </c>
      <c r="C30"/>
      <c r="D30"/>
      <c r="E30"/>
      <c r="F30"/>
      <c r="G30"/>
      <c r="I30"/>
      <c r="J30"/>
      <c r="K30"/>
      <c r="L30"/>
      <c r="M30"/>
      <c r="N30"/>
      <c r="O30"/>
      <c r="P30"/>
      <c r="Q30"/>
      <c r="R30"/>
      <c r="S30"/>
      <c r="T30"/>
    </row>
    <row r="31" spans="2:20" ht="15.75" x14ac:dyDescent="0.25">
      <c r="C31" s="33"/>
      <c r="D31" s="33"/>
      <c r="E31" s="33"/>
      <c r="F31" s="33"/>
      <c r="G31" s="33"/>
      <c r="I31"/>
      <c r="J31"/>
      <c r="K31"/>
      <c r="L31"/>
      <c r="M31"/>
      <c r="N31"/>
      <c r="O31"/>
      <c r="P31"/>
      <c r="Q31"/>
      <c r="R31"/>
      <c r="S31"/>
      <c r="T31"/>
    </row>
    <row r="32" spans="2:20" ht="15.75" x14ac:dyDescent="0.25">
      <c r="C32"/>
      <c r="D32"/>
      <c r="E32"/>
      <c r="F32"/>
      <c r="G32"/>
      <c r="I32"/>
      <c r="J32"/>
      <c r="K32"/>
      <c r="L32"/>
      <c r="M32"/>
      <c r="N32"/>
      <c r="O32"/>
      <c r="P32"/>
      <c r="Q32"/>
      <c r="R32"/>
      <c r="S32"/>
      <c r="T32"/>
    </row>
    <row r="33" spans="3:7" ht="15.75" x14ac:dyDescent="0.25">
      <c r="C33"/>
      <c r="D33"/>
      <c r="E33"/>
      <c r="F33"/>
      <c r="G33"/>
    </row>
    <row r="34" spans="3:7" ht="15.75" x14ac:dyDescent="0.25">
      <c r="C34"/>
      <c r="D34"/>
      <c r="E34"/>
      <c r="F34"/>
      <c r="G34"/>
    </row>
    <row r="35" spans="3:7" ht="15.75" x14ac:dyDescent="0.25">
      <c r="C35"/>
      <c r="D35"/>
      <c r="E35"/>
      <c r="F35"/>
      <c r="G35"/>
    </row>
    <row r="36" spans="3:7" ht="15.75" x14ac:dyDescent="0.25">
      <c r="C36"/>
      <c r="D36"/>
      <c r="E36"/>
      <c r="F36"/>
      <c r="G36"/>
    </row>
  </sheetData>
  <mergeCells count="3">
    <mergeCell ref="B2:G2"/>
    <mergeCell ref="B3:G3"/>
    <mergeCell ref="B4:G4"/>
  </mergeCells>
  <hyperlinks>
    <hyperlink ref="H2" location="'Indice Total'!A76" display="Volver"/>
  </hyperlinks>
  <pageMargins left="0.7" right="0.7" top="0.75" bottom="0.75" header="0.3" footer="0.3"/>
  <pageSetup paperSize="14" scale="48" orientation="landscape"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S63"/>
  <sheetViews>
    <sheetView showGridLines="0" zoomScale="90" zoomScaleNormal="90" workbookViewId="0"/>
  </sheetViews>
  <sheetFormatPr baseColWidth="10" defaultColWidth="9.140625" defaultRowHeight="15" x14ac:dyDescent="0.2"/>
  <cols>
    <col min="1" max="1" width="23.7109375" style="6" customWidth="1"/>
    <col min="2" max="2" width="50.5703125" style="6" customWidth="1"/>
    <col min="3" max="4" width="21.28515625" style="6" bestFit="1" customWidth="1"/>
    <col min="5" max="5" width="18.42578125" style="6" bestFit="1" customWidth="1"/>
    <col min="6" max="6" width="27.7109375" style="6" bestFit="1" customWidth="1"/>
    <col min="7" max="7" width="24" style="6" bestFit="1" customWidth="1"/>
    <col min="8" max="8" width="12" style="6" customWidth="1"/>
    <col min="9" max="9" width="15.42578125" style="6" bestFit="1" customWidth="1"/>
    <col min="10" max="10" width="12.7109375" style="6" customWidth="1"/>
    <col min="11" max="11" width="15.85546875" style="6" customWidth="1"/>
    <col min="12" max="12" width="17.7109375" style="6" customWidth="1"/>
    <col min="13" max="13" width="25" style="6" customWidth="1"/>
    <col min="14" max="14" width="12.5703125" style="6" customWidth="1"/>
    <col min="15" max="15" width="16" style="6" bestFit="1" customWidth="1"/>
    <col min="16" max="16" width="12.85546875" style="6" bestFit="1" customWidth="1"/>
    <col min="17" max="17" width="19.28515625" style="6" customWidth="1"/>
    <col min="18" max="18" width="25" style="6" customWidth="1"/>
    <col min="19" max="16384" width="9.140625" style="6"/>
  </cols>
  <sheetData>
    <row r="1" spans="2:19" ht="42.95" customHeight="1" x14ac:dyDescent="0.2">
      <c r="H1" s="3"/>
    </row>
    <row r="2" spans="2:19" ht="18" x14ac:dyDescent="0.2">
      <c r="B2" s="1957" t="s">
        <v>124</v>
      </c>
      <c r="C2" s="1957"/>
      <c r="D2" s="1957"/>
      <c r="E2" s="1957"/>
      <c r="F2" s="1957"/>
      <c r="G2" s="1957"/>
      <c r="H2" s="7" t="s">
        <v>1</v>
      </c>
    </row>
    <row r="3" spans="2:19" ht="39" customHeight="1" x14ac:dyDescent="0.2">
      <c r="B3" s="1959" t="s">
        <v>125</v>
      </c>
      <c r="C3" s="1959"/>
      <c r="D3" s="1959"/>
      <c r="E3" s="1959"/>
      <c r="F3" s="1959"/>
      <c r="G3" s="1959"/>
    </row>
    <row r="4" spans="2:19" ht="21.75" customHeight="1" thickBot="1" x14ac:dyDescent="0.25">
      <c r="B4" s="1956">
        <v>2019</v>
      </c>
      <c r="C4" s="1956"/>
      <c r="D4" s="1956"/>
      <c r="E4" s="1956"/>
      <c r="F4" s="1956"/>
      <c r="G4" s="1956"/>
    </row>
    <row r="5" spans="2:19" x14ac:dyDescent="0.2">
      <c r="C5" s="21"/>
      <c r="D5" s="21"/>
      <c r="E5" s="21"/>
      <c r="F5" s="21"/>
      <c r="G5" s="21"/>
    </row>
    <row r="6" spans="2:19" ht="32.25" customHeight="1" x14ac:dyDescent="0.25">
      <c r="B6" s="25" t="s">
        <v>52</v>
      </c>
      <c r="C6" s="26" t="s">
        <v>53</v>
      </c>
      <c r="D6" s="26" t="s">
        <v>54</v>
      </c>
      <c r="E6" s="26" t="s">
        <v>55</v>
      </c>
      <c r="F6" s="26" t="s">
        <v>56</v>
      </c>
      <c r="G6" s="27" t="s">
        <v>57</v>
      </c>
      <c r="H6" s="54"/>
      <c r="I6"/>
      <c r="J6"/>
      <c r="K6"/>
      <c r="L6"/>
      <c r="M6"/>
      <c r="N6"/>
      <c r="O6"/>
      <c r="P6"/>
      <c r="Q6"/>
      <c r="R6"/>
      <c r="S6"/>
    </row>
    <row r="7" spans="2:19" ht="28.5" x14ac:dyDescent="0.25">
      <c r="B7" s="28" t="s">
        <v>58</v>
      </c>
      <c r="C7" s="12">
        <v>0</v>
      </c>
      <c r="D7" s="12">
        <v>0</v>
      </c>
      <c r="E7" s="12">
        <v>1291</v>
      </c>
      <c r="F7" s="12">
        <v>1721.6666666666667</v>
      </c>
      <c r="G7" s="29">
        <v>3012.666666666667</v>
      </c>
      <c r="H7" s="20"/>
      <c r="I7"/>
      <c r="J7"/>
      <c r="K7"/>
      <c r="L7"/>
      <c r="M7"/>
      <c r="N7"/>
      <c r="O7"/>
      <c r="P7"/>
      <c r="Q7"/>
      <c r="R7"/>
      <c r="S7"/>
    </row>
    <row r="8" spans="2:19" ht="15.75" x14ac:dyDescent="0.25">
      <c r="B8" s="28" t="s">
        <v>59</v>
      </c>
      <c r="C8" s="12">
        <v>49361.083333333336</v>
      </c>
      <c r="D8" s="12">
        <v>13369.083333</v>
      </c>
      <c r="E8" s="12">
        <v>9603.1666666666661</v>
      </c>
      <c r="F8" s="12">
        <v>6126.666666666667</v>
      </c>
      <c r="G8" s="29">
        <v>78459.999999666674</v>
      </c>
      <c r="H8" s="20"/>
      <c r="I8"/>
      <c r="J8"/>
      <c r="K8"/>
      <c r="L8"/>
      <c r="M8"/>
      <c r="N8"/>
      <c r="O8"/>
      <c r="P8"/>
      <c r="Q8"/>
      <c r="R8"/>
      <c r="S8"/>
    </row>
    <row r="9" spans="2:19" ht="28.5" x14ac:dyDescent="0.25">
      <c r="B9" s="28" t="s">
        <v>60</v>
      </c>
      <c r="C9" s="12"/>
      <c r="D9" s="12">
        <v>58743.75</v>
      </c>
      <c r="E9" s="12">
        <v>5351.833333333333</v>
      </c>
      <c r="F9" s="12">
        <v>1536.75</v>
      </c>
      <c r="G9" s="29">
        <v>65632.333333333343</v>
      </c>
      <c r="H9" s="20"/>
      <c r="I9"/>
      <c r="J9"/>
      <c r="K9"/>
      <c r="L9"/>
      <c r="M9"/>
      <c r="N9"/>
      <c r="O9"/>
      <c r="P9"/>
      <c r="Q9"/>
      <c r="R9"/>
      <c r="S9"/>
    </row>
    <row r="10" spans="2:19" ht="28.5" x14ac:dyDescent="0.25">
      <c r="B10" s="28" t="s">
        <v>61</v>
      </c>
      <c r="C10" s="12"/>
      <c r="D10" s="12">
        <v>985.58333300000004</v>
      </c>
      <c r="E10" s="12">
        <v>2</v>
      </c>
      <c r="F10" s="12">
        <v>0</v>
      </c>
      <c r="G10" s="29">
        <v>987.58333300000004</v>
      </c>
      <c r="H10" s="20"/>
      <c r="I10"/>
      <c r="J10"/>
      <c r="K10"/>
      <c r="L10"/>
      <c r="M10"/>
      <c r="N10"/>
      <c r="O10"/>
      <c r="P10"/>
      <c r="Q10"/>
      <c r="R10"/>
      <c r="S10"/>
    </row>
    <row r="11" spans="2:19" ht="28.5" x14ac:dyDescent="0.25">
      <c r="B11" s="28" t="s">
        <v>62</v>
      </c>
      <c r="C11" s="12"/>
      <c r="D11" s="12">
        <v>69.333332999999996</v>
      </c>
      <c r="E11" s="12">
        <v>22.5</v>
      </c>
      <c r="F11" s="12">
        <v>13.916666666666666</v>
      </c>
      <c r="G11" s="29">
        <v>105.74999966666667</v>
      </c>
      <c r="H11" s="20"/>
      <c r="I11"/>
      <c r="J11"/>
      <c r="K11"/>
      <c r="L11"/>
      <c r="M11"/>
      <c r="N11"/>
      <c r="O11"/>
      <c r="P11"/>
      <c r="Q11"/>
      <c r="R11"/>
      <c r="S11"/>
    </row>
    <row r="12" spans="2:19" ht="15.75" x14ac:dyDescent="0.25">
      <c r="B12" s="28" t="s">
        <v>63</v>
      </c>
      <c r="C12" s="12">
        <v>59387.5</v>
      </c>
      <c r="D12" s="12">
        <v>0</v>
      </c>
      <c r="E12" s="12">
        <v>25158.666666666668</v>
      </c>
      <c r="F12" s="12">
        <v>9616.8333333333339</v>
      </c>
      <c r="G12" s="29">
        <v>94163</v>
      </c>
      <c r="H12" s="20"/>
      <c r="I12"/>
      <c r="J12"/>
      <c r="K12"/>
      <c r="L12"/>
      <c r="M12"/>
      <c r="N12"/>
      <c r="O12"/>
      <c r="P12"/>
      <c r="Q12"/>
      <c r="R12"/>
      <c r="S12"/>
    </row>
    <row r="13" spans="2:19" ht="15.75" x14ac:dyDescent="0.25">
      <c r="B13" s="28" t="s">
        <v>64</v>
      </c>
      <c r="C13" s="12">
        <v>193888.25</v>
      </c>
      <c r="D13" s="12">
        <v>6692</v>
      </c>
      <c r="E13" s="12">
        <v>2989.25</v>
      </c>
      <c r="F13" s="12">
        <v>643.66666666666663</v>
      </c>
      <c r="G13" s="29">
        <v>204213.16666666666</v>
      </c>
      <c r="H13" s="20"/>
      <c r="I13"/>
      <c r="J13"/>
      <c r="K13"/>
      <c r="L13"/>
      <c r="M13"/>
      <c r="N13"/>
      <c r="O13"/>
      <c r="P13"/>
      <c r="Q13"/>
      <c r="R13"/>
      <c r="S13"/>
    </row>
    <row r="14" spans="2:19" ht="15.75" x14ac:dyDescent="0.25">
      <c r="B14" s="28" t="s">
        <v>65</v>
      </c>
      <c r="C14" s="12">
        <v>219566.83333333334</v>
      </c>
      <c r="D14" s="12">
        <v>68843</v>
      </c>
      <c r="E14" s="12">
        <v>1423.0833333333333</v>
      </c>
      <c r="F14" s="12">
        <v>1972.75</v>
      </c>
      <c r="G14" s="29">
        <v>291805.66666666669</v>
      </c>
      <c r="H14" s="20"/>
      <c r="I14"/>
      <c r="J14"/>
      <c r="K14"/>
      <c r="L14"/>
      <c r="M14"/>
      <c r="N14"/>
      <c r="O14"/>
      <c r="P14"/>
      <c r="Q14"/>
      <c r="R14"/>
      <c r="S14"/>
    </row>
    <row r="15" spans="2:19" ht="15.75" x14ac:dyDescent="0.25">
      <c r="B15" s="28" t="s">
        <v>66</v>
      </c>
      <c r="C15" s="12"/>
      <c r="D15" s="12">
        <v>0</v>
      </c>
      <c r="E15" s="12">
        <v>6175.083333333333</v>
      </c>
      <c r="F15" s="12">
        <v>3213.3333333333335</v>
      </c>
      <c r="G15" s="29">
        <v>9388.4166666666661</v>
      </c>
      <c r="H15" s="20"/>
      <c r="I15"/>
      <c r="J15"/>
      <c r="K15"/>
      <c r="L15"/>
      <c r="M15"/>
      <c r="N15"/>
      <c r="O15"/>
      <c r="P15"/>
      <c r="Q15"/>
      <c r="R15"/>
      <c r="S15"/>
    </row>
    <row r="16" spans="2:19" ht="28.5" x14ac:dyDescent="0.25">
      <c r="B16" s="28" t="s">
        <v>67</v>
      </c>
      <c r="C16" s="12"/>
      <c r="D16" s="12">
        <v>49505.583333000002</v>
      </c>
      <c r="E16" s="12">
        <v>36719</v>
      </c>
      <c r="F16" s="12">
        <v>7819.666666666667</v>
      </c>
      <c r="G16" s="29">
        <v>94044.249999666674</v>
      </c>
      <c r="H16" s="20"/>
      <c r="I16"/>
      <c r="J16"/>
      <c r="K16"/>
      <c r="L16"/>
      <c r="M16"/>
      <c r="N16"/>
      <c r="O16"/>
      <c r="P16"/>
      <c r="Q16"/>
      <c r="R16"/>
      <c r="S16"/>
    </row>
    <row r="17" spans="2:19" ht="15.75" x14ac:dyDescent="0.25">
      <c r="B17" s="28" t="s">
        <v>68</v>
      </c>
      <c r="C17" s="12">
        <v>148534.5</v>
      </c>
      <c r="D17" s="12">
        <v>40934.583333000002</v>
      </c>
      <c r="E17" s="12">
        <v>10255.166666666666</v>
      </c>
      <c r="F17" s="12">
        <v>19663.416666666668</v>
      </c>
      <c r="G17" s="29">
        <v>219387.66666633333</v>
      </c>
      <c r="H17" s="20"/>
      <c r="I17"/>
      <c r="J17"/>
      <c r="K17"/>
      <c r="L17"/>
      <c r="M17"/>
      <c r="N17"/>
      <c r="O17"/>
      <c r="P17"/>
      <c r="Q17"/>
      <c r="R17"/>
      <c r="S17"/>
    </row>
    <row r="18" spans="2:19" ht="28.5" x14ac:dyDescent="0.25">
      <c r="B18" s="28" t="s">
        <v>69</v>
      </c>
      <c r="C18" s="12">
        <v>317431.66666666669</v>
      </c>
      <c r="D18" s="12">
        <v>112437.25</v>
      </c>
      <c r="E18" s="12">
        <v>43621.75</v>
      </c>
      <c r="F18" s="12">
        <v>27875.666666666668</v>
      </c>
      <c r="G18" s="29">
        <v>501366.33333333337</v>
      </c>
      <c r="H18" s="20"/>
      <c r="I18"/>
      <c r="J18"/>
      <c r="K18"/>
      <c r="L18"/>
      <c r="M18"/>
      <c r="N18"/>
      <c r="O18"/>
      <c r="P18"/>
      <c r="Q18"/>
      <c r="R18"/>
      <c r="S18"/>
    </row>
    <row r="19" spans="2:19" ht="15.75" x14ac:dyDescent="0.25">
      <c r="B19" s="28" t="s">
        <v>70</v>
      </c>
      <c r="C19" s="12">
        <v>307032.75</v>
      </c>
      <c r="D19" s="12">
        <v>29550.583332999999</v>
      </c>
      <c r="E19" s="12">
        <v>13086.416666666666</v>
      </c>
      <c r="F19" s="12">
        <v>5838.083333333333</v>
      </c>
      <c r="G19" s="29">
        <v>355507.83333300002</v>
      </c>
      <c r="H19" s="20"/>
      <c r="I19"/>
      <c r="J19"/>
      <c r="K19"/>
      <c r="L19"/>
      <c r="M19"/>
      <c r="N19"/>
      <c r="O19"/>
      <c r="P19"/>
      <c r="Q19"/>
      <c r="R19"/>
      <c r="S19"/>
    </row>
    <row r="20" spans="2:19" ht="15.75" x14ac:dyDescent="0.25">
      <c r="B20" s="28" t="s">
        <v>71</v>
      </c>
      <c r="C20" s="12"/>
      <c r="D20" s="12">
        <v>34486.916665999997</v>
      </c>
      <c r="E20" s="12">
        <v>8344.1666666666661</v>
      </c>
      <c r="F20" s="12">
        <v>12153.083333333334</v>
      </c>
      <c r="G20" s="29">
        <v>54984.166665999997</v>
      </c>
      <c r="H20" s="20"/>
      <c r="I20"/>
      <c r="J20"/>
      <c r="K20"/>
      <c r="L20"/>
      <c r="M20"/>
      <c r="N20"/>
      <c r="O20"/>
      <c r="P20"/>
      <c r="Q20"/>
      <c r="R20"/>
      <c r="S20"/>
    </row>
    <row r="21" spans="2:19" ht="15.75" x14ac:dyDescent="0.25">
      <c r="B21" s="28" t="s">
        <v>72</v>
      </c>
      <c r="C21" s="12">
        <v>55953.25</v>
      </c>
      <c r="D21" s="12">
        <v>436.25</v>
      </c>
      <c r="E21" s="12">
        <v>7151.416666666667</v>
      </c>
      <c r="F21" s="12">
        <v>4850.5</v>
      </c>
      <c r="G21" s="29">
        <v>68391.416666666657</v>
      </c>
      <c r="H21" s="20"/>
      <c r="I21"/>
      <c r="J21"/>
      <c r="K21"/>
      <c r="L21"/>
      <c r="M21"/>
      <c r="N21"/>
      <c r="O21"/>
      <c r="P21"/>
      <c r="Q21"/>
      <c r="R21"/>
      <c r="S21"/>
    </row>
    <row r="22" spans="2:19" ht="15.75" x14ac:dyDescent="0.25">
      <c r="B22" s="28" t="s">
        <v>73</v>
      </c>
      <c r="C22" s="12">
        <v>256203.58333333334</v>
      </c>
      <c r="D22" s="12">
        <v>64438.083333000002</v>
      </c>
      <c r="E22" s="12">
        <v>46690.833333333336</v>
      </c>
      <c r="F22" s="12">
        <v>43749.75</v>
      </c>
      <c r="G22" s="29">
        <v>411082.24999966664</v>
      </c>
      <c r="H22" s="20"/>
      <c r="I22"/>
      <c r="J22"/>
      <c r="K22"/>
      <c r="L22"/>
      <c r="M22"/>
      <c r="N22"/>
      <c r="O22"/>
      <c r="P22"/>
      <c r="Q22"/>
      <c r="R22"/>
      <c r="S22"/>
    </row>
    <row r="23" spans="2:19" ht="15.75" x14ac:dyDescent="0.25">
      <c r="B23" s="28" t="s">
        <v>74</v>
      </c>
      <c r="C23" s="12"/>
      <c r="D23" s="12">
        <v>0</v>
      </c>
      <c r="E23" s="12">
        <v>5560.25</v>
      </c>
      <c r="F23" s="12">
        <v>1651.5</v>
      </c>
      <c r="G23" s="29">
        <v>7211.75</v>
      </c>
      <c r="H23" s="20"/>
      <c r="I23"/>
      <c r="J23"/>
      <c r="K23"/>
      <c r="L23"/>
      <c r="M23"/>
      <c r="N23"/>
      <c r="O23"/>
      <c r="P23"/>
      <c r="Q23"/>
      <c r="R23"/>
      <c r="S23"/>
    </row>
    <row r="24" spans="2:19" ht="15.75" x14ac:dyDescent="0.25">
      <c r="B24" s="28" t="s">
        <v>75</v>
      </c>
      <c r="C24" s="12">
        <v>12189.583333333334</v>
      </c>
      <c r="D24" s="12">
        <v>26875.333332999999</v>
      </c>
      <c r="E24" s="12">
        <v>11615.083333333334</v>
      </c>
      <c r="F24" s="12">
        <v>9402</v>
      </c>
      <c r="G24" s="29">
        <v>60081.999999666667</v>
      </c>
      <c r="H24" s="20"/>
      <c r="I24"/>
      <c r="J24"/>
      <c r="K24"/>
      <c r="L24"/>
      <c r="M24"/>
      <c r="N24"/>
      <c r="O24"/>
      <c r="P24"/>
      <c r="Q24"/>
      <c r="R24"/>
      <c r="S24"/>
    </row>
    <row r="25" spans="2:19" ht="32.25" customHeight="1" x14ac:dyDescent="0.25">
      <c r="B25" s="28" t="s">
        <v>76</v>
      </c>
      <c r="C25" s="12"/>
      <c r="D25" s="12">
        <v>1082.583333</v>
      </c>
      <c r="E25" s="12">
        <v>242.66666666666666</v>
      </c>
      <c r="F25" s="12">
        <v>434.75</v>
      </c>
      <c r="G25" s="29">
        <v>1759.9999996666668</v>
      </c>
      <c r="H25" s="20"/>
      <c r="I25"/>
      <c r="J25"/>
      <c r="K25"/>
      <c r="L25"/>
      <c r="M25"/>
      <c r="N25"/>
      <c r="O25"/>
      <c r="P25"/>
      <c r="Q25"/>
      <c r="R25"/>
      <c r="S25"/>
    </row>
    <row r="26" spans="2:19" ht="28.5" x14ac:dyDescent="0.25">
      <c r="B26" s="28" t="s">
        <v>77</v>
      </c>
      <c r="C26" s="12">
        <v>13567.5</v>
      </c>
      <c r="D26" s="12">
        <v>2510.833333</v>
      </c>
      <c r="E26" s="12">
        <v>340.83333333333331</v>
      </c>
      <c r="F26" s="12">
        <v>778.58333333333337</v>
      </c>
      <c r="G26" s="29">
        <v>17197.749999666667</v>
      </c>
      <c r="H26" s="20"/>
      <c r="I26"/>
      <c r="J26"/>
      <c r="K26"/>
      <c r="L26"/>
      <c r="M26"/>
      <c r="N26"/>
      <c r="O26"/>
      <c r="P26"/>
      <c r="Q26"/>
      <c r="R26"/>
      <c r="S26"/>
    </row>
    <row r="27" spans="2:19" ht="15.75" x14ac:dyDescent="0.25">
      <c r="B27" s="28" t="s">
        <v>78</v>
      </c>
      <c r="C27" s="12">
        <v>152944</v>
      </c>
      <c r="D27" s="12">
        <v>68950.916666000005</v>
      </c>
      <c r="E27" s="12">
        <v>20530.916666666668</v>
      </c>
      <c r="F27" s="12">
        <v>17490.666666666668</v>
      </c>
      <c r="G27" s="29">
        <v>259916.49999933332</v>
      </c>
      <c r="H27" s="20"/>
      <c r="I27"/>
      <c r="J27"/>
      <c r="K27"/>
      <c r="L27"/>
      <c r="M27"/>
      <c r="N27"/>
      <c r="O27"/>
      <c r="P27"/>
      <c r="Q27"/>
      <c r="R27"/>
      <c r="S27"/>
    </row>
    <row r="28" spans="2:19" ht="15.75" x14ac:dyDescent="0.25">
      <c r="B28" s="28" t="s">
        <v>79</v>
      </c>
      <c r="C28" s="12">
        <v>499305.16666666669</v>
      </c>
      <c r="D28" s="12">
        <v>1164.833333</v>
      </c>
      <c r="E28" s="12">
        <v>0</v>
      </c>
      <c r="F28" s="12">
        <v>0</v>
      </c>
      <c r="G28" s="29">
        <v>500469.9999996667</v>
      </c>
      <c r="H28" s="20"/>
      <c r="I28"/>
      <c r="J28"/>
      <c r="K28"/>
      <c r="L28"/>
      <c r="M28"/>
      <c r="N28"/>
      <c r="O28"/>
      <c r="P28"/>
      <c r="Q28"/>
      <c r="R28"/>
      <c r="S28"/>
    </row>
    <row r="29" spans="2:19" ht="18" customHeight="1" x14ac:dyDescent="0.25">
      <c r="B29" s="13" t="s">
        <v>80</v>
      </c>
      <c r="C29" s="14">
        <v>2285365.6666666665</v>
      </c>
      <c r="D29" s="14">
        <v>581076.49999500008</v>
      </c>
      <c r="E29" s="14">
        <v>256175.08333333331</v>
      </c>
      <c r="F29" s="14">
        <v>176553.25</v>
      </c>
      <c r="G29" s="14">
        <v>3299170.4999949997</v>
      </c>
      <c r="H29" s="20"/>
      <c r="I29"/>
      <c r="J29"/>
      <c r="K29"/>
      <c r="L29"/>
      <c r="M29"/>
      <c r="N29"/>
      <c r="O29"/>
      <c r="P29"/>
      <c r="Q29"/>
      <c r="R29"/>
      <c r="S29"/>
    </row>
    <row r="30" spans="2:19" ht="18" customHeight="1" x14ac:dyDescent="0.25">
      <c r="B30" s="32" t="s">
        <v>81</v>
      </c>
      <c r="C30" s="55"/>
      <c r="D30" s="55"/>
      <c r="E30" s="55"/>
      <c r="F30" s="55"/>
      <c r="G30" s="55"/>
      <c r="H30" s="20"/>
      <c r="I30"/>
      <c r="J30"/>
      <c r="K30"/>
      <c r="L30"/>
      <c r="M30"/>
      <c r="N30"/>
      <c r="O30"/>
      <c r="P30"/>
    </row>
    <row r="31" spans="2:19" ht="15" customHeight="1" x14ac:dyDescent="0.25">
      <c r="B31" s="18"/>
      <c r="C31" s="16"/>
      <c r="D31" s="16"/>
      <c r="E31" s="16"/>
      <c r="F31" s="16"/>
      <c r="G31" s="16"/>
      <c r="H31" s="56"/>
      <c r="I31"/>
      <c r="J31"/>
      <c r="K31"/>
      <c r="L31"/>
      <c r="M31"/>
    </row>
    <row r="32" spans="2:19" ht="15" customHeight="1" x14ac:dyDescent="0.25">
      <c r="B32" s="53"/>
      <c r="D32" s="20"/>
      <c r="E32" s="20"/>
      <c r="F32" s="20"/>
      <c r="G32" s="20"/>
      <c r="H32" s="57"/>
    </row>
    <row r="33" spans="2:19" ht="18" x14ac:dyDescent="0.2">
      <c r="B33" s="1957" t="s">
        <v>126</v>
      </c>
      <c r="C33" s="1957"/>
      <c r="D33" s="1957"/>
      <c r="E33" s="1957"/>
      <c r="F33" s="1957"/>
      <c r="G33" s="1957"/>
      <c r="H33" s="3" t="s">
        <v>1</v>
      </c>
    </row>
    <row r="34" spans="2:19" ht="33" customHeight="1" x14ac:dyDescent="0.2">
      <c r="B34" s="1959" t="s">
        <v>127</v>
      </c>
      <c r="C34" s="1959"/>
      <c r="D34" s="1959"/>
      <c r="E34" s="1959"/>
      <c r="F34" s="1959"/>
      <c r="G34" s="1959"/>
      <c r="H34" s="3"/>
    </row>
    <row r="35" spans="2:19" ht="21.75" customHeight="1" thickBot="1" x14ac:dyDescent="0.25">
      <c r="B35" s="1956">
        <v>2019</v>
      </c>
      <c r="C35" s="1956"/>
      <c r="D35" s="1956"/>
      <c r="E35" s="1956"/>
      <c r="F35" s="1956"/>
      <c r="G35" s="1956"/>
    </row>
    <row r="36" spans="2:19" x14ac:dyDescent="0.2">
      <c r="B36" s="17"/>
      <c r="C36" s="21"/>
      <c r="D36" s="21"/>
      <c r="E36" s="21"/>
      <c r="F36" s="21"/>
      <c r="G36" s="21"/>
    </row>
    <row r="37" spans="2:19" ht="36" customHeight="1" x14ac:dyDescent="0.25">
      <c r="B37" s="25" t="s">
        <v>52</v>
      </c>
      <c r="C37" s="49" t="s">
        <v>128</v>
      </c>
      <c r="D37" s="49" t="s">
        <v>129</v>
      </c>
      <c r="E37" s="26" t="s">
        <v>55</v>
      </c>
      <c r="F37" s="49" t="s">
        <v>130</v>
      </c>
      <c r="G37" s="50" t="s">
        <v>131</v>
      </c>
      <c r="I37"/>
      <c r="J37"/>
      <c r="K37"/>
      <c r="L37"/>
      <c r="M37"/>
      <c r="N37"/>
      <c r="O37"/>
      <c r="P37"/>
      <c r="Q37"/>
      <c r="R37"/>
      <c r="S37"/>
    </row>
    <row r="38" spans="2:19" ht="28.5" x14ac:dyDescent="0.25">
      <c r="B38" s="28" t="s">
        <v>58</v>
      </c>
      <c r="C38" s="12">
        <v>0</v>
      </c>
      <c r="D38" s="12">
        <v>0</v>
      </c>
      <c r="E38" s="12">
        <v>619.16666666666663</v>
      </c>
      <c r="F38" s="12">
        <v>1163.0833333333333</v>
      </c>
      <c r="G38" s="29">
        <v>1782.25</v>
      </c>
      <c r="H38" s="20"/>
      <c r="I38"/>
      <c r="J38"/>
      <c r="K38"/>
      <c r="L38"/>
      <c r="M38"/>
      <c r="N38"/>
      <c r="O38"/>
      <c r="P38"/>
      <c r="Q38"/>
      <c r="R38"/>
      <c r="S38"/>
    </row>
    <row r="39" spans="2:19" ht="15.75" x14ac:dyDescent="0.25">
      <c r="B39" s="28" t="s">
        <v>59</v>
      </c>
      <c r="C39" s="12">
        <v>48280.333333333336</v>
      </c>
      <c r="D39" s="12">
        <v>17430.333332999999</v>
      </c>
      <c r="E39" s="12">
        <v>11763.583333333334</v>
      </c>
      <c r="F39" s="12">
        <v>10039</v>
      </c>
      <c r="G39" s="29">
        <v>87513.249999666659</v>
      </c>
      <c r="H39" s="20"/>
      <c r="I39"/>
      <c r="J39"/>
      <c r="K39"/>
      <c r="L39"/>
      <c r="M39"/>
      <c r="N39"/>
      <c r="O39"/>
      <c r="P39"/>
      <c r="Q39"/>
      <c r="R39"/>
      <c r="S39"/>
    </row>
    <row r="40" spans="2:19" ht="28.5" x14ac:dyDescent="0.25">
      <c r="B40" s="28" t="s">
        <v>60</v>
      </c>
      <c r="C40" s="12"/>
      <c r="D40" s="12">
        <v>48403.416665999997</v>
      </c>
      <c r="E40" s="12">
        <v>14134.5</v>
      </c>
      <c r="F40" s="12">
        <v>4185.416666666667</v>
      </c>
      <c r="G40" s="29">
        <v>66723.333332666662</v>
      </c>
      <c r="H40" s="20"/>
      <c r="I40"/>
      <c r="J40"/>
      <c r="K40"/>
      <c r="L40"/>
      <c r="M40"/>
      <c r="N40"/>
      <c r="O40"/>
      <c r="P40"/>
      <c r="Q40"/>
      <c r="R40"/>
      <c r="S40"/>
    </row>
    <row r="41" spans="2:19" ht="28.5" x14ac:dyDescent="0.25">
      <c r="B41" s="28" t="s">
        <v>61</v>
      </c>
      <c r="C41" s="12"/>
      <c r="D41" s="12">
        <v>221.08333300000001</v>
      </c>
      <c r="E41" s="12">
        <v>1</v>
      </c>
      <c r="F41" s="12"/>
      <c r="G41" s="29">
        <v>222.08333300000001</v>
      </c>
      <c r="H41" s="20"/>
      <c r="I41"/>
      <c r="J41"/>
      <c r="K41"/>
      <c r="L41"/>
      <c r="M41"/>
      <c r="N41"/>
      <c r="O41"/>
      <c r="P41"/>
      <c r="Q41"/>
      <c r="R41"/>
      <c r="S41"/>
    </row>
    <row r="42" spans="2:19" ht="28.5" x14ac:dyDescent="0.25">
      <c r="B42" s="28" t="s">
        <v>62</v>
      </c>
      <c r="C42" s="12"/>
      <c r="D42" s="12">
        <v>12.25</v>
      </c>
      <c r="E42" s="12">
        <v>15.083333333333334</v>
      </c>
      <c r="F42" s="12">
        <v>14.583333333333334</v>
      </c>
      <c r="G42" s="29">
        <v>41.916666666666671</v>
      </c>
      <c r="H42" s="20"/>
      <c r="I42"/>
      <c r="J42"/>
      <c r="K42"/>
      <c r="L42"/>
      <c r="M42"/>
      <c r="N42"/>
      <c r="O42"/>
      <c r="P42"/>
      <c r="Q42"/>
      <c r="R42"/>
      <c r="S42"/>
    </row>
    <row r="43" spans="2:19" ht="15.75" x14ac:dyDescent="0.25">
      <c r="B43" s="28" t="s">
        <v>63</v>
      </c>
      <c r="C43" s="12">
        <v>102306.66666666667</v>
      </c>
      <c r="D43" s="12">
        <v>0</v>
      </c>
      <c r="E43" s="12">
        <v>22696.583333333332</v>
      </c>
      <c r="F43" s="12">
        <v>4775.166666666667</v>
      </c>
      <c r="G43" s="29">
        <v>129778.41666666667</v>
      </c>
      <c r="H43" s="20"/>
      <c r="I43"/>
      <c r="J43"/>
      <c r="K43"/>
      <c r="L43"/>
      <c r="M43"/>
      <c r="N43"/>
      <c r="O43"/>
      <c r="P43"/>
      <c r="Q43"/>
      <c r="R43"/>
      <c r="S43"/>
    </row>
    <row r="44" spans="2:19" ht="15.75" x14ac:dyDescent="0.25">
      <c r="B44" s="28" t="s">
        <v>64</v>
      </c>
      <c r="C44" s="12">
        <v>147280.91666666666</v>
      </c>
      <c r="D44" s="12">
        <v>7392.8333329999996</v>
      </c>
      <c r="E44" s="12">
        <v>3359</v>
      </c>
      <c r="F44" s="12">
        <v>1231.9166666666667</v>
      </c>
      <c r="G44" s="29">
        <v>159264.6666663333</v>
      </c>
      <c r="H44" s="20"/>
      <c r="I44"/>
      <c r="J44"/>
      <c r="K44"/>
      <c r="L44"/>
      <c r="M44"/>
      <c r="N44"/>
      <c r="O44"/>
      <c r="P44"/>
      <c r="Q44"/>
      <c r="R44"/>
      <c r="S44"/>
    </row>
    <row r="45" spans="2:19" ht="15.75" x14ac:dyDescent="0.25">
      <c r="B45" s="28" t="s">
        <v>65</v>
      </c>
      <c r="C45" s="12">
        <v>110537.16666666667</v>
      </c>
      <c r="D45" s="12">
        <v>34023.666665999997</v>
      </c>
      <c r="E45" s="12">
        <v>555.16666666666663</v>
      </c>
      <c r="F45" s="12">
        <v>1041.1666666666667</v>
      </c>
      <c r="G45" s="29">
        <v>146157.16666599998</v>
      </c>
      <c r="H45" s="20"/>
      <c r="I45"/>
      <c r="J45"/>
      <c r="K45"/>
      <c r="L45"/>
      <c r="M45"/>
      <c r="N45"/>
      <c r="O45"/>
      <c r="P45"/>
      <c r="Q45"/>
      <c r="R45"/>
      <c r="S45"/>
    </row>
    <row r="46" spans="2:19" ht="15.75" x14ac:dyDescent="0.25">
      <c r="B46" s="28" t="s">
        <v>66</v>
      </c>
      <c r="C46" s="12"/>
      <c r="D46" s="12">
        <v>0</v>
      </c>
      <c r="E46" s="12">
        <v>3188.25</v>
      </c>
      <c r="F46" s="12">
        <v>1710</v>
      </c>
      <c r="G46" s="29">
        <v>4898.25</v>
      </c>
      <c r="H46" s="20"/>
      <c r="I46"/>
      <c r="J46"/>
      <c r="K46"/>
      <c r="L46"/>
      <c r="M46"/>
      <c r="N46"/>
      <c r="O46"/>
      <c r="P46"/>
      <c r="Q46"/>
      <c r="R46"/>
      <c r="S46"/>
    </row>
    <row r="47" spans="2:19" ht="28.5" x14ac:dyDescent="0.25">
      <c r="B47" s="28" t="s">
        <v>67</v>
      </c>
      <c r="C47" s="12"/>
      <c r="D47" s="12">
        <v>85206.583333000002</v>
      </c>
      <c r="E47" s="12">
        <v>43810.75</v>
      </c>
      <c r="F47" s="12">
        <v>16014.416666666666</v>
      </c>
      <c r="G47" s="29">
        <v>145031.74999966667</v>
      </c>
      <c r="H47" s="20"/>
      <c r="I47"/>
      <c r="J47"/>
      <c r="K47"/>
      <c r="L47"/>
      <c r="M47"/>
      <c r="N47"/>
      <c r="O47"/>
      <c r="P47"/>
      <c r="Q47"/>
      <c r="R47"/>
      <c r="S47"/>
    </row>
    <row r="48" spans="2:19" ht="15.75" x14ac:dyDescent="0.25">
      <c r="B48" s="28" t="s">
        <v>68</v>
      </c>
      <c r="C48" s="12">
        <v>63632.416666666664</v>
      </c>
      <c r="D48" s="12">
        <v>18492.75</v>
      </c>
      <c r="E48" s="12">
        <v>3487.4166666666665</v>
      </c>
      <c r="F48" s="12">
        <v>7461.583333333333</v>
      </c>
      <c r="G48" s="29">
        <v>93074.166666666657</v>
      </c>
      <c r="H48" s="20"/>
      <c r="I48"/>
      <c r="J48"/>
      <c r="K48"/>
      <c r="L48"/>
      <c r="M48"/>
      <c r="N48"/>
      <c r="O48"/>
      <c r="P48"/>
      <c r="Q48"/>
      <c r="R48"/>
      <c r="S48"/>
    </row>
    <row r="49" spans="2:19" ht="28.5" x14ac:dyDescent="0.25">
      <c r="B49" s="28" t="s">
        <v>69</v>
      </c>
      <c r="C49" s="12">
        <v>192835.33333333334</v>
      </c>
      <c r="D49" s="12">
        <v>123025.333333</v>
      </c>
      <c r="E49" s="12">
        <v>24728.666666666668</v>
      </c>
      <c r="F49" s="12">
        <v>18068.083333333332</v>
      </c>
      <c r="G49" s="29">
        <v>358657.41666633333</v>
      </c>
      <c r="H49" s="20"/>
      <c r="I49"/>
      <c r="J49"/>
      <c r="K49"/>
      <c r="L49"/>
      <c r="M49"/>
      <c r="N49"/>
      <c r="O49"/>
      <c r="P49"/>
      <c r="Q49"/>
      <c r="R49"/>
      <c r="S49"/>
    </row>
    <row r="50" spans="2:19" ht="15.75" x14ac:dyDescent="0.25">
      <c r="B50" s="28" t="s">
        <v>70</v>
      </c>
      <c r="C50" s="12">
        <v>31000.833333333332</v>
      </c>
      <c r="D50" s="12">
        <v>10532</v>
      </c>
      <c r="E50" s="12">
        <v>3084.3333333333335</v>
      </c>
      <c r="F50" s="12">
        <v>759.58333333333337</v>
      </c>
      <c r="G50" s="29">
        <v>45376.75</v>
      </c>
      <c r="H50" s="20"/>
      <c r="I50"/>
      <c r="J50"/>
      <c r="K50"/>
      <c r="L50"/>
      <c r="M50"/>
      <c r="N50"/>
      <c r="O50"/>
      <c r="P50"/>
      <c r="Q50"/>
      <c r="R50"/>
      <c r="S50"/>
    </row>
    <row r="51" spans="2:19" ht="15.75" x14ac:dyDescent="0.25">
      <c r="B51" s="28" t="s">
        <v>71</v>
      </c>
      <c r="C51" s="12"/>
      <c r="D51" s="12">
        <v>60949.916665999997</v>
      </c>
      <c r="E51" s="12">
        <v>29670.666666666701</v>
      </c>
      <c r="F51" s="12">
        <v>22751.333333333332</v>
      </c>
      <c r="G51" s="29">
        <v>113371.91666600002</v>
      </c>
      <c r="H51" s="20"/>
      <c r="I51"/>
      <c r="J51"/>
      <c r="K51"/>
      <c r="L51"/>
      <c r="M51"/>
      <c r="N51"/>
      <c r="O51"/>
      <c r="P51"/>
      <c r="Q51"/>
      <c r="R51"/>
      <c r="S51"/>
    </row>
    <row r="52" spans="2:19" ht="15.75" x14ac:dyDescent="0.25">
      <c r="B52" s="28" t="s">
        <v>72</v>
      </c>
      <c r="C52" s="12">
        <v>5762</v>
      </c>
      <c r="D52" s="12">
        <v>26.416665999999999</v>
      </c>
      <c r="E52" s="12">
        <v>1697.9166666666667</v>
      </c>
      <c r="F52" s="12">
        <v>1061.9166666666667</v>
      </c>
      <c r="G52" s="29">
        <v>8548.2499993333331</v>
      </c>
      <c r="H52" s="20"/>
      <c r="I52"/>
      <c r="J52"/>
      <c r="K52"/>
      <c r="L52"/>
      <c r="M52"/>
      <c r="N52"/>
      <c r="O52"/>
      <c r="P52"/>
      <c r="Q52"/>
      <c r="R52"/>
      <c r="S52"/>
    </row>
    <row r="53" spans="2:19" ht="15.75" x14ac:dyDescent="0.25">
      <c r="B53" s="28" t="s">
        <v>73</v>
      </c>
      <c r="C53" s="12">
        <v>80019.666666666672</v>
      </c>
      <c r="D53" s="12">
        <v>22702.583332999999</v>
      </c>
      <c r="E53" s="12">
        <v>11895.666666666666</v>
      </c>
      <c r="F53" s="12">
        <v>18319.333333333332</v>
      </c>
      <c r="G53" s="29">
        <v>132937.24999966667</v>
      </c>
      <c r="H53" s="20"/>
      <c r="I53"/>
      <c r="J53"/>
      <c r="K53"/>
      <c r="L53"/>
      <c r="M53"/>
      <c r="N53"/>
      <c r="O53"/>
      <c r="P53"/>
      <c r="Q53"/>
      <c r="R53"/>
      <c r="S53"/>
    </row>
    <row r="54" spans="2:19" ht="15.75" x14ac:dyDescent="0.25">
      <c r="B54" s="28" t="s">
        <v>74</v>
      </c>
      <c r="C54" s="12"/>
      <c r="D54" s="12">
        <v>0</v>
      </c>
      <c r="E54" s="12">
        <v>2975</v>
      </c>
      <c r="F54" s="12">
        <v>830.5</v>
      </c>
      <c r="G54" s="29">
        <v>3805.5</v>
      </c>
      <c r="H54" s="20"/>
      <c r="I54"/>
      <c r="J54"/>
      <c r="K54"/>
      <c r="L54"/>
      <c r="M54"/>
      <c r="N54"/>
      <c r="O54"/>
      <c r="P54"/>
      <c r="Q54"/>
      <c r="R54"/>
      <c r="S54"/>
    </row>
    <row r="55" spans="2:19" ht="15.75" x14ac:dyDescent="0.25">
      <c r="B55" s="28" t="s">
        <v>75</v>
      </c>
      <c r="C55" s="12">
        <v>4478.666666666667</v>
      </c>
      <c r="D55" s="12">
        <v>28178.083332999999</v>
      </c>
      <c r="E55" s="12">
        <v>7135.583333333333</v>
      </c>
      <c r="F55" s="12">
        <v>4616.416666666667</v>
      </c>
      <c r="G55" s="29">
        <v>44408.749999666667</v>
      </c>
      <c r="H55" s="20"/>
      <c r="I55"/>
      <c r="J55"/>
      <c r="K55"/>
      <c r="L55"/>
      <c r="M55"/>
      <c r="N55"/>
      <c r="O55"/>
      <c r="P55"/>
      <c r="Q55"/>
      <c r="R55"/>
      <c r="S55"/>
    </row>
    <row r="56" spans="2:19" ht="42.75" x14ac:dyDescent="0.25">
      <c r="B56" s="28" t="s">
        <v>76</v>
      </c>
      <c r="C56" s="12"/>
      <c r="D56" s="12">
        <v>340.66666600000002</v>
      </c>
      <c r="E56" s="12">
        <v>211.58333333333334</v>
      </c>
      <c r="F56" s="12">
        <v>494.91666666666669</v>
      </c>
      <c r="G56" s="29">
        <v>1047.1666660000001</v>
      </c>
      <c r="H56" s="20"/>
      <c r="I56"/>
      <c r="J56"/>
      <c r="K56"/>
      <c r="L56"/>
      <c r="M56"/>
      <c r="N56"/>
      <c r="O56"/>
      <c r="P56"/>
      <c r="Q56"/>
      <c r="R56"/>
      <c r="S56"/>
    </row>
    <row r="57" spans="2:19" ht="28.5" x14ac:dyDescent="0.25">
      <c r="B57" s="28" t="s">
        <v>77</v>
      </c>
      <c r="C57" s="12">
        <v>3441.0833333333335</v>
      </c>
      <c r="D57" s="12">
        <v>568.58333300000004</v>
      </c>
      <c r="E57" s="12">
        <v>94.916666666666671</v>
      </c>
      <c r="F57" s="12">
        <v>284.58333333333331</v>
      </c>
      <c r="G57" s="29">
        <v>4389.1666663333335</v>
      </c>
      <c r="H57" s="20"/>
      <c r="I57"/>
      <c r="J57"/>
      <c r="K57"/>
      <c r="L57"/>
      <c r="M57"/>
      <c r="N57"/>
      <c r="O57"/>
      <c r="P57"/>
      <c r="Q57"/>
      <c r="R57"/>
      <c r="S57"/>
    </row>
    <row r="58" spans="2:19" ht="15.75" x14ac:dyDescent="0.25">
      <c r="B58" s="28" t="s">
        <v>78</v>
      </c>
      <c r="C58" s="12">
        <v>42374.083333333336</v>
      </c>
      <c r="D58" s="12">
        <v>26431</v>
      </c>
      <c r="E58" s="12">
        <v>3502.25</v>
      </c>
      <c r="F58" s="12">
        <v>2773.0833333333335</v>
      </c>
      <c r="G58" s="29">
        <v>75080.416666666672</v>
      </c>
      <c r="H58" s="20"/>
      <c r="I58"/>
      <c r="J58"/>
      <c r="K58"/>
      <c r="L58"/>
      <c r="M58"/>
      <c r="N58"/>
      <c r="O58"/>
      <c r="P58"/>
      <c r="Q58"/>
      <c r="R58"/>
      <c r="S58"/>
    </row>
    <row r="59" spans="2:19" ht="15.75" x14ac:dyDescent="0.25">
      <c r="B59" s="28" t="s">
        <v>79</v>
      </c>
      <c r="C59" s="12">
        <v>590857.91666666663</v>
      </c>
      <c r="D59" s="12">
        <v>1413.583333</v>
      </c>
      <c r="E59" s="12">
        <v>0</v>
      </c>
      <c r="F59" s="12"/>
      <c r="G59" s="29">
        <v>592271.49999966659</v>
      </c>
      <c r="H59" s="20"/>
      <c r="I59"/>
      <c r="J59"/>
      <c r="K59"/>
      <c r="L59"/>
      <c r="M59"/>
      <c r="N59"/>
      <c r="O59"/>
      <c r="P59"/>
      <c r="Q59"/>
      <c r="R59"/>
      <c r="S59"/>
    </row>
    <row r="60" spans="2:19" ht="15.75" x14ac:dyDescent="0.25">
      <c r="B60" s="13" t="s">
        <v>80</v>
      </c>
      <c r="C60" s="14">
        <v>1422807.0833333335</v>
      </c>
      <c r="D60" s="14">
        <v>485351.08332700003</v>
      </c>
      <c r="E60" s="14">
        <v>188627.08333333334</v>
      </c>
      <c r="F60" s="14">
        <v>117596.08333333333</v>
      </c>
      <c r="G60" s="14">
        <v>2214381.3333269996</v>
      </c>
      <c r="H60" s="20"/>
      <c r="I60"/>
      <c r="J60"/>
      <c r="K60"/>
      <c r="L60"/>
      <c r="M60"/>
      <c r="N60"/>
      <c r="O60"/>
      <c r="P60"/>
      <c r="Q60"/>
      <c r="R60"/>
      <c r="S60"/>
    </row>
    <row r="61" spans="2:19" ht="15.75" x14ac:dyDescent="0.25">
      <c r="B61" s="32" t="s">
        <v>81</v>
      </c>
      <c r="C61"/>
      <c r="D61"/>
      <c r="E61"/>
      <c r="F61"/>
      <c r="G61"/>
      <c r="I61"/>
      <c r="J61"/>
      <c r="K61"/>
      <c r="L61"/>
      <c r="M61"/>
      <c r="N61"/>
    </row>
    <row r="62" spans="2:19" ht="15.75" x14ac:dyDescent="0.25">
      <c r="C62"/>
      <c r="D62"/>
      <c r="E62"/>
      <c r="F62"/>
      <c r="G62"/>
      <c r="I62"/>
      <c r="J62"/>
      <c r="K62"/>
      <c r="L62"/>
      <c r="M62"/>
      <c r="N62"/>
    </row>
    <row r="63" spans="2:19" ht="15.75" x14ac:dyDescent="0.25">
      <c r="I63"/>
      <c r="J63"/>
      <c r="K63"/>
      <c r="L63"/>
      <c r="M63"/>
      <c r="N63"/>
    </row>
  </sheetData>
  <mergeCells count="6">
    <mergeCell ref="B35:G35"/>
    <mergeCell ref="B2:G2"/>
    <mergeCell ref="B3:G3"/>
    <mergeCell ref="B4:G4"/>
    <mergeCell ref="B33:G33"/>
    <mergeCell ref="B34:G34"/>
  </mergeCells>
  <hyperlinks>
    <hyperlink ref="H2" location="'Capítulo II'!A1" display="Volver"/>
    <hyperlink ref="H33" location="'Indice Total'!A76" display="Volver"/>
  </hyperlinks>
  <pageMargins left="0.70866141732283472" right="0.70866141732283472" top="0.74803149606299213" bottom="0.74803149606299213" header="0.31496062992125984" footer="0.31496062992125984"/>
  <pageSetup paperSize="14" scale="48"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T29"/>
  <sheetViews>
    <sheetView showGridLines="0" zoomScale="90" zoomScaleNormal="90" workbookViewId="0"/>
  </sheetViews>
  <sheetFormatPr baseColWidth="10" defaultColWidth="9.140625" defaultRowHeight="15" x14ac:dyDescent="0.2"/>
  <cols>
    <col min="1" max="1" width="23.7109375" style="6" customWidth="1"/>
    <col min="2" max="2" width="40" style="6" customWidth="1"/>
    <col min="3" max="4" width="21.28515625" style="6" bestFit="1" customWidth="1"/>
    <col min="5" max="5" width="18.42578125" style="6" bestFit="1" customWidth="1"/>
    <col min="6" max="6" width="27.7109375" style="6" bestFit="1" customWidth="1"/>
    <col min="7" max="7" width="24" style="6" bestFit="1" customWidth="1"/>
    <col min="8" max="8" width="12.7109375" style="6" customWidth="1"/>
    <col min="9" max="9" width="14.85546875" style="6" bestFit="1" customWidth="1"/>
    <col min="10" max="10" width="12.7109375" style="6" customWidth="1"/>
    <col min="11" max="11" width="15.5703125" style="6" bestFit="1" customWidth="1"/>
    <col min="12" max="12" width="12.5703125" style="6" bestFit="1" customWidth="1"/>
    <col min="13" max="13" width="11" style="6" customWidth="1"/>
    <col min="14" max="14" width="13.85546875" style="6" bestFit="1" customWidth="1"/>
    <col min="15" max="15" width="16" style="6" bestFit="1" customWidth="1"/>
    <col min="16" max="16" width="15.140625" style="6" bestFit="1" customWidth="1"/>
    <col min="17" max="17" width="19.85546875" style="6" customWidth="1"/>
    <col min="18" max="18" width="23.5703125" style="6" customWidth="1"/>
    <col min="19" max="16384" width="9.140625" style="6"/>
  </cols>
  <sheetData>
    <row r="1" spans="2:20" ht="42.95" customHeight="1" x14ac:dyDescent="0.2">
      <c r="H1" s="3"/>
    </row>
    <row r="2" spans="2:20" ht="18" x14ac:dyDescent="0.2">
      <c r="B2" s="1957" t="s">
        <v>132</v>
      </c>
      <c r="C2" s="1957"/>
      <c r="D2" s="1957"/>
      <c r="E2" s="1957"/>
      <c r="F2" s="1957"/>
      <c r="G2" s="1957"/>
      <c r="H2" s="3" t="s">
        <v>1</v>
      </c>
    </row>
    <row r="3" spans="2:20" ht="19.5" customHeight="1" x14ac:dyDescent="0.25">
      <c r="B3" s="1960" t="s">
        <v>133</v>
      </c>
      <c r="C3" s="1961"/>
      <c r="D3" s="1961"/>
      <c r="E3" s="1961"/>
      <c r="F3" s="1961"/>
      <c r="G3" s="1961"/>
    </row>
    <row r="4" spans="2:20" ht="20.25" customHeight="1" thickBot="1" x14ac:dyDescent="0.25">
      <c r="B4" s="1956">
        <v>2019</v>
      </c>
      <c r="C4" s="1956"/>
      <c r="D4" s="1956"/>
      <c r="E4" s="1956"/>
      <c r="F4" s="1956"/>
      <c r="G4" s="1956"/>
    </row>
    <row r="5" spans="2:20" x14ac:dyDescent="0.2">
      <c r="B5" s="23"/>
      <c r="C5" s="23"/>
      <c r="D5" s="23"/>
      <c r="E5" s="58"/>
      <c r="F5" s="23"/>
      <c r="G5" s="23"/>
    </row>
    <row r="6" spans="2:20" ht="40.5" customHeight="1" x14ac:dyDescent="0.25">
      <c r="B6" s="25" t="s">
        <v>134</v>
      </c>
      <c r="C6" s="26" t="s">
        <v>53</v>
      </c>
      <c r="D6" s="26" t="s">
        <v>54</v>
      </c>
      <c r="E6" s="26" t="s">
        <v>55</v>
      </c>
      <c r="F6" s="26" t="s">
        <v>56</v>
      </c>
      <c r="G6" s="27" t="s">
        <v>57</v>
      </c>
      <c r="I6"/>
      <c r="J6"/>
      <c r="K6"/>
      <c r="L6"/>
      <c r="M6"/>
      <c r="N6"/>
      <c r="O6"/>
      <c r="P6"/>
      <c r="Q6"/>
      <c r="R6"/>
      <c r="S6"/>
      <c r="T6"/>
    </row>
    <row r="7" spans="2:20" ht="18" customHeight="1" x14ac:dyDescent="0.25">
      <c r="B7" s="11" t="s">
        <v>85</v>
      </c>
      <c r="C7" s="12">
        <v>25456.75</v>
      </c>
      <c r="D7" s="12">
        <v>8421.0833330000005</v>
      </c>
      <c r="E7" s="12">
        <v>13197</v>
      </c>
      <c r="F7" s="12">
        <v>1735.75</v>
      </c>
      <c r="G7" s="29">
        <v>48810.583333000002</v>
      </c>
      <c r="H7" s="48"/>
      <c r="I7"/>
      <c r="J7"/>
      <c r="K7"/>
      <c r="L7"/>
      <c r="M7"/>
      <c r="N7"/>
      <c r="O7"/>
      <c r="P7"/>
      <c r="Q7"/>
      <c r="R7"/>
      <c r="S7"/>
      <c r="T7"/>
    </row>
    <row r="8" spans="2:20" ht="18" customHeight="1" x14ac:dyDescent="0.25">
      <c r="B8" s="11" t="s">
        <v>86</v>
      </c>
      <c r="C8" s="12">
        <v>43705.75</v>
      </c>
      <c r="D8" s="12">
        <v>12992.416665999999</v>
      </c>
      <c r="E8" s="12">
        <v>4513.583333333333</v>
      </c>
      <c r="F8" s="12">
        <v>1363.1666666666667</v>
      </c>
      <c r="G8" s="29">
        <v>62574.916665999997</v>
      </c>
      <c r="H8" s="48"/>
      <c r="I8"/>
      <c r="J8"/>
      <c r="K8"/>
      <c r="L8"/>
      <c r="M8"/>
      <c r="N8"/>
      <c r="O8"/>
      <c r="P8"/>
      <c r="Q8"/>
      <c r="R8"/>
      <c r="S8"/>
      <c r="T8"/>
    </row>
    <row r="9" spans="2:20" ht="18" customHeight="1" x14ac:dyDescent="0.25">
      <c r="B9" s="11" t="s">
        <v>87</v>
      </c>
      <c r="C9" s="12">
        <v>100626.75</v>
      </c>
      <c r="D9" s="12">
        <v>33355.416665999997</v>
      </c>
      <c r="E9" s="12">
        <v>2235.9166666666665</v>
      </c>
      <c r="F9" s="12">
        <v>2572.3333333333335</v>
      </c>
      <c r="G9" s="29">
        <v>138790.416666</v>
      </c>
      <c r="H9" s="48"/>
      <c r="I9"/>
      <c r="J9"/>
      <c r="K9"/>
      <c r="L9"/>
      <c r="M9"/>
      <c r="N9"/>
      <c r="O9"/>
      <c r="P9"/>
      <c r="Q9"/>
      <c r="R9"/>
      <c r="S9"/>
      <c r="T9"/>
    </row>
    <row r="10" spans="2:20" ht="18" customHeight="1" x14ac:dyDescent="0.25">
      <c r="B10" s="11" t="s">
        <v>88</v>
      </c>
      <c r="C10" s="12">
        <v>34288.416666666664</v>
      </c>
      <c r="D10" s="12">
        <v>9362.4166659999992</v>
      </c>
      <c r="E10" s="12">
        <v>4710.166666666667</v>
      </c>
      <c r="F10" s="12">
        <v>2513.0833333333335</v>
      </c>
      <c r="G10" s="29">
        <v>50874.083332666662</v>
      </c>
      <c r="H10" s="48"/>
      <c r="I10"/>
      <c r="J10"/>
      <c r="K10"/>
      <c r="L10"/>
      <c r="M10"/>
      <c r="N10"/>
      <c r="O10"/>
      <c r="P10"/>
      <c r="Q10"/>
      <c r="R10"/>
      <c r="S10"/>
      <c r="T10"/>
    </row>
    <row r="11" spans="2:20" ht="18" customHeight="1" x14ac:dyDescent="0.25">
      <c r="B11" s="11" t="s">
        <v>89</v>
      </c>
      <c r="C11" s="12">
        <v>67088.666666666672</v>
      </c>
      <c r="D11" s="12">
        <v>31996.666666000001</v>
      </c>
      <c r="E11" s="12">
        <v>8373.75</v>
      </c>
      <c r="F11" s="12">
        <v>3613.3333333333335</v>
      </c>
      <c r="G11" s="29">
        <v>111072.416666</v>
      </c>
      <c r="H11" s="48"/>
      <c r="I11"/>
      <c r="J11"/>
      <c r="K11"/>
      <c r="L11"/>
      <c r="M11"/>
      <c r="N11"/>
      <c r="O11"/>
      <c r="P11"/>
      <c r="Q11"/>
      <c r="R11"/>
      <c r="S11"/>
      <c r="T11"/>
    </row>
    <row r="12" spans="2:20" ht="18" customHeight="1" x14ac:dyDescent="0.25">
      <c r="B12" s="11" t="s">
        <v>104</v>
      </c>
      <c r="C12" s="12">
        <v>212864.41666666666</v>
      </c>
      <c r="D12" s="12">
        <v>48864.166665999997</v>
      </c>
      <c r="E12" s="12">
        <v>4950.083333333333</v>
      </c>
      <c r="F12" s="12">
        <v>84587.416666666672</v>
      </c>
      <c r="G12" s="29">
        <v>351266.08333266666</v>
      </c>
      <c r="H12" s="48"/>
      <c r="I12"/>
      <c r="J12"/>
      <c r="K12"/>
      <c r="L12"/>
      <c r="M12"/>
      <c r="N12"/>
      <c r="O12"/>
      <c r="P12"/>
      <c r="Q12"/>
      <c r="R12"/>
      <c r="S12"/>
      <c r="T12"/>
    </row>
    <row r="13" spans="2:20" ht="18" customHeight="1" x14ac:dyDescent="0.25">
      <c r="B13" s="11" t="s">
        <v>105</v>
      </c>
      <c r="C13" s="12">
        <v>144678.58333333334</v>
      </c>
      <c r="D13" s="12">
        <v>27856.5</v>
      </c>
      <c r="E13" s="12">
        <v>4312.75</v>
      </c>
      <c r="F13" s="12">
        <v>11590.333333333334</v>
      </c>
      <c r="G13" s="29">
        <v>188438.16666666669</v>
      </c>
      <c r="H13" s="48"/>
      <c r="I13"/>
      <c r="J13"/>
      <c r="K13"/>
      <c r="L13"/>
      <c r="M13"/>
      <c r="N13"/>
      <c r="O13"/>
      <c r="P13"/>
      <c r="Q13"/>
      <c r="R13"/>
      <c r="S13"/>
      <c r="T13"/>
    </row>
    <row r="14" spans="2:20" ht="18" customHeight="1" x14ac:dyDescent="0.25">
      <c r="B14" s="11" t="s">
        <v>92</v>
      </c>
      <c r="C14" s="12">
        <v>128215</v>
      </c>
      <c r="D14" s="12">
        <v>68022.25</v>
      </c>
      <c r="E14" s="12">
        <v>8093.5</v>
      </c>
      <c r="F14" s="12">
        <v>5607.583333333333</v>
      </c>
      <c r="G14" s="29">
        <v>209938.33333333334</v>
      </c>
      <c r="H14" s="48"/>
      <c r="I14"/>
      <c r="J14"/>
      <c r="K14"/>
      <c r="L14"/>
      <c r="M14"/>
      <c r="N14"/>
      <c r="O14"/>
      <c r="P14"/>
      <c r="Q14"/>
      <c r="R14"/>
      <c r="S14"/>
      <c r="T14"/>
    </row>
    <row r="15" spans="2:20" ht="18" customHeight="1" x14ac:dyDescent="0.25">
      <c r="B15" s="11" t="s">
        <v>93</v>
      </c>
      <c r="C15" s="12">
        <v>0</v>
      </c>
      <c r="D15" s="12">
        <v>14462.333333</v>
      </c>
      <c r="E15" s="12">
        <v>265.75</v>
      </c>
      <c r="F15" s="12">
        <v>0</v>
      </c>
      <c r="G15" s="29">
        <v>14728.083333</v>
      </c>
      <c r="H15" s="48"/>
      <c r="I15"/>
      <c r="J15"/>
      <c r="K15"/>
      <c r="L15"/>
      <c r="M15"/>
      <c r="N15"/>
      <c r="O15"/>
      <c r="P15"/>
      <c r="Q15"/>
      <c r="R15"/>
      <c r="S15"/>
      <c r="T15"/>
    </row>
    <row r="16" spans="2:20" ht="18" customHeight="1" x14ac:dyDescent="0.25">
      <c r="B16" s="11" t="s">
        <v>94</v>
      </c>
      <c r="C16" s="12">
        <v>174906</v>
      </c>
      <c r="D16" s="12">
        <v>94211.333333000002</v>
      </c>
      <c r="E16" s="12">
        <v>42089</v>
      </c>
      <c r="F16" s="12">
        <v>19453.083333333332</v>
      </c>
      <c r="G16" s="29">
        <v>330659.41666633333</v>
      </c>
      <c r="H16" s="48"/>
      <c r="I16"/>
      <c r="J16"/>
      <c r="K16"/>
      <c r="L16"/>
      <c r="M16"/>
      <c r="N16"/>
      <c r="O16"/>
      <c r="P16"/>
      <c r="Q16"/>
      <c r="R16"/>
      <c r="S16"/>
      <c r="T16"/>
    </row>
    <row r="17" spans="2:20" ht="18" customHeight="1" x14ac:dyDescent="0.25">
      <c r="B17" s="11" t="s">
        <v>106</v>
      </c>
      <c r="C17" s="12">
        <v>80645.5</v>
      </c>
      <c r="D17" s="12">
        <v>56055</v>
      </c>
      <c r="E17" s="12">
        <v>14386.916666666666</v>
      </c>
      <c r="F17" s="12">
        <v>20295</v>
      </c>
      <c r="G17" s="29">
        <v>171382.41666666666</v>
      </c>
      <c r="H17" s="48"/>
      <c r="I17"/>
      <c r="J17"/>
      <c r="K17"/>
      <c r="L17"/>
      <c r="M17"/>
      <c r="N17"/>
      <c r="O17"/>
      <c r="P17"/>
      <c r="Q17"/>
      <c r="R17"/>
      <c r="S17"/>
      <c r="T17"/>
    </row>
    <row r="18" spans="2:20" ht="18" customHeight="1" x14ac:dyDescent="0.25">
      <c r="B18" s="11" t="s">
        <v>107</v>
      </c>
      <c r="C18" s="12">
        <v>45693.25</v>
      </c>
      <c r="D18" s="12">
        <v>22447.75</v>
      </c>
      <c r="E18" s="12">
        <v>2896.5</v>
      </c>
      <c r="F18" s="12">
        <v>648.91666666666663</v>
      </c>
      <c r="G18" s="29">
        <v>71686.416666666672</v>
      </c>
      <c r="H18" s="48"/>
      <c r="I18"/>
      <c r="J18"/>
      <c r="K18"/>
      <c r="L18"/>
      <c r="M18"/>
      <c r="N18"/>
      <c r="O18"/>
      <c r="P18"/>
      <c r="Q18"/>
      <c r="R18"/>
      <c r="S18"/>
      <c r="T18"/>
    </row>
    <row r="19" spans="2:20" ht="18" customHeight="1" x14ac:dyDescent="0.25">
      <c r="B19" s="11" t="s">
        <v>97</v>
      </c>
      <c r="C19" s="12">
        <v>117384</v>
      </c>
      <c r="D19" s="12">
        <v>70168</v>
      </c>
      <c r="E19" s="12">
        <v>24931</v>
      </c>
      <c r="F19" s="12">
        <v>4052.1666666666665</v>
      </c>
      <c r="G19" s="29">
        <v>216535.16666666666</v>
      </c>
      <c r="H19" s="48"/>
      <c r="I19"/>
      <c r="J19"/>
      <c r="K19"/>
      <c r="L19"/>
      <c r="M19"/>
      <c r="N19"/>
      <c r="O19"/>
      <c r="P19"/>
      <c r="Q19"/>
      <c r="R19"/>
      <c r="S19"/>
      <c r="T19"/>
    </row>
    <row r="20" spans="2:20" ht="18" customHeight="1" x14ac:dyDescent="0.25">
      <c r="B20" s="11" t="s">
        <v>108</v>
      </c>
      <c r="C20" s="12">
        <v>7225.833333333333</v>
      </c>
      <c r="D20" s="12">
        <v>5278.1666660000001</v>
      </c>
      <c r="E20" s="12">
        <v>2703.8333333333335</v>
      </c>
      <c r="F20" s="12">
        <v>0</v>
      </c>
      <c r="G20" s="29">
        <v>15207.833332666667</v>
      </c>
      <c r="H20" s="48"/>
      <c r="I20"/>
      <c r="J20"/>
      <c r="K20"/>
      <c r="L20"/>
      <c r="M20"/>
      <c r="N20"/>
      <c r="O20"/>
      <c r="P20"/>
      <c r="Q20"/>
      <c r="R20"/>
      <c r="S20"/>
      <c r="T20"/>
    </row>
    <row r="21" spans="2:20" ht="18" customHeight="1" x14ac:dyDescent="0.25">
      <c r="B21" s="11" t="s">
        <v>99</v>
      </c>
      <c r="C21" s="12">
        <v>31812.166666666668</v>
      </c>
      <c r="D21" s="12">
        <v>14815.583333</v>
      </c>
      <c r="E21" s="12">
        <v>26.083333333333332</v>
      </c>
      <c r="F21" s="12">
        <v>95.583333333333329</v>
      </c>
      <c r="G21" s="29">
        <v>46749.416666333338</v>
      </c>
      <c r="H21" s="48"/>
      <c r="I21"/>
      <c r="J21"/>
      <c r="K21"/>
      <c r="L21"/>
      <c r="M21"/>
      <c r="N21"/>
      <c r="O21"/>
      <c r="P21"/>
      <c r="Q21"/>
      <c r="R21"/>
      <c r="S21"/>
      <c r="T21"/>
    </row>
    <row r="22" spans="2:20" ht="18" customHeight="1" x14ac:dyDescent="0.25">
      <c r="B22" s="11" t="s">
        <v>100</v>
      </c>
      <c r="C22" s="12">
        <v>2440438.9166666665</v>
      </c>
      <c r="D22" s="12">
        <v>548118.5</v>
      </c>
      <c r="E22" s="12">
        <v>307116.66666666698</v>
      </c>
      <c r="F22" s="12">
        <v>136021.58333333334</v>
      </c>
      <c r="G22" s="29">
        <v>3431695.666666667</v>
      </c>
      <c r="H22" s="48"/>
      <c r="I22"/>
      <c r="J22"/>
      <c r="K22"/>
      <c r="L22"/>
      <c r="M22"/>
      <c r="N22"/>
      <c r="O22"/>
      <c r="P22"/>
      <c r="Q22"/>
      <c r="R22"/>
      <c r="S22"/>
      <c r="T22"/>
    </row>
    <row r="23" spans="2:20" ht="18" customHeight="1" x14ac:dyDescent="0.25">
      <c r="B23" s="11" t="s">
        <v>135</v>
      </c>
      <c r="C23" s="12">
        <v>53142.75</v>
      </c>
      <c r="D23" s="12">
        <v>0</v>
      </c>
      <c r="E23" s="12">
        <v>0</v>
      </c>
      <c r="F23" s="12">
        <v>0</v>
      </c>
      <c r="G23" s="29">
        <v>53142.75</v>
      </c>
      <c r="H23" s="48"/>
      <c r="I23"/>
      <c r="J23"/>
      <c r="K23"/>
      <c r="L23"/>
      <c r="M23"/>
      <c r="N23"/>
      <c r="O23"/>
      <c r="P23"/>
      <c r="Q23"/>
      <c r="R23"/>
      <c r="S23"/>
      <c r="T23"/>
    </row>
    <row r="24" spans="2:20" ht="18" customHeight="1" x14ac:dyDescent="0.25">
      <c r="B24" s="13" t="s">
        <v>136</v>
      </c>
      <c r="C24" s="14">
        <v>3708172.75</v>
      </c>
      <c r="D24" s="14">
        <v>1066427.583328</v>
      </c>
      <c r="E24" s="14">
        <v>444802.50000000035</v>
      </c>
      <c r="F24" s="14">
        <v>294149.33333333337</v>
      </c>
      <c r="G24" s="14">
        <v>5513552.1666613342</v>
      </c>
      <c r="H24" s="48"/>
      <c r="I24"/>
      <c r="J24"/>
      <c r="K24"/>
      <c r="L24"/>
      <c r="M24"/>
      <c r="N24"/>
      <c r="O24"/>
      <c r="P24"/>
      <c r="Q24"/>
      <c r="R24"/>
      <c r="S24"/>
      <c r="T24"/>
    </row>
    <row r="25" spans="2:20" ht="15.75" x14ac:dyDescent="0.25">
      <c r="B25" s="53"/>
      <c r="C25"/>
      <c r="D25"/>
      <c r="E25"/>
      <c r="F25"/>
      <c r="G25"/>
      <c r="I25"/>
      <c r="J25"/>
      <c r="K25"/>
      <c r="L25"/>
      <c r="M25"/>
      <c r="N25"/>
      <c r="O25"/>
      <c r="P25"/>
      <c r="Q25"/>
      <c r="R25"/>
      <c r="S25"/>
      <c r="T25"/>
    </row>
    <row r="26" spans="2:20" ht="15.75" x14ac:dyDescent="0.25">
      <c r="C26"/>
      <c r="D26"/>
      <c r="E26"/>
      <c r="F26"/>
      <c r="G26"/>
      <c r="H26"/>
    </row>
    <row r="27" spans="2:20" ht="15.75" x14ac:dyDescent="0.25">
      <c r="C27"/>
      <c r="D27"/>
      <c r="E27"/>
      <c r="F27"/>
      <c r="G27"/>
      <c r="H27"/>
    </row>
    <row r="28" spans="2:20" ht="15.75" x14ac:dyDescent="0.25">
      <c r="C28"/>
      <c r="D28"/>
      <c r="E28"/>
      <c r="F28"/>
      <c r="G28"/>
      <c r="H28"/>
    </row>
    <row r="29" spans="2:20" ht="15.75" x14ac:dyDescent="0.25">
      <c r="C29"/>
      <c r="D29"/>
      <c r="E29"/>
      <c r="F29"/>
      <c r="G29"/>
      <c r="H29"/>
    </row>
  </sheetData>
  <mergeCells count="3">
    <mergeCell ref="B2:G2"/>
    <mergeCell ref="B3:G3"/>
    <mergeCell ref="B4:G4"/>
  </mergeCells>
  <hyperlinks>
    <hyperlink ref="H2" location="'Indice Total'!A76" display="Volver"/>
  </hyperlinks>
  <pageMargins left="0.7" right="0.7" top="0.75" bottom="0.75" header="0.3" footer="0.3"/>
  <pageSetup paperSize="14" scale="46" orientation="landscape"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L38"/>
  <sheetViews>
    <sheetView showGridLines="0" zoomScale="90" zoomScaleNormal="90" workbookViewId="0"/>
  </sheetViews>
  <sheetFormatPr baseColWidth="10" defaultColWidth="11.42578125" defaultRowHeight="12.75" x14ac:dyDescent="0.2"/>
  <cols>
    <col min="1" max="1" width="23.7109375" style="241" customWidth="1"/>
    <col min="2" max="2" width="40" style="241" customWidth="1"/>
    <col min="3" max="3" width="16.140625" style="241" customWidth="1"/>
    <col min="4" max="5" width="14.42578125" style="241" customWidth="1"/>
    <col min="6" max="6" width="13.85546875" style="241" customWidth="1"/>
    <col min="7" max="16384" width="11.42578125" style="241"/>
  </cols>
  <sheetData>
    <row r="1" spans="2:12" ht="42.95" customHeight="1" x14ac:dyDescent="0.2"/>
    <row r="2" spans="2:12" ht="21.75" customHeight="1" x14ac:dyDescent="0.2">
      <c r="B2" s="1769" t="s">
        <v>1564</v>
      </c>
      <c r="C2" s="1769"/>
      <c r="D2" s="1769"/>
      <c r="E2" s="1769"/>
      <c r="F2" s="1769"/>
      <c r="G2" s="3" t="s">
        <v>1</v>
      </c>
    </row>
    <row r="3" spans="2:12" ht="50.25" customHeight="1" x14ac:dyDescent="0.2">
      <c r="B3" s="1761" t="s">
        <v>1565</v>
      </c>
      <c r="C3" s="1761"/>
      <c r="D3" s="1761"/>
      <c r="E3" s="1761"/>
      <c r="F3" s="1761"/>
      <c r="G3" s="3"/>
      <c r="H3" s="3"/>
    </row>
    <row r="4" spans="2:12" ht="19.149999999999999" customHeight="1" thickBot="1" x14ac:dyDescent="0.25">
      <c r="B4" s="1793">
        <v>2019</v>
      </c>
      <c r="C4" s="1793"/>
      <c r="D4" s="1793"/>
      <c r="E4" s="1793"/>
      <c r="F4" s="1794"/>
      <c r="G4" s="3"/>
      <c r="H4" s="3"/>
      <c r="I4" s="767"/>
    </row>
    <row r="5" spans="2:12" ht="19.5" customHeight="1" x14ac:dyDescent="0.2">
      <c r="B5" s="768"/>
      <c r="C5" s="768"/>
      <c r="D5" s="768"/>
      <c r="E5" s="768"/>
      <c r="F5" s="768"/>
      <c r="I5" s="269"/>
      <c r="J5" s="769"/>
      <c r="K5" s="769"/>
      <c r="L5" s="769"/>
    </row>
    <row r="6" spans="2:12" ht="35.25" customHeight="1" x14ac:dyDescent="0.2">
      <c r="B6" s="770" t="s">
        <v>1523</v>
      </c>
      <c r="C6" s="771" t="s">
        <v>115</v>
      </c>
      <c r="D6" s="771" t="s">
        <v>116</v>
      </c>
      <c r="E6" s="771" t="s">
        <v>1566</v>
      </c>
      <c r="F6" s="772" t="s">
        <v>117</v>
      </c>
      <c r="I6" s="269"/>
      <c r="J6" s="773"/>
      <c r="K6" s="773"/>
      <c r="L6" s="773"/>
    </row>
    <row r="7" spans="2:12" ht="18" customHeight="1" x14ac:dyDescent="0.2">
      <c r="B7" s="774" t="s">
        <v>954</v>
      </c>
      <c r="C7" s="775">
        <v>1526039.8333333333</v>
      </c>
      <c r="D7" s="775">
        <v>1094520.5833333333</v>
      </c>
      <c r="E7" s="775"/>
      <c r="F7" s="719">
        <v>2620560.4166666665</v>
      </c>
      <c r="G7" s="776"/>
      <c r="H7" s="777"/>
      <c r="I7" s="773"/>
      <c r="J7" s="773"/>
      <c r="K7" s="773"/>
      <c r="L7" s="773"/>
    </row>
    <row r="8" spans="2:12" ht="18" customHeight="1" x14ac:dyDescent="0.2">
      <c r="B8" s="715" t="s">
        <v>1526</v>
      </c>
      <c r="C8" s="716">
        <v>1412367.4166666667</v>
      </c>
      <c r="D8" s="716">
        <v>742047.83333333337</v>
      </c>
      <c r="E8" s="716"/>
      <c r="F8" s="719">
        <v>2154415.25</v>
      </c>
      <c r="G8" s="776"/>
      <c r="H8" s="777"/>
      <c r="I8" s="773"/>
      <c r="J8" s="773"/>
      <c r="K8" s="773"/>
      <c r="L8" s="773"/>
    </row>
    <row r="9" spans="2:12" ht="18" customHeight="1" x14ac:dyDescent="0.2">
      <c r="B9" s="715" t="s">
        <v>956</v>
      </c>
      <c r="C9" s="716">
        <v>348539.08333333331</v>
      </c>
      <c r="D9" s="716">
        <v>241779.66666666666</v>
      </c>
      <c r="E9" s="716"/>
      <c r="F9" s="719">
        <v>590318.75</v>
      </c>
      <c r="G9" s="776"/>
      <c r="H9" s="777"/>
      <c r="I9" s="773"/>
      <c r="J9" s="773"/>
      <c r="K9" s="773"/>
      <c r="L9" s="773"/>
    </row>
    <row r="10" spans="2:12" ht="18" customHeight="1" x14ac:dyDescent="0.2">
      <c r="B10" s="718" t="s">
        <v>1537</v>
      </c>
      <c r="C10" s="719">
        <v>3286946.3333333335</v>
      </c>
      <c r="D10" s="719">
        <v>2078348.0833333333</v>
      </c>
      <c r="E10" s="719"/>
      <c r="F10" s="778">
        <v>5365294.416666667</v>
      </c>
      <c r="G10" s="776"/>
      <c r="H10" s="777"/>
      <c r="I10" s="773"/>
      <c r="J10" s="773"/>
      <c r="K10" s="773"/>
      <c r="L10" s="773"/>
    </row>
    <row r="11" spans="2:12" ht="18" customHeight="1" x14ac:dyDescent="0.2">
      <c r="B11" s="720" t="s">
        <v>1567</v>
      </c>
      <c r="C11" s="716">
        <v>621887.08333333337</v>
      </c>
      <c r="D11" s="716">
        <v>581372.91666666663</v>
      </c>
      <c r="E11" s="716">
        <v>1693.25</v>
      </c>
      <c r="F11" s="719">
        <v>1204953.25</v>
      </c>
      <c r="G11" s="776"/>
      <c r="H11" s="777"/>
      <c r="I11" s="779"/>
      <c r="J11" s="779"/>
      <c r="K11" s="779"/>
    </row>
    <row r="12" spans="2:12" ht="18" customHeight="1" x14ac:dyDescent="0.2">
      <c r="B12" s="780" t="s">
        <v>117</v>
      </c>
      <c r="C12" s="778">
        <v>3908833.416666667</v>
      </c>
      <c r="D12" s="778">
        <v>2659721</v>
      </c>
      <c r="E12" s="778">
        <v>1693.25</v>
      </c>
      <c r="F12" s="778">
        <v>6570247.666666667</v>
      </c>
      <c r="G12" s="776"/>
      <c r="H12" s="777"/>
    </row>
    <row r="13" spans="2:12" ht="24" customHeight="1" x14ac:dyDescent="0.2">
      <c r="B13" s="1795" t="s">
        <v>1529</v>
      </c>
      <c r="C13" s="1795"/>
      <c r="D13" s="1795"/>
      <c r="E13" s="1795"/>
      <c r="F13" s="1795"/>
    </row>
    <row r="14" spans="2:12" ht="24" customHeight="1" x14ac:dyDescent="0.2">
      <c r="B14" s="1776" t="s">
        <v>1568</v>
      </c>
      <c r="C14" s="1776"/>
      <c r="D14" s="1776"/>
      <c r="E14" s="1776"/>
      <c r="F14" s="1776"/>
    </row>
    <row r="15" spans="2:12" ht="47.25" customHeight="1" x14ac:dyDescent="0.2">
      <c r="B15" s="1776" t="s">
        <v>1569</v>
      </c>
      <c r="C15" s="1776"/>
      <c r="D15" s="1776"/>
      <c r="E15" s="1776"/>
      <c r="F15" s="1776"/>
      <c r="G15" s="781"/>
    </row>
    <row r="17" spans="3:6" x14ac:dyDescent="0.2">
      <c r="C17" s="779"/>
      <c r="D17" s="779"/>
      <c r="E17" s="779"/>
      <c r="F17" s="779"/>
    </row>
    <row r="18" spans="3:6" x14ac:dyDescent="0.2">
      <c r="C18" s="782"/>
      <c r="D18" s="782"/>
      <c r="E18" s="782"/>
      <c r="F18" s="779"/>
    </row>
    <row r="19" spans="3:6" x14ac:dyDescent="0.2">
      <c r="C19" s="779"/>
      <c r="D19" s="779"/>
      <c r="E19" s="779"/>
      <c r="F19" s="779"/>
    </row>
    <row r="20" spans="3:6" ht="15.75" customHeight="1" x14ac:dyDescent="0.2">
      <c r="C20" s="779"/>
      <c r="D20" s="779"/>
      <c r="E20" s="779"/>
      <c r="F20" s="779"/>
    </row>
    <row r="21" spans="3:6" x14ac:dyDescent="0.2">
      <c r="C21" s="779"/>
      <c r="D21" s="779"/>
      <c r="E21" s="779"/>
      <c r="F21" s="779"/>
    </row>
    <row r="35" ht="15" customHeight="1" x14ac:dyDescent="0.2"/>
    <row r="36" ht="12.75" customHeight="1" x14ac:dyDescent="0.2"/>
    <row r="37" ht="12.75" customHeight="1" x14ac:dyDescent="0.2"/>
    <row r="38" ht="12.75" customHeight="1" x14ac:dyDescent="0.2"/>
  </sheetData>
  <mergeCells count="6">
    <mergeCell ref="B15:F15"/>
    <mergeCell ref="B2:F2"/>
    <mergeCell ref="B3:F3"/>
    <mergeCell ref="B4:F4"/>
    <mergeCell ref="B13:F13"/>
    <mergeCell ref="B14:F14"/>
  </mergeCells>
  <conditionalFormatting sqref="H7:H12">
    <cfRule type="cellIs" dxfId="30" priority="1" operator="lessThan">
      <formula>0</formula>
    </cfRule>
    <cfRule type="cellIs" dxfId="29" priority="2" operator="greaterThan">
      <formula>0</formula>
    </cfRule>
  </conditionalFormatting>
  <hyperlinks>
    <hyperlink ref="G2" location="'Indice Total'!A6" display="Volver"/>
  </hyperlinks>
  <pageMargins left="0.70866141732283472" right="0.70866141732283472" top="0.74803149606299213" bottom="0.74803149606299213" header="0.31496062992125984" footer="0.31496062992125984"/>
  <pageSetup paperSize="14" scale="75"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AB55"/>
  <sheetViews>
    <sheetView showGridLines="0" zoomScale="90" zoomScaleNormal="90" workbookViewId="0"/>
  </sheetViews>
  <sheetFormatPr baseColWidth="10" defaultColWidth="9.140625" defaultRowHeight="15.75" x14ac:dyDescent="0.25"/>
  <cols>
    <col min="1" max="1" width="23.7109375" style="6" customWidth="1"/>
    <col min="2" max="2" width="41.7109375" style="6" customWidth="1"/>
    <col min="3" max="4" width="21.28515625" style="6" bestFit="1" customWidth="1"/>
    <col min="5" max="5" width="18.42578125" style="6" bestFit="1" customWidth="1"/>
    <col min="6" max="6" width="27.7109375" style="6" bestFit="1" customWidth="1"/>
    <col min="7" max="7" width="24" style="57" bestFit="1" customWidth="1"/>
    <col min="8" max="8" width="13.85546875" style="6" bestFit="1" customWidth="1"/>
    <col min="9" max="13" width="18" style="6" customWidth="1"/>
    <col min="14" max="14" width="13.85546875" style="6" bestFit="1" customWidth="1"/>
    <col min="15" max="15" width="17" style="6" bestFit="1" customWidth="1"/>
    <col min="16" max="16" width="12.85546875" style="6" customWidth="1"/>
    <col min="17" max="17" width="17.5703125" style="6" customWidth="1"/>
    <col min="18" max="18" width="20.28515625" style="6" customWidth="1"/>
    <col min="19" max="19" width="11.85546875" style="6" customWidth="1"/>
    <col min="20" max="20" width="10.140625" style="6" customWidth="1"/>
    <col min="21" max="21" width="10.28515625" style="6" customWidth="1"/>
    <col min="22" max="22" width="9.140625" style="6"/>
    <col min="23" max="23" width="12.5703125" style="6" bestFit="1" customWidth="1"/>
    <col min="24" max="24" width="19.140625" style="6" bestFit="1" customWidth="1"/>
    <col min="25" max="25" width="39.85546875" style="6" bestFit="1" customWidth="1"/>
    <col min="26" max="26" width="12.85546875" style="6" customWidth="1"/>
    <col min="27" max="27" width="10.42578125" style="6" customWidth="1"/>
    <col min="28" max="28" width="10.5703125" style="6" bestFit="1" customWidth="1"/>
    <col min="29" max="16384" width="9.140625" style="6"/>
  </cols>
  <sheetData>
    <row r="1" spans="2:28" ht="42.95" customHeight="1" x14ac:dyDescent="0.25">
      <c r="H1" s="3"/>
    </row>
    <row r="2" spans="2:28" ht="18" x14ac:dyDescent="0.2">
      <c r="B2" s="1957" t="s">
        <v>137</v>
      </c>
      <c r="C2" s="1957"/>
      <c r="D2" s="1957"/>
      <c r="E2" s="1957"/>
      <c r="F2" s="1957"/>
      <c r="G2" s="1957"/>
      <c r="H2" s="3" t="s">
        <v>1</v>
      </c>
      <c r="I2" s="3"/>
    </row>
    <row r="3" spans="2:28" ht="63" customHeight="1" x14ac:dyDescent="0.25">
      <c r="B3" s="1959" t="s">
        <v>138</v>
      </c>
      <c r="C3" s="1962"/>
      <c r="D3" s="1962"/>
      <c r="E3" s="1962"/>
      <c r="F3" s="1962"/>
      <c r="G3" s="1962"/>
      <c r="I3"/>
      <c r="J3"/>
      <c r="K3"/>
      <c r="L3"/>
      <c r="M3"/>
      <c r="N3"/>
      <c r="O3"/>
      <c r="P3"/>
      <c r="Q3"/>
      <c r="R3"/>
    </row>
    <row r="4" spans="2:28" ht="19.5" customHeight="1" thickBot="1" x14ac:dyDescent="0.3">
      <c r="B4" s="1950">
        <v>2019</v>
      </c>
      <c r="C4" s="1950"/>
      <c r="D4" s="1950"/>
      <c r="E4" s="1950"/>
      <c r="F4" s="1950"/>
      <c r="G4" s="1950"/>
      <c r="I4"/>
      <c r="J4"/>
      <c r="K4"/>
      <c r="L4"/>
      <c r="M4"/>
      <c r="N4"/>
      <c r="O4"/>
      <c r="P4"/>
      <c r="Q4"/>
      <c r="R4"/>
    </row>
    <row r="5" spans="2:28" x14ac:dyDescent="0.25">
      <c r="B5" s="59"/>
      <c r="C5" s="59"/>
      <c r="D5" s="59"/>
      <c r="E5" s="59"/>
      <c r="F5" s="59"/>
      <c r="G5" s="60"/>
      <c r="I5"/>
      <c r="J5"/>
      <c r="K5"/>
      <c r="L5"/>
      <c r="M5"/>
      <c r="N5"/>
      <c r="O5"/>
      <c r="P5"/>
      <c r="Q5"/>
      <c r="R5"/>
    </row>
    <row r="6" spans="2:28" ht="36" customHeight="1" x14ac:dyDescent="0.25">
      <c r="B6" s="61" t="s">
        <v>134</v>
      </c>
      <c r="C6" s="26" t="s">
        <v>53</v>
      </c>
      <c r="D6" s="26" t="s">
        <v>54</v>
      </c>
      <c r="E6" s="26" t="s">
        <v>55</v>
      </c>
      <c r="F6" s="26" t="s">
        <v>56</v>
      </c>
      <c r="G6" s="27" t="s">
        <v>57</v>
      </c>
      <c r="I6"/>
      <c r="J6"/>
      <c r="K6"/>
      <c r="L6"/>
      <c r="M6"/>
      <c r="N6"/>
      <c r="O6"/>
      <c r="P6"/>
      <c r="Q6"/>
      <c r="R6"/>
      <c r="S6"/>
      <c r="W6" s="62"/>
    </row>
    <row r="7" spans="2:28" ht="18" customHeight="1" x14ac:dyDescent="0.25">
      <c r="B7" s="63" t="s">
        <v>85</v>
      </c>
      <c r="C7" s="12">
        <v>13393.833333333334</v>
      </c>
      <c r="D7" s="12">
        <v>4752.8333329999996</v>
      </c>
      <c r="E7" s="12">
        <v>1765</v>
      </c>
      <c r="F7" s="12">
        <v>403.08333333333331</v>
      </c>
      <c r="G7" s="29">
        <v>20314.749999666667</v>
      </c>
      <c r="H7" s="48"/>
      <c r="I7"/>
      <c r="J7"/>
      <c r="K7"/>
      <c r="L7"/>
      <c r="M7"/>
      <c r="N7"/>
      <c r="O7"/>
      <c r="P7"/>
      <c r="Q7"/>
      <c r="R7"/>
      <c r="S7"/>
      <c r="T7" s="64"/>
      <c r="U7" s="65"/>
      <c r="W7" s="66"/>
      <c r="X7" s="67"/>
      <c r="Y7" s="65"/>
      <c r="Z7" s="64"/>
      <c r="AA7" s="64"/>
      <c r="AB7" s="65"/>
    </row>
    <row r="8" spans="2:28" ht="18" customHeight="1" x14ac:dyDescent="0.25">
      <c r="B8" s="63" t="s">
        <v>86</v>
      </c>
      <c r="C8" s="12">
        <v>26399.916666666668</v>
      </c>
      <c r="D8" s="12">
        <v>8360.0833330000005</v>
      </c>
      <c r="E8" s="12">
        <v>3294.6666666666665</v>
      </c>
      <c r="F8" s="12">
        <v>884.58333333333337</v>
      </c>
      <c r="G8" s="29">
        <v>38939.249999666667</v>
      </c>
      <c r="H8" s="48"/>
      <c r="I8"/>
      <c r="J8"/>
      <c r="K8"/>
      <c r="L8"/>
      <c r="M8"/>
      <c r="N8"/>
      <c r="O8"/>
      <c r="P8"/>
      <c r="Q8"/>
      <c r="R8"/>
      <c r="S8"/>
      <c r="T8" s="68"/>
      <c r="U8" s="69"/>
      <c r="W8" s="70"/>
      <c r="X8" s="67"/>
      <c r="Y8" s="71"/>
      <c r="Z8" s="72"/>
      <c r="AA8" s="68"/>
      <c r="AB8" s="69"/>
    </row>
    <row r="9" spans="2:28" ht="18" customHeight="1" x14ac:dyDescent="0.25">
      <c r="B9" s="63" t="s">
        <v>87</v>
      </c>
      <c r="C9" s="12">
        <v>70600.083333333328</v>
      </c>
      <c r="D9" s="12">
        <v>21219.666666000001</v>
      </c>
      <c r="E9" s="12">
        <v>1602.6666666666667</v>
      </c>
      <c r="F9" s="12">
        <v>1939.3333333333333</v>
      </c>
      <c r="G9" s="29">
        <v>95361.749999333333</v>
      </c>
      <c r="H9" s="48"/>
      <c r="I9"/>
      <c r="J9"/>
      <c r="K9"/>
      <c r="L9"/>
      <c r="M9"/>
      <c r="N9"/>
      <c r="O9"/>
      <c r="P9"/>
      <c r="Q9"/>
      <c r="R9"/>
      <c r="S9"/>
      <c r="T9" s="68"/>
      <c r="U9" s="69"/>
      <c r="W9" s="70"/>
      <c r="X9" s="67"/>
      <c r="Y9" s="71"/>
      <c r="Z9" s="72"/>
      <c r="AA9" s="68"/>
      <c r="AB9" s="69"/>
    </row>
    <row r="10" spans="2:28" ht="18" customHeight="1" x14ac:dyDescent="0.25">
      <c r="B10" s="63" t="s">
        <v>88</v>
      </c>
      <c r="C10" s="12">
        <v>22347.416666666668</v>
      </c>
      <c r="D10" s="12">
        <v>5627.6666660000001</v>
      </c>
      <c r="E10" s="12">
        <v>3078.4166666666665</v>
      </c>
      <c r="F10" s="12">
        <v>1747.1666666666667</v>
      </c>
      <c r="G10" s="29">
        <v>32800.666666000005</v>
      </c>
      <c r="H10" s="48"/>
      <c r="I10"/>
      <c r="J10"/>
      <c r="K10"/>
      <c r="L10"/>
      <c r="M10"/>
      <c r="N10"/>
      <c r="O10"/>
      <c r="P10"/>
      <c r="Q10"/>
      <c r="R10"/>
      <c r="S10"/>
      <c r="T10" s="68"/>
      <c r="U10" s="69"/>
      <c r="W10" s="70"/>
      <c r="X10" s="67"/>
      <c r="Y10" s="71"/>
      <c r="Z10" s="72"/>
      <c r="AA10" s="68"/>
      <c r="AB10" s="69"/>
    </row>
    <row r="11" spans="2:28" ht="18" customHeight="1" x14ac:dyDescent="0.25">
      <c r="B11" s="63" t="s">
        <v>89</v>
      </c>
      <c r="C11" s="12">
        <v>42542.166666666664</v>
      </c>
      <c r="D11" s="12">
        <v>15066.5</v>
      </c>
      <c r="E11" s="12">
        <v>4621.833333333333</v>
      </c>
      <c r="F11" s="12">
        <v>2419.8333333333335</v>
      </c>
      <c r="G11" s="29">
        <v>64650.333333333336</v>
      </c>
      <c r="H11" s="48"/>
      <c r="I11"/>
      <c r="J11"/>
      <c r="K11"/>
      <c r="L11"/>
      <c r="M11"/>
      <c r="N11"/>
      <c r="O11"/>
      <c r="P11"/>
      <c r="Q11"/>
      <c r="R11"/>
      <c r="S11"/>
      <c r="T11" s="68"/>
      <c r="U11" s="69"/>
      <c r="W11" s="70"/>
      <c r="X11" s="67"/>
      <c r="Y11" s="71"/>
      <c r="Z11" s="72"/>
      <c r="AA11" s="68"/>
      <c r="AB11" s="69"/>
    </row>
    <row r="12" spans="2:28" ht="18" customHeight="1" x14ac:dyDescent="0.25">
      <c r="B12" s="63" t="s">
        <v>104</v>
      </c>
      <c r="C12" s="12">
        <v>126480</v>
      </c>
      <c r="D12" s="12">
        <v>28805.583332999999</v>
      </c>
      <c r="E12" s="12">
        <v>3331.8333333333335</v>
      </c>
      <c r="F12" s="12">
        <v>49863.75</v>
      </c>
      <c r="G12" s="29">
        <v>208481.16666633333</v>
      </c>
      <c r="H12" s="48"/>
      <c r="I12"/>
      <c r="J12"/>
      <c r="K12"/>
      <c r="L12"/>
      <c r="M12"/>
      <c r="N12"/>
      <c r="O12"/>
      <c r="P12"/>
      <c r="Q12"/>
      <c r="R12"/>
      <c r="S12"/>
      <c r="T12" s="68"/>
      <c r="U12" s="69"/>
      <c r="W12" s="70"/>
      <c r="X12" s="67"/>
      <c r="Y12" s="71"/>
      <c r="Z12" s="72"/>
      <c r="AA12" s="68"/>
      <c r="AB12" s="69"/>
    </row>
    <row r="13" spans="2:28" ht="18" customHeight="1" x14ac:dyDescent="0.25">
      <c r="B13" s="63" t="s">
        <v>105</v>
      </c>
      <c r="C13" s="12">
        <v>89345.416666666672</v>
      </c>
      <c r="D13" s="12">
        <v>12472.333333</v>
      </c>
      <c r="E13" s="12">
        <v>2721</v>
      </c>
      <c r="F13" s="12">
        <v>6796</v>
      </c>
      <c r="G13" s="29">
        <v>111334.74999966667</v>
      </c>
      <c r="H13" s="48"/>
      <c r="I13"/>
      <c r="J13"/>
      <c r="K13"/>
      <c r="L13"/>
      <c r="M13"/>
      <c r="N13"/>
      <c r="O13"/>
      <c r="P13"/>
      <c r="Q13"/>
      <c r="R13"/>
      <c r="S13"/>
      <c r="T13" s="68"/>
      <c r="U13" s="69"/>
      <c r="W13" s="70"/>
      <c r="X13" s="67"/>
      <c r="Y13" s="71"/>
      <c r="Z13" s="72"/>
      <c r="AA13" s="68"/>
      <c r="AB13" s="69"/>
    </row>
    <row r="14" spans="2:28" ht="18" customHeight="1" x14ac:dyDescent="0.25">
      <c r="B14" s="63" t="s">
        <v>92</v>
      </c>
      <c r="C14" s="12">
        <v>75464.916666666672</v>
      </c>
      <c r="D14" s="12">
        <v>40154.833333000002</v>
      </c>
      <c r="E14" s="12">
        <v>4251</v>
      </c>
      <c r="F14" s="12">
        <v>4021.4166666666665</v>
      </c>
      <c r="G14" s="29">
        <v>123892.16666633335</v>
      </c>
      <c r="H14" s="48"/>
      <c r="I14"/>
      <c r="J14"/>
      <c r="K14"/>
      <c r="L14"/>
      <c r="M14"/>
      <c r="N14"/>
      <c r="O14"/>
      <c r="P14"/>
      <c r="Q14"/>
      <c r="R14"/>
      <c r="S14"/>
      <c r="T14" s="68"/>
      <c r="U14" s="69"/>
      <c r="W14" s="70"/>
      <c r="X14" s="67"/>
      <c r="Y14" s="71"/>
      <c r="Z14" s="72"/>
      <c r="AA14" s="68"/>
      <c r="AB14" s="69"/>
    </row>
    <row r="15" spans="2:28" ht="18" customHeight="1" x14ac:dyDescent="0.25">
      <c r="B15" s="63" t="s">
        <v>139</v>
      </c>
      <c r="C15" s="12">
        <v>0</v>
      </c>
      <c r="D15" s="12">
        <v>8301</v>
      </c>
      <c r="E15" s="12">
        <v>186.41666666666666</v>
      </c>
      <c r="F15" s="12">
        <v>0</v>
      </c>
      <c r="G15" s="29">
        <v>8487.4166666666661</v>
      </c>
      <c r="H15" s="48"/>
      <c r="I15"/>
      <c r="J15"/>
      <c r="K15"/>
      <c r="L15"/>
      <c r="M15"/>
      <c r="N15"/>
      <c r="O15"/>
      <c r="P15"/>
      <c r="Q15"/>
      <c r="R15"/>
      <c r="S15"/>
      <c r="T15" s="68"/>
      <c r="U15" s="69"/>
      <c r="W15" s="70"/>
      <c r="X15" s="67"/>
      <c r="Y15" s="71"/>
      <c r="Z15" s="72"/>
      <c r="AA15" s="68"/>
      <c r="AB15" s="69"/>
    </row>
    <row r="16" spans="2:28" ht="18" customHeight="1" x14ac:dyDescent="0.25">
      <c r="B16" s="63" t="s">
        <v>94</v>
      </c>
      <c r="C16" s="12">
        <v>105875.66666666667</v>
      </c>
      <c r="D16" s="12">
        <v>58709.75</v>
      </c>
      <c r="E16" s="12">
        <v>21932.416666666668</v>
      </c>
      <c r="F16" s="12">
        <v>10868.083333333334</v>
      </c>
      <c r="G16" s="29">
        <v>197385.91666666669</v>
      </c>
      <c r="H16" s="48"/>
      <c r="I16"/>
      <c r="J16"/>
      <c r="K16"/>
      <c r="L16"/>
      <c r="M16"/>
      <c r="N16"/>
      <c r="O16"/>
      <c r="P16"/>
      <c r="Q16"/>
      <c r="R16"/>
      <c r="S16"/>
      <c r="T16" s="68"/>
      <c r="U16" s="69"/>
      <c r="W16" s="70"/>
      <c r="X16" s="67"/>
      <c r="Y16" s="71"/>
      <c r="Z16" s="72"/>
      <c r="AA16" s="68"/>
      <c r="AB16" s="69"/>
    </row>
    <row r="17" spans="2:28" ht="18" customHeight="1" x14ac:dyDescent="0.25">
      <c r="B17" s="63" t="s">
        <v>106</v>
      </c>
      <c r="C17" s="12">
        <v>46791.583333333336</v>
      </c>
      <c r="D17" s="12">
        <v>28272.166666000001</v>
      </c>
      <c r="E17" s="12">
        <v>8561.8333333333339</v>
      </c>
      <c r="F17" s="12">
        <v>13160.25</v>
      </c>
      <c r="G17" s="29">
        <v>96785.833332666662</v>
      </c>
      <c r="H17" s="48"/>
      <c r="I17"/>
      <c r="J17"/>
      <c r="K17"/>
      <c r="L17"/>
      <c r="M17"/>
      <c r="N17"/>
      <c r="O17"/>
      <c r="P17"/>
      <c r="Q17"/>
      <c r="R17"/>
      <c r="S17"/>
      <c r="T17" s="68"/>
      <c r="U17" s="69"/>
      <c r="W17" s="70"/>
      <c r="X17" s="67"/>
      <c r="Y17" s="71"/>
      <c r="Z17" s="72"/>
      <c r="AA17" s="68"/>
      <c r="AB17" s="69"/>
    </row>
    <row r="18" spans="2:28" ht="18" customHeight="1" x14ac:dyDescent="0.25">
      <c r="B18" s="63" t="s">
        <v>107</v>
      </c>
      <c r="C18" s="12">
        <v>24576.583333333332</v>
      </c>
      <c r="D18" s="12">
        <v>12007.666665999999</v>
      </c>
      <c r="E18" s="12">
        <v>1795.5</v>
      </c>
      <c r="F18" s="12">
        <v>424.41666666666669</v>
      </c>
      <c r="G18" s="29">
        <v>38804.166665999997</v>
      </c>
      <c r="H18" s="48"/>
      <c r="I18"/>
      <c r="J18"/>
      <c r="K18"/>
      <c r="L18"/>
      <c r="M18"/>
      <c r="N18"/>
      <c r="O18"/>
      <c r="P18"/>
      <c r="Q18"/>
      <c r="R18"/>
      <c r="S18"/>
      <c r="T18" s="68"/>
      <c r="U18" s="69"/>
      <c r="W18" s="70"/>
      <c r="X18" s="67"/>
      <c r="Y18" s="71"/>
      <c r="Z18" s="72"/>
      <c r="AA18" s="68"/>
      <c r="AB18" s="69"/>
    </row>
    <row r="19" spans="2:28" ht="18" customHeight="1" x14ac:dyDescent="0.25">
      <c r="B19" s="63" t="s">
        <v>97</v>
      </c>
      <c r="C19" s="12">
        <v>73764.333333333328</v>
      </c>
      <c r="D19" s="12">
        <v>37640.833333000002</v>
      </c>
      <c r="E19" s="12">
        <v>17430.25</v>
      </c>
      <c r="F19" s="12">
        <v>2684.8333333333335</v>
      </c>
      <c r="G19" s="29">
        <v>131520.24999966667</v>
      </c>
      <c r="H19" s="48"/>
      <c r="I19"/>
      <c r="J19"/>
      <c r="K19"/>
      <c r="L19"/>
      <c r="M19"/>
      <c r="N19"/>
      <c r="O19"/>
      <c r="P19"/>
      <c r="Q19"/>
      <c r="R19"/>
      <c r="S19"/>
      <c r="T19" s="68"/>
      <c r="U19" s="69"/>
      <c r="W19" s="70"/>
      <c r="X19" s="67"/>
      <c r="Y19" s="71"/>
      <c r="Z19" s="72"/>
      <c r="AA19" s="68"/>
      <c r="AB19" s="69"/>
    </row>
    <row r="20" spans="2:28" ht="18" customHeight="1" x14ac:dyDescent="0.25">
      <c r="B20" s="63" t="s">
        <v>108</v>
      </c>
      <c r="C20" s="12">
        <v>3599.6666666666665</v>
      </c>
      <c r="D20" s="12">
        <v>2853.75</v>
      </c>
      <c r="E20" s="12">
        <v>1214</v>
      </c>
      <c r="F20" s="12">
        <v>0</v>
      </c>
      <c r="G20" s="29">
        <v>7667.4166666666661</v>
      </c>
      <c r="H20" s="48"/>
      <c r="I20"/>
      <c r="J20"/>
      <c r="K20"/>
      <c r="L20"/>
      <c r="M20"/>
      <c r="N20"/>
      <c r="O20"/>
      <c r="P20"/>
      <c r="Q20"/>
      <c r="R20"/>
      <c r="S20"/>
      <c r="T20" s="68"/>
      <c r="U20" s="69"/>
      <c r="W20" s="70"/>
      <c r="X20" s="67"/>
      <c r="Y20" s="71"/>
      <c r="Z20" s="72"/>
      <c r="AA20" s="68"/>
      <c r="AB20" s="69"/>
    </row>
    <row r="21" spans="2:28" ht="18" customHeight="1" x14ac:dyDescent="0.25">
      <c r="B21" s="63" t="s">
        <v>99</v>
      </c>
      <c r="C21" s="12">
        <v>21472.833333333332</v>
      </c>
      <c r="D21" s="12">
        <v>6083.8333329999996</v>
      </c>
      <c r="E21" s="12">
        <v>24.666666666666668</v>
      </c>
      <c r="F21" s="12">
        <v>28.666666666666668</v>
      </c>
      <c r="G21" s="29">
        <v>27609.999999666667</v>
      </c>
      <c r="H21" s="48"/>
      <c r="I21"/>
      <c r="J21"/>
      <c r="K21"/>
      <c r="L21"/>
      <c r="M21"/>
      <c r="N21"/>
      <c r="O21"/>
      <c r="P21"/>
      <c r="Q21"/>
      <c r="R21"/>
      <c r="S21"/>
      <c r="T21" s="68"/>
      <c r="U21" s="69"/>
      <c r="W21" s="70"/>
      <c r="X21" s="67"/>
      <c r="Y21" s="71"/>
      <c r="Z21" s="72"/>
      <c r="AA21" s="68"/>
      <c r="AB21" s="69"/>
    </row>
    <row r="22" spans="2:28" ht="18" customHeight="1" x14ac:dyDescent="0.25">
      <c r="B22" s="63" t="s">
        <v>100</v>
      </c>
      <c r="C22" s="12">
        <v>1514978.5</v>
      </c>
      <c r="D22" s="12">
        <v>290748</v>
      </c>
      <c r="E22" s="12">
        <v>180363.75</v>
      </c>
      <c r="F22" s="12">
        <v>81311.833333333328</v>
      </c>
      <c r="G22" s="29">
        <v>2067402.0833333333</v>
      </c>
      <c r="H22" s="48"/>
      <c r="I22"/>
      <c r="J22"/>
      <c r="K22"/>
      <c r="L22"/>
      <c r="M22"/>
      <c r="N22"/>
      <c r="O22"/>
      <c r="P22"/>
      <c r="Q22"/>
      <c r="R22"/>
      <c r="S22"/>
      <c r="T22" s="68"/>
      <c r="U22" s="69"/>
      <c r="W22" s="70"/>
      <c r="X22" s="67"/>
      <c r="Y22" s="71"/>
      <c r="Z22" s="72"/>
      <c r="AA22" s="68"/>
      <c r="AB22" s="69"/>
    </row>
    <row r="23" spans="2:28" ht="18" customHeight="1" x14ac:dyDescent="0.25">
      <c r="B23" s="63" t="s">
        <v>135</v>
      </c>
      <c r="C23" s="12">
        <v>27732.75</v>
      </c>
      <c r="D23" s="12">
        <v>0</v>
      </c>
      <c r="E23" s="12">
        <v>0</v>
      </c>
      <c r="F23" s="12">
        <v>0</v>
      </c>
      <c r="G23" s="29">
        <v>27732.75</v>
      </c>
      <c r="H23" s="48"/>
      <c r="I23"/>
      <c r="J23"/>
      <c r="K23"/>
      <c r="L23"/>
      <c r="M23"/>
      <c r="N23"/>
      <c r="O23"/>
      <c r="P23"/>
      <c r="Q23"/>
      <c r="R23"/>
      <c r="S23"/>
      <c r="T23" s="68"/>
      <c r="U23" s="69"/>
      <c r="W23" s="70"/>
      <c r="X23" s="67"/>
      <c r="Y23" s="71"/>
      <c r="Z23" s="72"/>
      <c r="AA23" s="68"/>
      <c r="AB23" s="69"/>
    </row>
    <row r="24" spans="2:28" ht="18" customHeight="1" x14ac:dyDescent="0.25">
      <c r="B24" s="73" t="s">
        <v>136</v>
      </c>
      <c r="C24" s="14">
        <v>2285365.666666667</v>
      </c>
      <c r="D24" s="14">
        <v>581076.49999499996</v>
      </c>
      <c r="E24" s="14">
        <v>256175.25</v>
      </c>
      <c r="F24" s="14">
        <v>176553.25</v>
      </c>
      <c r="G24" s="14">
        <v>3299170.6666616667</v>
      </c>
      <c r="H24" s="48"/>
      <c r="I24"/>
      <c r="J24"/>
      <c r="K24"/>
      <c r="L24"/>
      <c r="M24"/>
      <c r="N24"/>
      <c r="O24"/>
      <c r="P24"/>
      <c r="Q24"/>
      <c r="R24"/>
      <c r="S24"/>
      <c r="T24" s="68"/>
      <c r="U24" s="69"/>
      <c r="Y24" s="71"/>
      <c r="Z24" s="72"/>
      <c r="AA24" s="68"/>
      <c r="AB24" s="69"/>
    </row>
    <row r="25" spans="2:28" ht="15" customHeight="1" x14ac:dyDescent="0.25">
      <c r="B25" s="74"/>
      <c r="C25" s="75"/>
      <c r="D25" s="75"/>
      <c r="E25" s="75"/>
      <c r="F25" s="75"/>
      <c r="G25" s="75"/>
      <c r="I25"/>
      <c r="J25"/>
      <c r="K25"/>
      <c r="L25"/>
      <c r="M25"/>
      <c r="N25"/>
      <c r="O25"/>
      <c r="P25"/>
      <c r="Q25"/>
      <c r="R25"/>
      <c r="S25"/>
      <c r="U25" s="69"/>
      <c r="W25" s="76"/>
      <c r="X25" s="67"/>
      <c r="AB25" s="69"/>
    </row>
    <row r="26" spans="2:28" ht="15" customHeight="1" x14ac:dyDescent="0.25">
      <c r="B26" s="74"/>
      <c r="C26" s="75"/>
      <c r="D26" s="75"/>
      <c r="E26" s="75"/>
      <c r="F26" s="75"/>
      <c r="G26" s="75"/>
      <c r="I26"/>
      <c r="J26"/>
      <c r="K26"/>
      <c r="L26"/>
      <c r="M26"/>
      <c r="N26"/>
      <c r="O26"/>
      <c r="P26"/>
      <c r="Q26"/>
      <c r="R26"/>
      <c r="S26"/>
      <c r="W26" s="68"/>
    </row>
    <row r="27" spans="2:28" ht="27.75" customHeight="1" x14ac:dyDescent="0.25">
      <c r="B27" s="1957" t="s">
        <v>140</v>
      </c>
      <c r="C27" s="1957"/>
      <c r="D27" s="1957"/>
      <c r="E27" s="1957"/>
      <c r="F27" s="1957"/>
      <c r="G27" s="1957"/>
      <c r="H27" s="3" t="s">
        <v>1</v>
      </c>
      <c r="I27"/>
      <c r="J27"/>
      <c r="K27"/>
      <c r="L27"/>
      <c r="M27"/>
      <c r="N27"/>
      <c r="O27"/>
      <c r="P27"/>
      <c r="Q27"/>
      <c r="R27"/>
      <c r="S27"/>
    </row>
    <row r="28" spans="2:28" ht="43.5" customHeight="1" x14ac:dyDescent="0.25">
      <c r="B28" s="1960" t="s">
        <v>141</v>
      </c>
      <c r="C28" s="1961"/>
      <c r="D28" s="1961"/>
      <c r="E28" s="1961"/>
      <c r="F28" s="1961"/>
      <c r="G28" s="1961"/>
      <c r="I28"/>
      <c r="J28"/>
      <c r="K28"/>
      <c r="L28"/>
      <c r="M28"/>
      <c r="N28"/>
      <c r="O28"/>
      <c r="P28"/>
      <c r="Q28"/>
      <c r="R28"/>
      <c r="S28"/>
    </row>
    <row r="29" spans="2:28" ht="24" customHeight="1" thickBot="1" x14ac:dyDescent="0.3">
      <c r="B29" s="1956">
        <v>2019</v>
      </c>
      <c r="C29" s="1956"/>
      <c r="D29" s="1956"/>
      <c r="E29" s="1956"/>
      <c r="F29" s="1956"/>
      <c r="G29" s="1956"/>
      <c r="I29"/>
      <c r="J29"/>
      <c r="K29"/>
      <c r="L29"/>
      <c r="M29"/>
      <c r="N29"/>
      <c r="O29"/>
      <c r="P29"/>
      <c r="Q29"/>
      <c r="R29"/>
      <c r="S29"/>
    </row>
    <row r="30" spans="2:28" x14ac:dyDescent="0.25">
      <c r="B30" s="77"/>
      <c r="C30" s="77"/>
      <c r="D30" s="77"/>
      <c r="E30" s="77"/>
      <c r="F30" s="77"/>
      <c r="G30" s="78"/>
      <c r="I30"/>
      <c r="J30"/>
      <c r="K30"/>
      <c r="L30"/>
      <c r="M30"/>
      <c r="N30"/>
      <c r="O30"/>
      <c r="P30"/>
      <c r="Q30"/>
      <c r="R30"/>
      <c r="S30"/>
    </row>
    <row r="31" spans="2:28" x14ac:dyDescent="0.25">
      <c r="B31" s="79" t="s">
        <v>134</v>
      </c>
      <c r="C31" s="80" t="s">
        <v>53</v>
      </c>
      <c r="D31" s="80" t="s">
        <v>54</v>
      </c>
      <c r="E31" s="80" t="s">
        <v>142</v>
      </c>
      <c r="F31" s="80" t="s">
        <v>56</v>
      </c>
      <c r="G31" s="81" t="s">
        <v>143</v>
      </c>
      <c r="I31"/>
      <c r="J31"/>
      <c r="K31"/>
      <c r="L31"/>
      <c r="M31"/>
      <c r="N31"/>
      <c r="O31"/>
      <c r="P31"/>
      <c r="Q31"/>
      <c r="R31"/>
      <c r="S31"/>
      <c r="W31" s="62"/>
    </row>
    <row r="32" spans="2:28" ht="18" customHeight="1" x14ac:dyDescent="0.55000000000000004">
      <c r="B32" s="63" t="s">
        <v>85</v>
      </c>
      <c r="C32" s="12">
        <v>12062.916666666666</v>
      </c>
      <c r="D32" s="12">
        <v>3668.25</v>
      </c>
      <c r="E32" s="12">
        <v>11432</v>
      </c>
      <c r="F32" s="12">
        <v>1332.6666666666667</v>
      </c>
      <c r="G32" s="29">
        <v>28495.833333333332</v>
      </c>
      <c r="H32" s="48"/>
      <c r="I32"/>
      <c r="J32"/>
      <c r="K32"/>
      <c r="L32"/>
      <c r="M32"/>
      <c r="N32"/>
      <c r="O32"/>
      <c r="P32"/>
      <c r="Q32"/>
      <c r="R32"/>
      <c r="S32"/>
      <c r="T32" s="64"/>
      <c r="U32" s="65"/>
      <c r="W32" s="82"/>
      <c r="X32" s="67"/>
      <c r="Y32" s="65"/>
      <c r="Z32" s="64"/>
      <c r="AA32" s="64"/>
      <c r="AB32" s="65"/>
    </row>
    <row r="33" spans="2:28" ht="18" customHeight="1" x14ac:dyDescent="0.25">
      <c r="B33" s="63" t="s">
        <v>86</v>
      </c>
      <c r="C33" s="12">
        <v>17305.833333333332</v>
      </c>
      <c r="D33" s="12">
        <v>4632.3333329999996</v>
      </c>
      <c r="E33" s="12">
        <v>1218.9166666666667</v>
      </c>
      <c r="F33" s="12">
        <v>478.58333333333331</v>
      </c>
      <c r="G33" s="29">
        <v>23635.666666333331</v>
      </c>
      <c r="H33" s="48"/>
      <c r="I33"/>
      <c r="J33"/>
      <c r="K33"/>
      <c r="L33"/>
      <c r="M33"/>
      <c r="N33"/>
      <c r="O33"/>
      <c r="P33"/>
      <c r="Q33"/>
      <c r="R33"/>
      <c r="S33"/>
      <c r="T33" s="68"/>
      <c r="U33" s="69"/>
      <c r="W33" s="70"/>
      <c r="X33" s="67"/>
      <c r="Y33" s="71"/>
      <c r="Z33" s="72"/>
      <c r="AA33" s="68"/>
      <c r="AB33" s="69"/>
    </row>
    <row r="34" spans="2:28" ht="18" customHeight="1" x14ac:dyDescent="0.25">
      <c r="B34" s="63" t="s">
        <v>87</v>
      </c>
      <c r="C34" s="12">
        <v>30026.666666666668</v>
      </c>
      <c r="D34" s="12">
        <v>12135.75</v>
      </c>
      <c r="E34" s="12">
        <v>633.25</v>
      </c>
      <c r="F34" s="12">
        <v>633</v>
      </c>
      <c r="G34" s="29">
        <v>43428.666666666672</v>
      </c>
      <c r="H34" s="48"/>
      <c r="I34"/>
      <c r="J34"/>
      <c r="K34"/>
      <c r="L34"/>
      <c r="M34"/>
      <c r="N34"/>
      <c r="O34"/>
      <c r="P34"/>
      <c r="Q34"/>
      <c r="R34"/>
      <c r="S34"/>
      <c r="T34" s="68"/>
      <c r="U34" s="69"/>
      <c r="W34" s="70"/>
      <c r="X34" s="67"/>
      <c r="Y34" s="71"/>
      <c r="Z34" s="72"/>
      <c r="AA34" s="68"/>
      <c r="AB34" s="69"/>
    </row>
    <row r="35" spans="2:28" ht="18" customHeight="1" x14ac:dyDescent="0.25">
      <c r="B35" s="63" t="s">
        <v>88</v>
      </c>
      <c r="C35" s="12">
        <v>11941</v>
      </c>
      <c r="D35" s="12">
        <v>3734.75</v>
      </c>
      <c r="E35" s="12">
        <v>1631.75</v>
      </c>
      <c r="F35" s="12">
        <v>765.91666666666663</v>
      </c>
      <c r="G35" s="29">
        <v>18073.416666666668</v>
      </c>
      <c r="H35" s="48"/>
      <c r="I35"/>
      <c r="J35"/>
      <c r="K35"/>
      <c r="L35"/>
      <c r="M35"/>
      <c r="N35"/>
      <c r="O35"/>
      <c r="P35"/>
      <c r="Q35"/>
      <c r="R35"/>
      <c r="S35"/>
      <c r="T35" s="68"/>
      <c r="U35" s="69"/>
      <c r="W35" s="70"/>
      <c r="X35" s="67"/>
      <c r="Y35" s="71"/>
      <c r="Z35" s="72"/>
      <c r="AA35" s="68"/>
      <c r="AB35" s="69"/>
    </row>
    <row r="36" spans="2:28" ht="18" customHeight="1" x14ac:dyDescent="0.25">
      <c r="B36" s="63" t="s">
        <v>89</v>
      </c>
      <c r="C36" s="12">
        <v>24546.5</v>
      </c>
      <c r="D36" s="12">
        <v>16930.166666000001</v>
      </c>
      <c r="E36" s="12">
        <v>3751.9166666666665</v>
      </c>
      <c r="F36" s="12">
        <v>1193.5</v>
      </c>
      <c r="G36" s="29">
        <v>46422.083332666669</v>
      </c>
      <c r="H36" s="48"/>
      <c r="I36"/>
      <c r="J36"/>
      <c r="K36"/>
      <c r="L36"/>
      <c r="M36"/>
      <c r="N36"/>
      <c r="O36"/>
      <c r="P36"/>
      <c r="Q36"/>
      <c r="R36"/>
      <c r="S36"/>
      <c r="T36" s="68"/>
      <c r="U36" s="69"/>
      <c r="W36" s="70"/>
      <c r="X36" s="67"/>
      <c r="Y36" s="71"/>
      <c r="Z36" s="72"/>
      <c r="AA36" s="68"/>
      <c r="AB36" s="69"/>
    </row>
    <row r="37" spans="2:28" ht="18" customHeight="1" x14ac:dyDescent="0.25">
      <c r="B37" s="63" t="s">
        <v>104</v>
      </c>
      <c r="C37" s="12">
        <v>86384.416666666672</v>
      </c>
      <c r="D37" s="12">
        <v>20058.583332999999</v>
      </c>
      <c r="E37" s="12">
        <v>1618.25</v>
      </c>
      <c r="F37" s="12">
        <v>34723.666666666664</v>
      </c>
      <c r="G37" s="29">
        <v>142784.91666633333</v>
      </c>
      <c r="H37" s="48"/>
      <c r="I37"/>
      <c r="J37"/>
      <c r="K37"/>
      <c r="L37"/>
      <c r="M37"/>
      <c r="N37"/>
      <c r="O37"/>
      <c r="P37"/>
      <c r="Q37"/>
      <c r="R37"/>
      <c r="S37"/>
      <c r="T37" s="68"/>
      <c r="U37" s="69"/>
      <c r="W37" s="70"/>
      <c r="X37" s="67"/>
      <c r="Y37" s="71"/>
      <c r="Z37" s="72"/>
      <c r="AA37" s="68"/>
      <c r="AB37" s="69"/>
    </row>
    <row r="38" spans="2:28" ht="18" customHeight="1" x14ac:dyDescent="0.25">
      <c r="B38" s="63" t="s">
        <v>105</v>
      </c>
      <c r="C38" s="12">
        <v>55333.166666666664</v>
      </c>
      <c r="D38" s="12">
        <v>15384.166665999999</v>
      </c>
      <c r="E38" s="12">
        <v>1591.75</v>
      </c>
      <c r="F38" s="12">
        <v>4794.333333333333</v>
      </c>
      <c r="G38" s="29">
        <v>77103.41666599999</v>
      </c>
      <c r="H38" s="48"/>
      <c r="I38"/>
      <c r="J38"/>
      <c r="K38"/>
      <c r="L38"/>
      <c r="M38"/>
      <c r="N38"/>
      <c r="O38"/>
      <c r="P38"/>
      <c r="Q38"/>
      <c r="R38"/>
      <c r="S38"/>
      <c r="T38" s="68"/>
      <c r="U38" s="69"/>
      <c r="W38" s="70"/>
      <c r="X38" s="67"/>
      <c r="Y38" s="71"/>
      <c r="Z38" s="72"/>
      <c r="AA38" s="68"/>
      <c r="AB38" s="69"/>
    </row>
    <row r="39" spans="2:28" ht="18" customHeight="1" x14ac:dyDescent="0.25">
      <c r="B39" s="63" t="s">
        <v>92</v>
      </c>
      <c r="C39" s="12">
        <v>52750.083333333336</v>
      </c>
      <c r="D39" s="12">
        <v>27867.416666000001</v>
      </c>
      <c r="E39" s="12">
        <v>3842.5</v>
      </c>
      <c r="F39" s="12">
        <v>1586.1666666666667</v>
      </c>
      <c r="G39" s="29">
        <v>86046.166666000005</v>
      </c>
      <c r="H39" s="48"/>
      <c r="I39"/>
      <c r="J39"/>
      <c r="K39"/>
      <c r="L39"/>
      <c r="M39"/>
      <c r="N39"/>
      <c r="O39"/>
      <c r="P39"/>
      <c r="Q39"/>
      <c r="R39"/>
      <c r="S39"/>
      <c r="T39" s="68"/>
      <c r="U39" s="69"/>
      <c r="W39" s="70"/>
      <c r="X39" s="67"/>
      <c r="Y39" s="71"/>
      <c r="Z39" s="72"/>
      <c r="AA39" s="68"/>
      <c r="AB39" s="69"/>
    </row>
    <row r="40" spans="2:28" ht="18" customHeight="1" x14ac:dyDescent="0.25">
      <c r="B40" s="63" t="s">
        <v>139</v>
      </c>
      <c r="C40" s="12">
        <v>0</v>
      </c>
      <c r="D40" s="12">
        <v>6161.3333329999996</v>
      </c>
      <c r="E40" s="12">
        <v>79.333333333333329</v>
      </c>
      <c r="F40" s="12">
        <v>0</v>
      </c>
      <c r="G40" s="29">
        <v>6240.6666663333326</v>
      </c>
      <c r="H40" s="48"/>
      <c r="I40"/>
      <c r="J40"/>
      <c r="K40"/>
      <c r="L40"/>
      <c r="M40"/>
      <c r="N40"/>
      <c r="O40"/>
      <c r="P40"/>
      <c r="Q40"/>
      <c r="R40"/>
      <c r="S40"/>
      <c r="T40" s="68"/>
      <c r="U40" s="69"/>
      <c r="W40" s="70"/>
      <c r="X40" s="67"/>
      <c r="Y40" s="71"/>
      <c r="Z40" s="72"/>
      <c r="AA40" s="68"/>
      <c r="AB40" s="69"/>
    </row>
    <row r="41" spans="2:28" ht="18" customHeight="1" x14ac:dyDescent="0.25">
      <c r="B41" s="63" t="s">
        <v>94</v>
      </c>
      <c r="C41" s="12">
        <v>69030.333333333328</v>
      </c>
      <c r="D41" s="12">
        <v>35501.583333000002</v>
      </c>
      <c r="E41" s="12">
        <v>20156.583333333332</v>
      </c>
      <c r="F41" s="12">
        <v>8585</v>
      </c>
      <c r="G41" s="29">
        <v>133273.49999966664</v>
      </c>
      <c r="H41" s="48"/>
      <c r="I41"/>
      <c r="J41"/>
      <c r="K41"/>
      <c r="L41"/>
      <c r="M41"/>
      <c r="N41"/>
      <c r="O41"/>
      <c r="P41"/>
      <c r="Q41"/>
      <c r="R41"/>
      <c r="S41"/>
      <c r="T41" s="68"/>
      <c r="U41" s="69"/>
      <c r="W41" s="70"/>
      <c r="X41" s="67"/>
      <c r="Y41" s="71"/>
      <c r="Z41" s="72"/>
      <c r="AA41" s="68"/>
      <c r="AB41" s="69"/>
    </row>
    <row r="42" spans="2:28" ht="18" customHeight="1" x14ac:dyDescent="0.25">
      <c r="B42" s="63" t="s">
        <v>106</v>
      </c>
      <c r="C42" s="12">
        <v>33853.916666666664</v>
      </c>
      <c r="D42" s="12">
        <v>27782.833332999999</v>
      </c>
      <c r="E42" s="12">
        <v>5825.083333333333</v>
      </c>
      <c r="F42" s="12">
        <v>7134.75</v>
      </c>
      <c r="G42" s="29">
        <v>74596.583332999988</v>
      </c>
      <c r="H42" s="48"/>
      <c r="I42"/>
      <c r="J42"/>
      <c r="K42"/>
      <c r="L42"/>
      <c r="M42"/>
      <c r="N42"/>
      <c r="O42"/>
      <c r="P42"/>
      <c r="Q42"/>
      <c r="R42"/>
      <c r="S42"/>
      <c r="T42" s="68"/>
      <c r="U42" s="69"/>
      <c r="W42" s="70"/>
      <c r="X42" s="67"/>
      <c r="Y42" s="71"/>
      <c r="Z42" s="72"/>
      <c r="AA42" s="68"/>
      <c r="AB42" s="69"/>
    </row>
    <row r="43" spans="2:28" ht="18" customHeight="1" x14ac:dyDescent="0.25">
      <c r="B43" s="63" t="s">
        <v>107</v>
      </c>
      <c r="C43" s="12">
        <v>21116.666666666668</v>
      </c>
      <c r="D43" s="12">
        <v>10440.083333</v>
      </c>
      <c r="E43" s="12">
        <v>1101</v>
      </c>
      <c r="F43" s="12">
        <v>224.5</v>
      </c>
      <c r="G43" s="29">
        <v>32882.249999666667</v>
      </c>
      <c r="H43" s="48"/>
      <c r="I43"/>
      <c r="J43"/>
      <c r="K43"/>
      <c r="L43"/>
      <c r="M43"/>
      <c r="N43"/>
      <c r="O43"/>
      <c r="P43"/>
      <c r="Q43"/>
      <c r="R43"/>
      <c r="S43"/>
      <c r="T43" s="68"/>
      <c r="U43" s="69"/>
      <c r="W43" s="70"/>
      <c r="X43" s="67"/>
      <c r="Y43" s="71"/>
      <c r="Z43" s="72"/>
      <c r="AA43" s="68"/>
      <c r="AB43" s="69"/>
    </row>
    <row r="44" spans="2:28" ht="18" customHeight="1" x14ac:dyDescent="0.25">
      <c r="B44" s="63" t="s">
        <v>97</v>
      </c>
      <c r="C44" s="12">
        <v>43619.666666666664</v>
      </c>
      <c r="D44" s="12">
        <v>32527.166666000001</v>
      </c>
      <c r="E44" s="12">
        <v>7500.75</v>
      </c>
      <c r="F44" s="12">
        <v>1367.3333333333333</v>
      </c>
      <c r="G44" s="29">
        <v>85014.91666599999</v>
      </c>
      <c r="H44" s="48"/>
      <c r="I44"/>
      <c r="J44"/>
      <c r="K44"/>
      <c r="L44"/>
      <c r="M44"/>
      <c r="N44"/>
      <c r="O44"/>
      <c r="P44"/>
      <c r="Q44"/>
      <c r="R44"/>
      <c r="S44"/>
      <c r="T44" s="68"/>
      <c r="U44" s="69"/>
      <c r="W44" s="70"/>
      <c r="X44" s="67"/>
      <c r="Y44" s="71"/>
      <c r="Z44" s="72"/>
      <c r="AA44" s="68"/>
      <c r="AB44" s="69"/>
    </row>
    <row r="45" spans="2:28" ht="18" customHeight="1" x14ac:dyDescent="0.25">
      <c r="B45" s="63" t="s">
        <v>108</v>
      </c>
      <c r="C45" s="12">
        <v>3626.1666666666665</v>
      </c>
      <c r="D45" s="12">
        <v>2424.4166660000001</v>
      </c>
      <c r="E45" s="12">
        <v>1489.8333333333333</v>
      </c>
      <c r="F45" s="12">
        <v>0</v>
      </c>
      <c r="G45" s="29">
        <v>7540.4166660000001</v>
      </c>
      <c r="H45" s="48"/>
      <c r="I45"/>
      <c r="J45"/>
      <c r="K45"/>
      <c r="L45"/>
      <c r="M45"/>
      <c r="N45"/>
      <c r="O45"/>
      <c r="P45"/>
      <c r="Q45"/>
      <c r="R45"/>
      <c r="S45"/>
      <c r="T45" s="68"/>
      <c r="U45" s="69"/>
      <c r="W45" s="70"/>
      <c r="X45" s="67"/>
      <c r="Y45" s="71"/>
      <c r="Z45" s="72"/>
      <c r="AA45" s="68"/>
      <c r="AB45" s="69"/>
    </row>
    <row r="46" spans="2:28" ht="18" customHeight="1" x14ac:dyDescent="0.25">
      <c r="B46" s="63" t="s">
        <v>99</v>
      </c>
      <c r="C46" s="12">
        <v>10339.333333333334</v>
      </c>
      <c r="D46" s="12">
        <v>8731.75</v>
      </c>
      <c r="E46" s="12">
        <v>1.4166666666666667</v>
      </c>
      <c r="F46" s="12">
        <v>66.916666666666671</v>
      </c>
      <c r="G46" s="29">
        <v>19139.416666666672</v>
      </c>
      <c r="H46" s="48"/>
      <c r="I46"/>
      <c r="J46"/>
      <c r="K46"/>
      <c r="L46"/>
      <c r="M46"/>
      <c r="N46"/>
      <c r="O46"/>
      <c r="P46"/>
      <c r="Q46"/>
      <c r="R46"/>
      <c r="S46"/>
      <c r="T46" s="68"/>
      <c r="U46" s="69"/>
      <c r="W46" s="70"/>
      <c r="X46" s="67"/>
      <c r="Y46" s="71"/>
      <c r="Z46" s="72"/>
      <c r="AA46" s="68"/>
      <c r="AB46" s="69"/>
    </row>
    <row r="47" spans="2:28" ht="18" customHeight="1" x14ac:dyDescent="0.25">
      <c r="B47" s="63" t="s">
        <v>100</v>
      </c>
      <c r="C47" s="12">
        <v>925460.41666666663</v>
      </c>
      <c r="D47" s="12">
        <v>257370.5</v>
      </c>
      <c r="E47" s="12">
        <v>126752.91666666701</v>
      </c>
      <c r="F47" s="12">
        <v>54709.75</v>
      </c>
      <c r="G47" s="29">
        <v>1364293.5833333335</v>
      </c>
      <c r="H47" s="48"/>
      <c r="I47"/>
      <c r="J47"/>
      <c r="K47"/>
      <c r="L47"/>
      <c r="M47"/>
      <c r="N47"/>
      <c r="O47"/>
      <c r="P47"/>
      <c r="Q47"/>
      <c r="R47"/>
      <c r="S47"/>
      <c r="T47" s="68"/>
      <c r="U47" s="69"/>
      <c r="W47" s="76"/>
      <c r="X47" s="67"/>
      <c r="Y47" s="71"/>
      <c r="Z47" s="72"/>
      <c r="AA47" s="68"/>
      <c r="AB47" s="69"/>
    </row>
    <row r="48" spans="2:28" ht="18" customHeight="1" x14ac:dyDescent="0.25">
      <c r="B48" s="63" t="s">
        <v>135</v>
      </c>
      <c r="C48" s="12">
        <v>25410</v>
      </c>
      <c r="D48" s="12">
        <v>0</v>
      </c>
      <c r="E48" s="12">
        <v>0</v>
      </c>
      <c r="F48" s="12">
        <v>0</v>
      </c>
      <c r="G48" s="29">
        <v>25410</v>
      </c>
      <c r="H48" s="48"/>
      <c r="I48"/>
      <c r="J48"/>
      <c r="K48"/>
      <c r="L48"/>
      <c r="M48"/>
      <c r="N48"/>
      <c r="O48"/>
      <c r="P48"/>
      <c r="Q48"/>
      <c r="R48"/>
      <c r="S48"/>
      <c r="T48" s="68"/>
      <c r="U48" s="69"/>
      <c r="W48" s="76"/>
      <c r="X48" s="67"/>
      <c r="Y48" s="71"/>
      <c r="Z48" s="72"/>
      <c r="AA48" s="68"/>
      <c r="AB48" s="69"/>
    </row>
    <row r="49" spans="2:28" ht="18" customHeight="1" x14ac:dyDescent="0.25">
      <c r="B49" s="83" t="s">
        <v>110</v>
      </c>
      <c r="C49" s="14">
        <v>1422807.0833333333</v>
      </c>
      <c r="D49" s="14">
        <v>485351.08332799998</v>
      </c>
      <c r="E49" s="14">
        <v>188627.25000000035</v>
      </c>
      <c r="F49" s="14">
        <v>117596.08333333333</v>
      </c>
      <c r="G49" s="14">
        <v>2214381.4999946668</v>
      </c>
      <c r="H49" s="48"/>
      <c r="I49"/>
      <c r="J49"/>
      <c r="K49"/>
      <c r="L49"/>
      <c r="M49"/>
      <c r="N49"/>
      <c r="O49"/>
      <c r="P49"/>
      <c r="Q49"/>
      <c r="R49"/>
      <c r="S49"/>
      <c r="T49" s="68"/>
      <c r="U49" s="69"/>
      <c r="Y49" s="71"/>
      <c r="Z49" s="72"/>
      <c r="AA49" s="68"/>
      <c r="AB49" s="69"/>
    </row>
    <row r="50" spans="2:28" x14ac:dyDescent="0.25">
      <c r="B50" s="53"/>
      <c r="C50" s="33"/>
      <c r="D50" s="33"/>
      <c r="E50" s="33"/>
      <c r="F50" s="33"/>
      <c r="G50" s="33"/>
      <c r="I50"/>
      <c r="J50"/>
      <c r="K50"/>
      <c r="L50"/>
      <c r="M50"/>
      <c r="N50"/>
      <c r="O50"/>
      <c r="P50"/>
      <c r="Q50"/>
      <c r="R50"/>
      <c r="S50"/>
      <c r="U50" s="69"/>
      <c r="W50" s="68"/>
      <c r="X50" s="67"/>
      <c r="AB50" s="69"/>
    </row>
    <row r="51" spans="2:28" x14ac:dyDescent="0.25">
      <c r="B51" s="46"/>
      <c r="C51" s="54"/>
      <c r="D51" s="54"/>
      <c r="E51" s="54"/>
      <c r="F51" s="54"/>
      <c r="G51" s="54"/>
      <c r="I51"/>
      <c r="J51"/>
      <c r="K51"/>
      <c r="L51"/>
      <c r="M51"/>
      <c r="N51"/>
      <c r="O51"/>
      <c r="P51"/>
      <c r="Q51"/>
      <c r="R51"/>
      <c r="S51"/>
      <c r="W51" s="68"/>
    </row>
    <row r="52" spans="2:28" x14ac:dyDescent="0.25">
      <c r="I52"/>
      <c r="J52"/>
      <c r="K52"/>
      <c r="L52"/>
      <c r="M52"/>
      <c r="N52"/>
      <c r="O52"/>
      <c r="P52"/>
      <c r="Q52"/>
      <c r="R52"/>
      <c r="S52"/>
    </row>
    <row r="53" spans="2:28" x14ac:dyDescent="0.25">
      <c r="I53"/>
      <c r="J53"/>
      <c r="K53"/>
      <c r="L53"/>
      <c r="M53"/>
      <c r="N53"/>
      <c r="O53"/>
      <c r="P53"/>
      <c r="Q53"/>
      <c r="R53"/>
    </row>
    <row r="54" spans="2:28" x14ac:dyDescent="0.25">
      <c r="I54"/>
      <c r="J54"/>
      <c r="K54"/>
      <c r="L54"/>
      <c r="M54"/>
      <c r="N54"/>
      <c r="O54"/>
      <c r="P54"/>
      <c r="Q54"/>
      <c r="R54"/>
    </row>
    <row r="55" spans="2:28" x14ac:dyDescent="0.25">
      <c r="I55"/>
      <c r="J55"/>
      <c r="K55"/>
      <c r="L55"/>
      <c r="M55"/>
      <c r="N55"/>
      <c r="O55"/>
      <c r="P55"/>
      <c r="Q55"/>
      <c r="R55"/>
    </row>
  </sheetData>
  <mergeCells count="6">
    <mergeCell ref="B29:G29"/>
    <mergeCell ref="B2:G2"/>
    <mergeCell ref="B3:G3"/>
    <mergeCell ref="B4:G4"/>
    <mergeCell ref="B27:G27"/>
    <mergeCell ref="B28:G28"/>
  </mergeCells>
  <hyperlinks>
    <hyperlink ref="H2" location="'Indice Total'!A76" display="Volver"/>
    <hyperlink ref="H27" location="'Indice Total'!A76" display="Volver"/>
  </hyperlinks>
  <pageMargins left="0.70866141732283472" right="0.70866141732283472" top="0.74803149606299213" bottom="0.74803149606299213" header="0.31496062992125984" footer="0.31496062992125984"/>
  <pageSetup paperSize="14" scale="35" orientation="landscape"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T30"/>
  <sheetViews>
    <sheetView showGridLines="0" zoomScale="90" zoomScaleNormal="90" workbookViewId="0"/>
  </sheetViews>
  <sheetFormatPr baseColWidth="10" defaultRowHeight="15" x14ac:dyDescent="0.2"/>
  <cols>
    <col min="1" max="1" width="23.7109375" style="6" customWidth="1"/>
    <col min="2" max="2" width="39.42578125" style="6" customWidth="1"/>
    <col min="3" max="4" width="21.28515625" style="6" bestFit="1" customWidth="1"/>
    <col min="5" max="5" width="18" style="6" bestFit="1" customWidth="1"/>
    <col min="6" max="6" width="27.7109375" style="6" bestFit="1" customWidth="1"/>
    <col min="7" max="7" width="23.28515625" style="6" bestFit="1" customWidth="1"/>
    <col min="8" max="9" width="11.5703125" style="6" bestFit="1" customWidth="1"/>
    <col min="10" max="10" width="13.42578125" style="6" customWidth="1"/>
    <col min="11" max="11" width="15.85546875" style="6" customWidth="1"/>
    <col min="12" max="12" width="12.5703125" style="6" bestFit="1" customWidth="1"/>
    <col min="13" max="13" width="17.28515625" style="6" customWidth="1"/>
    <col min="14" max="14" width="13.85546875" style="6" bestFit="1" customWidth="1"/>
    <col min="15" max="15" width="15.85546875" style="6" bestFit="1" customWidth="1"/>
    <col min="16" max="16384" width="11.42578125" style="6"/>
  </cols>
  <sheetData>
    <row r="1" spans="2:20" ht="42.95" customHeight="1" x14ac:dyDescent="0.2">
      <c r="H1" s="3"/>
    </row>
    <row r="2" spans="2:20" ht="18" x14ac:dyDescent="0.2">
      <c r="B2" s="1957" t="s">
        <v>144</v>
      </c>
      <c r="C2" s="1957"/>
      <c r="D2" s="1957"/>
      <c r="E2" s="1957"/>
      <c r="F2" s="1957"/>
      <c r="G2" s="1957"/>
      <c r="H2" s="3" t="s">
        <v>1</v>
      </c>
    </row>
    <row r="3" spans="2:20" ht="41.25" customHeight="1" x14ac:dyDescent="0.25">
      <c r="B3" s="1960" t="s">
        <v>145</v>
      </c>
      <c r="C3" s="1960"/>
      <c r="D3" s="1960"/>
      <c r="E3" s="1960"/>
      <c r="F3" s="1960"/>
      <c r="G3" s="1960"/>
    </row>
    <row r="4" spans="2:20" ht="6.75" customHeight="1" x14ac:dyDescent="0.2">
      <c r="B4" s="1963"/>
      <c r="C4" s="1963"/>
      <c r="D4" s="1963"/>
      <c r="E4" s="1963"/>
      <c r="F4" s="1963"/>
      <c r="G4" s="1963"/>
      <c r="H4" s="6" t="s">
        <v>146</v>
      </c>
    </row>
    <row r="5" spans="2:20" ht="16.5" thickBot="1" x14ac:dyDescent="0.3">
      <c r="B5" s="1964">
        <v>2019</v>
      </c>
      <c r="C5" s="1964"/>
      <c r="D5" s="1964"/>
      <c r="E5" s="1964"/>
      <c r="F5" s="1964"/>
      <c r="G5" s="1964"/>
    </row>
    <row r="6" spans="2:20" ht="15.75" x14ac:dyDescent="0.25">
      <c r="B6" s="84"/>
      <c r="C6" s="85"/>
      <c r="D6" s="85"/>
      <c r="E6" s="85"/>
      <c r="F6" s="85"/>
      <c r="G6" s="85"/>
      <c r="I6"/>
      <c r="J6"/>
      <c r="K6"/>
      <c r="L6"/>
      <c r="M6"/>
      <c r="N6"/>
      <c r="O6"/>
      <c r="P6"/>
      <c r="Q6"/>
      <c r="R6"/>
      <c r="S6"/>
      <c r="T6"/>
    </row>
    <row r="7" spans="2:20" ht="41.25" customHeight="1" x14ac:dyDescent="0.25">
      <c r="B7" s="9" t="s">
        <v>134</v>
      </c>
      <c r="C7" s="26" t="s">
        <v>53</v>
      </c>
      <c r="D7" s="26" t="s">
        <v>54</v>
      </c>
      <c r="E7" s="26" t="s">
        <v>55</v>
      </c>
      <c r="F7" s="26" t="s">
        <v>56</v>
      </c>
      <c r="G7" s="27" t="s">
        <v>57</v>
      </c>
      <c r="I7"/>
      <c r="J7"/>
      <c r="K7"/>
      <c r="L7"/>
      <c r="M7"/>
      <c r="N7"/>
      <c r="O7"/>
      <c r="P7"/>
      <c r="Q7"/>
      <c r="R7"/>
      <c r="S7"/>
      <c r="T7"/>
    </row>
    <row r="8" spans="2:20" ht="18" customHeight="1" x14ac:dyDescent="0.25">
      <c r="B8" s="11" t="s">
        <v>147</v>
      </c>
      <c r="C8" s="12">
        <v>0</v>
      </c>
      <c r="D8" s="12">
        <v>3928.583333</v>
      </c>
      <c r="E8" s="12">
        <v>10384.583333333334</v>
      </c>
      <c r="F8" s="12">
        <v>170.08333333333334</v>
      </c>
      <c r="G8" s="29">
        <v>14483.249999666668</v>
      </c>
      <c r="H8" s="86"/>
      <c r="I8"/>
      <c r="J8"/>
      <c r="K8"/>
      <c r="L8"/>
      <c r="M8"/>
      <c r="N8"/>
      <c r="O8"/>
      <c r="P8"/>
      <c r="Q8"/>
      <c r="R8"/>
      <c r="S8"/>
      <c r="T8"/>
    </row>
    <row r="9" spans="2:20" ht="18" customHeight="1" x14ac:dyDescent="0.25">
      <c r="B9" s="11" t="s">
        <v>86</v>
      </c>
      <c r="C9" s="12">
        <v>0</v>
      </c>
      <c r="D9" s="12">
        <v>6647.6666660000001</v>
      </c>
      <c r="E9" s="12">
        <v>11735.25</v>
      </c>
      <c r="F9" s="12">
        <v>184.66666666666666</v>
      </c>
      <c r="G9" s="29">
        <v>18567.583332666669</v>
      </c>
      <c r="H9" s="86"/>
      <c r="I9"/>
      <c r="J9"/>
      <c r="K9"/>
      <c r="L9"/>
      <c r="M9"/>
      <c r="N9"/>
      <c r="O9"/>
      <c r="P9"/>
      <c r="Q9"/>
      <c r="R9"/>
      <c r="S9"/>
      <c r="T9"/>
    </row>
    <row r="10" spans="2:20" ht="18" customHeight="1" x14ac:dyDescent="0.25">
      <c r="B10" s="11" t="s">
        <v>87</v>
      </c>
      <c r="C10" s="12">
        <v>0</v>
      </c>
      <c r="D10" s="12">
        <v>13165.583333</v>
      </c>
      <c r="E10" s="12">
        <v>12036.833333333334</v>
      </c>
      <c r="F10" s="12">
        <v>250</v>
      </c>
      <c r="G10" s="29">
        <v>25452.416666333334</v>
      </c>
      <c r="H10" s="86"/>
      <c r="I10"/>
      <c r="J10"/>
      <c r="K10"/>
      <c r="L10"/>
      <c r="M10"/>
      <c r="N10"/>
      <c r="O10"/>
      <c r="P10"/>
      <c r="Q10"/>
      <c r="R10"/>
      <c r="S10"/>
      <c r="T10"/>
    </row>
    <row r="11" spans="2:20" ht="18" customHeight="1" x14ac:dyDescent="0.25">
      <c r="B11" s="11" t="s">
        <v>88</v>
      </c>
      <c r="C11" s="12">
        <v>0</v>
      </c>
      <c r="D11" s="12">
        <v>1549.5</v>
      </c>
      <c r="E11" s="12">
        <v>14325.916666666666</v>
      </c>
      <c r="F11" s="12">
        <v>147.08333333333334</v>
      </c>
      <c r="G11" s="29">
        <v>16022.5</v>
      </c>
      <c r="H11" s="86"/>
      <c r="I11"/>
      <c r="J11"/>
      <c r="K11"/>
      <c r="L11"/>
      <c r="M11"/>
      <c r="N11"/>
      <c r="O11"/>
      <c r="P11"/>
      <c r="Q11"/>
      <c r="R11"/>
      <c r="S11"/>
      <c r="T11"/>
    </row>
    <row r="12" spans="2:20" ht="18" customHeight="1" x14ac:dyDescent="0.25">
      <c r="B12" s="11" t="s">
        <v>89</v>
      </c>
      <c r="C12" s="12">
        <v>0</v>
      </c>
      <c r="D12" s="12">
        <v>12010.25</v>
      </c>
      <c r="E12" s="12">
        <v>34705.75</v>
      </c>
      <c r="F12" s="12">
        <v>3816.8333333333335</v>
      </c>
      <c r="G12" s="29">
        <v>50532.833333333336</v>
      </c>
      <c r="H12" s="86"/>
      <c r="I12"/>
      <c r="J12"/>
      <c r="K12"/>
      <c r="L12"/>
      <c r="M12"/>
      <c r="N12"/>
      <c r="O12"/>
      <c r="P12"/>
      <c r="Q12"/>
      <c r="R12"/>
      <c r="S12"/>
      <c r="T12"/>
    </row>
    <row r="13" spans="2:20" ht="18" customHeight="1" x14ac:dyDescent="0.25">
      <c r="B13" s="11" t="s">
        <v>104</v>
      </c>
      <c r="C13" s="12">
        <v>0</v>
      </c>
      <c r="D13" s="12">
        <v>23300</v>
      </c>
      <c r="E13" s="12">
        <v>75444.5</v>
      </c>
      <c r="F13" s="12">
        <v>27597.083333333332</v>
      </c>
      <c r="G13" s="29">
        <v>126341.58333333333</v>
      </c>
      <c r="H13" s="86"/>
      <c r="I13"/>
      <c r="J13"/>
      <c r="K13"/>
      <c r="L13"/>
      <c r="M13"/>
      <c r="N13"/>
      <c r="O13"/>
      <c r="P13"/>
      <c r="Q13"/>
      <c r="R13"/>
      <c r="S13"/>
      <c r="T13"/>
    </row>
    <row r="14" spans="2:20" ht="18" customHeight="1" x14ac:dyDescent="0.25">
      <c r="B14" s="11" t="s">
        <v>105</v>
      </c>
      <c r="C14" s="12">
        <v>0</v>
      </c>
      <c r="D14" s="12">
        <v>8517.1666659999992</v>
      </c>
      <c r="E14" s="12">
        <v>29590.75</v>
      </c>
      <c r="F14" s="12">
        <v>9641.0833333333339</v>
      </c>
      <c r="G14" s="29">
        <v>47748.999999333333</v>
      </c>
      <c r="H14" s="86"/>
      <c r="I14"/>
      <c r="J14"/>
      <c r="K14"/>
      <c r="L14"/>
      <c r="M14"/>
      <c r="N14"/>
      <c r="O14"/>
      <c r="P14"/>
      <c r="Q14"/>
      <c r="R14"/>
      <c r="S14"/>
      <c r="T14"/>
    </row>
    <row r="15" spans="2:20" ht="18" customHeight="1" x14ac:dyDescent="0.25">
      <c r="B15" s="11" t="s">
        <v>92</v>
      </c>
      <c r="C15" s="12">
        <v>0</v>
      </c>
      <c r="D15" s="12">
        <v>17987.583332999999</v>
      </c>
      <c r="E15" s="12">
        <v>47917.583333333336</v>
      </c>
      <c r="F15" s="12">
        <v>5325.666666666667</v>
      </c>
      <c r="G15" s="29">
        <v>71230.833333000002</v>
      </c>
      <c r="H15" s="67"/>
      <c r="I15"/>
      <c r="J15"/>
      <c r="K15"/>
      <c r="L15"/>
      <c r="M15"/>
      <c r="N15"/>
      <c r="O15"/>
      <c r="P15"/>
      <c r="Q15"/>
      <c r="R15"/>
      <c r="S15"/>
      <c r="T15"/>
    </row>
    <row r="16" spans="2:20" ht="18" customHeight="1" x14ac:dyDescent="0.25">
      <c r="B16" s="11" t="s">
        <v>93</v>
      </c>
      <c r="C16" s="12">
        <v>0</v>
      </c>
      <c r="D16" s="12">
        <v>13712.666665999999</v>
      </c>
      <c r="E16" s="12">
        <v>89.25</v>
      </c>
      <c r="F16" s="12">
        <v>0</v>
      </c>
      <c r="G16" s="29">
        <v>13801.916665999999</v>
      </c>
      <c r="H16" s="67"/>
      <c r="I16"/>
      <c r="J16"/>
      <c r="K16"/>
      <c r="L16"/>
      <c r="M16"/>
      <c r="N16"/>
      <c r="O16"/>
      <c r="P16"/>
      <c r="Q16"/>
      <c r="R16"/>
      <c r="S16"/>
      <c r="T16"/>
    </row>
    <row r="17" spans="2:20" ht="18" customHeight="1" x14ac:dyDescent="0.25">
      <c r="B17" s="11" t="s">
        <v>94</v>
      </c>
      <c r="C17" s="12">
        <v>0</v>
      </c>
      <c r="D17" s="12">
        <v>28594.333332999999</v>
      </c>
      <c r="E17" s="12">
        <v>80909.916666666672</v>
      </c>
      <c r="F17" s="12">
        <v>22523.583333333332</v>
      </c>
      <c r="G17" s="29">
        <v>132027.83333300002</v>
      </c>
      <c r="H17" s="67"/>
      <c r="I17"/>
      <c r="J17"/>
      <c r="K17"/>
      <c r="L17"/>
      <c r="M17"/>
      <c r="N17"/>
      <c r="O17"/>
      <c r="P17"/>
      <c r="Q17"/>
      <c r="R17"/>
      <c r="S17"/>
      <c r="T17"/>
    </row>
    <row r="18" spans="2:20" ht="18" customHeight="1" x14ac:dyDescent="0.25">
      <c r="B18" s="11" t="s">
        <v>106</v>
      </c>
      <c r="C18" s="12">
        <v>0</v>
      </c>
      <c r="D18" s="12">
        <v>16363.916665999999</v>
      </c>
      <c r="E18" s="12">
        <v>34798.666666666664</v>
      </c>
      <c r="F18" s="12">
        <v>19339.083333333332</v>
      </c>
      <c r="G18" s="29">
        <v>70501.66666599999</v>
      </c>
      <c r="H18" s="67"/>
      <c r="I18"/>
      <c r="J18"/>
      <c r="K18"/>
      <c r="L18"/>
      <c r="M18"/>
      <c r="N18"/>
      <c r="O18"/>
      <c r="P18"/>
      <c r="Q18"/>
      <c r="R18"/>
      <c r="S18"/>
      <c r="T18"/>
    </row>
    <row r="19" spans="2:20" ht="18" customHeight="1" x14ac:dyDescent="0.25">
      <c r="B19" s="11" t="s">
        <v>148</v>
      </c>
      <c r="C19" s="12">
        <v>0</v>
      </c>
      <c r="D19" s="12">
        <v>5531.0833329999996</v>
      </c>
      <c r="E19" s="12">
        <v>16003.416666666666</v>
      </c>
      <c r="F19" s="12">
        <v>5128.083333333333</v>
      </c>
      <c r="G19" s="29">
        <v>26662.583332999999</v>
      </c>
      <c r="H19" s="67"/>
      <c r="I19"/>
      <c r="J19"/>
      <c r="K19"/>
      <c r="L19"/>
      <c r="M19"/>
      <c r="N19"/>
      <c r="O19"/>
      <c r="P19"/>
      <c r="Q19"/>
      <c r="R19"/>
      <c r="S19"/>
      <c r="T19"/>
    </row>
    <row r="20" spans="2:20" ht="18" customHeight="1" x14ac:dyDescent="0.25">
      <c r="B20" s="11" t="s">
        <v>149</v>
      </c>
      <c r="C20" s="12">
        <v>0</v>
      </c>
      <c r="D20" s="12">
        <v>15922.583333</v>
      </c>
      <c r="E20" s="12">
        <v>32368.333333333332</v>
      </c>
      <c r="F20" s="12">
        <v>6494.5</v>
      </c>
      <c r="G20" s="29">
        <v>54785.416666333331</v>
      </c>
      <c r="H20" s="67"/>
      <c r="I20"/>
      <c r="J20"/>
      <c r="K20"/>
      <c r="L20"/>
      <c r="M20"/>
      <c r="N20"/>
      <c r="O20"/>
      <c r="P20"/>
      <c r="Q20"/>
      <c r="R20"/>
      <c r="S20"/>
      <c r="T20"/>
    </row>
    <row r="21" spans="2:20" ht="18" customHeight="1" x14ac:dyDescent="0.25">
      <c r="B21" s="11" t="s">
        <v>108</v>
      </c>
      <c r="C21" s="12">
        <v>0</v>
      </c>
      <c r="D21" s="12">
        <v>812.5</v>
      </c>
      <c r="E21" s="12">
        <v>2457.75</v>
      </c>
      <c r="F21" s="12">
        <v>0</v>
      </c>
      <c r="G21" s="29">
        <v>3270.25</v>
      </c>
      <c r="H21" s="67"/>
      <c r="I21"/>
      <c r="J21"/>
      <c r="K21"/>
      <c r="L21"/>
      <c r="M21"/>
      <c r="N21"/>
      <c r="O21"/>
      <c r="P21"/>
      <c r="Q21"/>
      <c r="R21"/>
      <c r="S21"/>
      <c r="T21"/>
    </row>
    <row r="22" spans="2:20" ht="18" customHeight="1" x14ac:dyDescent="0.25">
      <c r="B22" s="11" t="s">
        <v>99</v>
      </c>
      <c r="C22" s="12">
        <v>0</v>
      </c>
      <c r="D22" s="12">
        <v>4878.1666660000001</v>
      </c>
      <c r="E22" s="12">
        <v>4186.666666666667</v>
      </c>
      <c r="F22" s="12">
        <v>61.333333333333336</v>
      </c>
      <c r="G22" s="29">
        <v>9126.166666000001</v>
      </c>
      <c r="H22" s="67"/>
      <c r="I22"/>
      <c r="J22"/>
      <c r="K22"/>
      <c r="L22"/>
      <c r="M22"/>
      <c r="N22"/>
      <c r="O22"/>
      <c r="P22"/>
      <c r="Q22"/>
      <c r="R22"/>
      <c r="S22"/>
      <c r="T22"/>
    </row>
    <row r="23" spans="2:20" ht="18" customHeight="1" x14ac:dyDescent="0.25">
      <c r="B23" s="11" t="s">
        <v>100</v>
      </c>
      <c r="C23" s="12">
        <v>408323.75</v>
      </c>
      <c r="D23" s="12">
        <v>72800</v>
      </c>
      <c r="E23" s="12">
        <v>236569.16666666666</v>
      </c>
      <c r="F23" s="12">
        <v>35366.916666666664</v>
      </c>
      <c r="G23" s="29">
        <v>753059.83333333326</v>
      </c>
      <c r="H23" s="67"/>
      <c r="I23"/>
      <c r="J23"/>
      <c r="K23"/>
      <c r="L23"/>
      <c r="M23"/>
      <c r="N23"/>
      <c r="O23"/>
      <c r="P23"/>
      <c r="Q23"/>
      <c r="R23"/>
      <c r="S23"/>
      <c r="T23"/>
    </row>
    <row r="24" spans="2:20" ht="18" customHeight="1" x14ac:dyDescent="0.25">
      <c r="B24" s="6" t="s">
        <v>135</v>
      </c>
      <c r="C24" s="12">
        <v>18797.25</v>
      </c>
      <c r="D24" s="12">
        <v>0</v>
      </c>
      <c r="E24" s="12">
        <v>0</v>
      </c>
      <c r="F24" s="12">
        <v>0</v>
      </c>
      <c r="G24" s="29">
        <v>18797.25</v>
      </c>
      <c r="I24"/>
      <c r="J24"/>
      <c r="K24"/>
      <c r="L24"/>
      <c r="M24"/>
      <c r="N24"/>
      <c r="O24"/>
      <c r="P24"/>
      <c r="Q24"/>
      <c r="R24"/>
      <c r="S24"/>
      <c r="T24"/>
    </row>
    <row r="25" spans="2:20" ht="15.75" x14ac:dyDescent="0.25">
      <c r="B25" s="87" t="s">
        <v>80</v>
      </c>
      <c r="C25" s="14">
        <v>427121</v>
      </c>
      <c r="D25" s="14">
        <v>245721.58332799998</v>
      </c>
      <c r="E25" s="14">
        <v>643524.33333333337</v>
      </c>
      <c r="F25" s="14">
        <v>136045.99999999997</v>
      </c>
      <c r="G25" s="14">
        <v>1452412.9166613333</v>
      </c>
      <c r="H25" s="67"/>
      <c r="I25"/>
      <c r="J25"/>
      <c r="K25"/>
      <c r="L25"/>
      <c r="M25"/>
      <c r="N25"/>
      <c r="O25"/>
      <c r="P25"/>
      <c r="Q25"/>
      <c r="R25"/>
      <c r="S25"/>
      <c r="T25"/>
    </row>
    <row r="26" spans="2:20" ht="15.75" x14ac:dyDescent="0.25">
      <c r="C26" s="33"/>
      <c r="D26" s="33"/>
      <c r="F26" s="33"/>
      <c r="G26" s="33"/>
      <c r="I26"/>
      <c r="J26"/>
      <c r="K26"/>
      <c r="L26"/>
      <c r="M26"/>
      <c r="N26"/>
      <c r="O26"/>
      <c r="P26"/>
      <c r="Q26"/>
      <c r="R26"/>
      <c r="S26"/>
      <c r="T26"/>
    </row>
    <row r="27" spans="2:20" ht="15.75" x14ac:dyDescent="0.25">
      <c r="C27"/>
      <c r="D27"/>
      <c r="E27"/>
      <c r="F27"/>
      <c r="G27"/>
    </row>
    <row r="28" spans="2:20" ht="15.75" x14ac:dyDescent="0.25">
      <c r="C28"/>
      <c r="D28"/>
      <c r="E28"/>
      <c r="F28"/>
      <c r="G28"/>
    </row>
    <row r="29" spans="2:20" ht="15.75" x14ac:dyDescent="0.25">
      <c r="C29"/>
      <c r="D29"/>
      <c r="E29"/>
      <c r="F29"/>
      <c r="G29"/>
    </row>
    <row r="30" spans="2:20" ht="15.75" x14ac:dyDescent="0.25">
      <c r="C30"/>
      <c r="D30"/>
      <c r="E30"/>
      <c r="F30"/>
      <c r="G30"/>
    </row>
  </sheetData>
  <mergeCells count="4">
    <mergeCell ref="B2:G2"/>
    <mergeCell ref="B3:G3"/>
    <mergeCell ref="B4:G4"/>
    <mergeCell ref="B5:G5"/>
  </mergeCells>
  <hyperlinks>
    <hyperlink ref="H2" location="'Indice Total'!A76" display="Volver"/>
  </hyperlinks>
  <pageMargins left="0.70866141732283472" right="0.70866141732283472" top="0.74803149606299213" bottom="0.74803149606299213" header="0.31496062992125984" footer="0.31496062992125984"/>
  <pageSetup paperSize="14" scale="14" orientation="landscape"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V35"/>
  <sheetViews>
    <sheetView showGridLines="0" zoomScale="90" zoomScaleNormal="90" workbookViewId="0"/>
  </sheetViews>
  <sheetFormatPr baseColWidth="10" defaultRowHeight="15" x14ac:dyDescent="0.2"/>
  <cols>
    <col min="1" max="1" width="23.7109375" style="6" customWidth="1"/>
    <col min="2" max="2" width="40" style="6" customWidth="1"/>
    <col min="3" max="3" width="15.85546875" style="6" bestFit="1" customWidth="1"/>
    <col min="4" max="4" width="15.42578125" style="6" bestFit="1" customWidth="1"/>
    <col min="5" max="5" width="18" style="6" bestFit="1" customWidth="1"/>
    <col min="6" max="6" width="15.140625" style="6" customWidth="1"/>
    <col min="7" max="7" width="17.85546875" style="6" customWidth="1"/>
    <col min="8" max="8" width="19.28515625" style="6" customWidth="1"/>
    <col min="9" max="9" width="11.42578125" style="6"/>
    <col min="10" max="10" width="14.42578125" style="6" bestFit="1" customWidth="1"/>
    <col min="11" max="11" width="15.42578125" style="6" bestFit="1" customWidth="1"/>
    <col min="12" max="13" width="14.85546875" style="6" bestFit="1" customWidth="1"/>
    <col min="14" max="14" width="15.42578125" style="6" bestFit="1" customWidth="1"/>
    <col min="15" max="15" width="15.85546875" style="6" bestFit="1" customWidth="1"/>
    <col min="16" max="18" width="13.28515625" style="6" bestFit="1" customWidth="1"/>
    <col min="19" max="16384" width="11.42578125" style="6"/>
  </cols>
  <sheetData>
    <row r="1" spans="2:22" ht="42.95" customHeight="1" x14ac:dyDescent="0.2">
      <c r="F1" s="3"/>
    </row>
    <row r="2" spans="2:22" ht="18" x14ac:dyDescent="0.25">
      <c r="B2" s="1965" t="s">
        <v>150</v>
      </c>
      <c r="C2" s="1965"/>
      <c r="D2" s="1965"/>
      <c r="E2" s="1965"/>
      <c r="F2" s="1965"/>
      <c r="G2" s="1965"/>
      <c r="H2" s="1965"/>
      <c r="I2" s="3" t="s">
        <v>1</v>
      </c>
    </row>
    <row r="3" spans="2:22" ht="34.5" customHeight="1" x14ac:dyDescent="0.25">
      <c r="B3" s="1960" t="s">
        <v>151</v>
      </c>
      <c r="C3" s="1960"/>
      <c r="D3" s="1960"/>
      <c r="E3" s="1960"/>
      <c r="F3" s="1960"/>
      <c r="G3" s="1960"/>
      <c r="H3" s="1960"/>
    </row>
    <row r="4" spans="2:22" ht="24" customHeight="1" thickBot="1" x14ac:dyDescent="0.25">
      <c r="B4" s="1966" t="s">
        <v>152</v>
      </c>
      <c r="C4" s="1966"/>
      <c r="D4" s="1966"/>
      <c r="E4" s="1966"/>
      <c r="F4" s="1966"/>
      <c r="G4" s="1966"/>
      <c r="H4" s="1966"/>
    </row>
    <row r="5" spans="2:22" ht="15.75" x14ac:dyDescent="0.25">
      <c r="B5" s="88"/>
      <c r="C5" s="88"/>
      <c r="D5" s="88"/>
      <c r="E5" s="88"/>
      <c r="F5" s="89"/>
      <c r="G5" s="89"/>
      <c r="H5" s="89"/>
      <c r="J5"/>
      <c r="K5"/>
      <c r="L5"/>
      <c r="M5"/>
      <c r="N5"/>
      <c r="O5"/>
      <c r="P5"/>
      <c r="Q5"/>
      <c r="R5"/>
      <c r="S5"/>
      <c r="T5"/>
      <c r="U5"/>
      <c r="V5"/>
    </row>
    <row r="6" spans="2:22" ht="15" customHeight="1" x14ac:dyDescent="0.25">
      <c r="B6" s="1967" t="s">
        <v>84</v>
      </c>
      <c r="C6" s="1968" t="s">
        <v>153</v>
      </c>
      <c r="D6" s="1968"/>
      <c r="E6" s="1968"/>
      <c r="F6" s="1968" t="s">
        <v>154</v>
      </c>
      <c r="G6" s="1968"/>
      <c r="H6" s="1968"/>
      <c r="I6"/>
      <c r="J6"/>
      <c r="K6"/>
      <c r="L6"/>
      <c r="M6"/>
      <c r="N6"/>
      <c r="O6"/>
      <c r="P6"/>
      <c r="Q6"/>
      <c r="R6"/>
      <c r="S6"/>
      <c r="T6"/>
      <c r="U6"/>
      <c r="V6"/>
    </row>
    <row r="7" spans="2:22" ht="15.75" x14ac:dyDescent="0.25">
      <c r="B7" s="1967"/>
      <c r="C7" s="90" t="s">
        <v>115</v>
      </c>
      <c r="D7" s="90" t="s">
        <v>116</v>
      </c>
      <c r="E7" s="91" t="s">
        <v>117</v>
      </c>
      <c r="F7" s="90" t="s">
        <v>115</v>
      </c>
      <c r="G7" s="90" t="s">
        <v>116</v>
      </c>
      <c r="H7" s="91" t="s">
        <v>117</v>
      </c>
      <c r="I7"/>
      <c r="J7"/>
      <c r="K7"/>
      <c r="L7"/>
      <c r="M7"/>
      <c r="N7"/>
      <c r="O7"/>
      <c r="P7"/>
      <c r="Q7"/>
      <c r="R7"/>
      <c r="S7"/>
      <c r="T7"/>
      <c r="U7"/>
      <c r="V7"/>
    </row>
    <row r="8" spans="2:22" ht="18" customHeight="1" x14ac:dyDescent="0.25">
      <c r="B8" s="11" t="s">
        <v>147</v>
      </c>
      <c r="C8" s="51">
        <v>9908.1666666666661</v>
      </c>
      <c r="D8" s="51">
        <v>13523.583333333334</v>
      </c>
      <c r="E8" s="92">
        <v>23431.75</v>
      </c>
      <c r="F8" s="51">
        <v>5892.1666660000001</v>
      </c>
      <c r="G8" s="51">
        <v>8591.083332666667</v>
      </c>
      <c r="H8" s="92">
        <v>14483.249998666666</v>
      </c>
      <c r="I8"/>
      <c r="J8"/>
      <c r="K8"/>
      <c r="L8"/>
      <c r="M8"/>
      <c r="N8"/>
      <c r="O8"/>
      <c r="P8"/>
      <c r="Q8"/>
      <c r="R8"/>
      <c r="S8"/>
      <c r="T8"/>
      <c r="U8"/>
      <c r="V8"/>
    </row>
    <row r="9" spans="2:22" ht="18" customHeight="1" x14ac:dyDescent="0.25">
      <c r="B9" s="11" t="s">
        <v>86</v>
      </c>
      <c r="C9" s="51">
        <v>11347.5</v>
      </c>
      <c r="D9" s="51">
        <v>14831.75</v>
      </c>
      <c r="E9" s="92">
        <v>26179.25</v>
      </c>
      <c r="F9" s="51">
        <v>7756.416666666667</v>
      </c>
      <c r="G9" s="51">
        <v>10811.166666000001</v>
      </c>
      <c r="H9" s="92">
        <v>18567.583332666669</v>
      </c>
      <c r="I9"/>
      <c r="J9"/>
      <c r="K9"/>
      <c r="L9"/>
      <c r="M9"/>
      <c r="N9"/>
      <c r="O9"/>
      <c r="P9"/>
      <c r="Q9"/>
      <c r="R9"/>
      <c r="S9"/>
      <c r="T9"/>
      <c r="U9"/>
      <c r="V9"/>
    </row>
    <row r="10" spans="2:22" ht="18" customHeight="1" x14ac:dyDescent="0.25">
      <c r="B10" s="11" t="s">
        <v>87</v>
      </c>
      <c r="C10" s="51">
        <v>15446.833333333334</v>
      </c>
      <c r="D10" s="51">
        <v>21532.833333333332</v>
      </c>
      <c r="E10" s="92">
        <v>36979.666666666664</v>
      </c>
      <c r="F10" s="51">
        <v>9866.1666663333326</v>
      </c>
      <c r="G10" s="51">
        <v>15586.249999999998</v>
      </c>
      <c r="H10" s="92">
        <v>25452.416666333331</v>
      </c>
      <c r="I10"/>
      <c r="J10"/>
      <c r="K10"/>
      <c r="L10"/>
      <c r="M10"/>
      <c r="N10"/>
      <c r="O10"/>
      <c r="P10"/>
      <c r="Q10"/>
      <c r="R10"/>
      <c r="S10"/>
      <c r="T10"/>
      <c r="U10"/>
      <c r="V10"/>
    </row>
    <row r="11" spans="2:22" ht="18" customHeight="1" x14ac:dyDescent="0.25">
      <c r="B11" s="11" t="s">
        <v>88</v>
      </c>
      <c r="C11" s="51">
        <v>9390.4166666666661</v>
      </c>
      <c r="D11" s="51">
        <v>12771.916666666666</v>
      </c>
      <c r="E11" s="92">
        <v>22162.333333333332</v>
      </c>
      <c r="F11" s="51">
        <v>6608.4166663333335</v>
      </c>
      <c r="G11" s="51">
        <v>9414.0833326666652</v>
      </c>
      <c r="H11" s="92">
        <v>16022.499999</v>
      </c>
      <c r="I11"/>
      <c r="J11"/>
      <c r="K11"/>
      <c r="L11"/>
      <c r="M11"/>
      <c r="N11"/>
      <c r="O11"/>
      <c r="P11"/>
      <c r="Q11"/>
      <c r="R11"/>
      <c r="S11"/>
      <c r="T11"/>
      <c r="U11"/>
      <c r="V11"/>
    </row>
    <row r="12" spans="2:22" ht="18" customHeight="1" x14ac:dyDescent="0.25">
      <c r="B12" s="11" t="s">
        <v>89</v>
      </c>
      <c r="C12" s="51">
        <v>26546.583333333332</v>
      </c>
      <c r="D12" s="51">
        <v>37132.75</v>
      </c>
      <c r="E12" s="92">
        <v>63679.333333333336</v>
      </c>
      <c r="F12" s="51">
        <v>20041.083333000002</v>
      </c>
      <c r="G12" s="51">
        <v>30491.749999333337</v>
      </c>
      <c r="H12" s="92">
        <v>50532.833332333335</v>
      </c>
      <c r="I12"/>
      <c r="J12"/>
      <c r="K12"/>
      <c r="L12"/>
      <c r="M12"/>
      <c r="N12"/>
      <c r="O12"/>
      <c r="P12"/>
      <c r="Q12"/>
      <c r="R12"/>
      <c r="S12"/>
      <c r="T12"/>
      <c r="U12"/>
      <c r="V12"/>
    </row>
    <row r="13" spans="2:22" ht="18" customHeight="1" x14ac:dyDescent="0.25">
      <c r="B13" s="11" t="s">
        <v>104</v>
      </c>
      <c r="C13" s="51">
        <v>70222.833333333328</v>
      </c>
      <c r="D13" s="51">
        <v>109274.08333333333</v>
      </c>
      <c r="E13" s="92">
        <v>179496.91666666666</v>
      </c>
      <c r="F13" s="51">
        <v>49485.666666333331</v>
      </c>
      <c r="G13" s="51">
        <v>76855.916666000005</v>
      </c>
      <c r="H13" s="92">
        <v>126341.58333233334</v>
      </c>
      <c r="I13"/>
      <c r="J13"/>
      <c r="K13"/>
      <c r="L13"/>
      <c r="M13"/>
      <c r="N13"/>
      <c r="O13"/>
      <c r="P13"/>
      <c r="Q13"/>
      <c r="R13"/>
      <c r="S13"/>
      <c r="T13"/>
      <c r="U13"/>
      <c r="V13"/>
    </row>
    <row r="14" spans="2:22" ht="18" customHeight="1" x14ac:dyDescent="0.25">
      <c r="B14" s="11" t="s">
        <v>105</v>
      </c>
      <c r="C14" s="51">
        <v>36236.333333333336</v>
      </c>
      <c r="D14" s="51">
        <v>46546.75</v>
      </c>
      <c r="E14" s="92">
        <v>82783.083333333328</v>
      </c>
      <c r="F14" s="51">
        <v>20887.249999666667</v>
      </c>
      <c r="G14" s="51">
        <v>26861.749999666667</v>
      </c>
      <c r="H14" s="92">
        <v>47748.999999333333</v>
      </c>
      <c r="I14"/>
      <c r="J14"/>
      <c r="K14"/>
      <c r="L14"/>
      <c r="M14"/>
      <c r="N14"/>
      <c r="O14"/>
      <c r="P14"/>
      <c r="Q14"/>
      <c r="R14"/>
      <c r="S14"/>
      <c r="T14"/>
      <c r="U14"/>
      <c r="V14"/>
    </row>
    <row r="15" spans="2:22" ht="18" customHeight="1" x14ac:dyDescent="0.25">
      <c r="B15" s="11" t="s">
        <v>92</v>
      </c>
      <c r="C15" s="51">
        <v>41048.833333333336</v>
      </c>
      <c r="D15" s="51">
        <v>53839</v>
      </c>
      <c r="E15" s="92">
        <v>94887.833333333328</v>
      </c>
      <c r="F15" s="51">
        <v>31453.833332666669</v>
      </c>
      <c r="G15" s="51">
        <v>39776.999999333333</v>
      </c>
      <c r="H15" s="92">
        <v>71230.833332000009</v>
      </c>
      <c r="I15"/>
      <c r="J15"/>
      <c r="K15"/>
      <c r="L15"/>
      <c r="M15"/>
      <c r="N15"/>
      <c r="O15"/>
      <c r="P15"/>
      <c r="Q15"/>
      <c r="R15"/>
      <c r="S15"/>
      <c r="T15"/>
      <c r="U15"/>
      <c r="V15"/>
    </row>
    <row r="16" spans="2:22" ht="18" customHeight="1" x14ac:dyDescent="0.25">
      <c r="B16" s="11" t="s">
        <v>93</v>
      </c>
      <c r="C16" s="51" t="s">
        <v>155</v>
      </c>
      <c r="D16" s="51" t="s">
        <v>155</v>
      </c>
      <c r="E16" s="92" t="s">
        <v>155</v>
      </c>
      <c r="F16" s="51">
        <v>5917.416666666667</v>
      </c>
      <c r="G16" s="51">
        <v>7884.4999993333331</v>
      </c>
      <c r="H16" s="92">
        <v>13801.916666000001</v>
      </c>
      <c r="I16"/>
      <c r="J16"/>
      <c r="K16"/>
      <c r="L16"/>
      <c r="M16"/>
      <c r="N16"/>
      <c r="O16"/>
      <c r="P16"/>
      <c r="Q16"/>
      <c r="R16"/>
      <c r="S16"/>
      <c r="T16"/>
      <c r="U16"/>
      <c r="V16"/>
    </row>
    <row r="17" spans="2:22" ht="18" customHeight="1" x14ac:dyDescent="0.25">
      <c r="B17" s="11" t="s">
        <v>94</v>
      </c>
      <c r="C17" s="51">
        <v>82459.583333333328</v>
      </c>
      <c r="D17" s="51">
        <v>112025.41666666667</v>
      </c>
      <c r="E17" s="92">
        <v>194485</v>
      </c>
      <c r="F17" s="51">
        <v>55691.416666666664</v>
      </c>
      <c r="G17" s="51">
        <v>76336.416666333331</v>
      </c>
      <c r="H17" s="92">
        <v>132027.83333299999</v>
      </c>
      <c r="I17"/>
      <c r="J17"/>
      <c r="K17"/>
      <c r="L17"/>
      <c r="M17"/>
      <c r="N17"/>
      <c r="O17"/>
      <c r="P17"/>
      <c r="Q17"/>
      <c r="R17"/>
      <c r="S17"/>
      <c r="T17"/>
      <c r="U17"/>
      <c r="V17"/>
    </row>
    <row r="18" spans="2:22" ht="18" customHeight="1" x14ac:dyDescent="0.25">
      <c r="B18" s="11" t="s">
        <v>106</v>
      </c>
      <c r="C18" s="51">
        <v>37192.583333333336</v>
      </c>
      <c r="D18" s="51">
        <v>48572.583333333336</v>
      </c>
      <c r="E18" s="92">
        <v>85765.166666666672</v>
      </c>
      <c r="F18" s="51">
        <v>30556.749999333333</v>
      </c>
      <c r="G18" s="51">
        <v>39944.916666666664</v>
      </c>
      <c r="H18" s="92">
        <v>70501.666666000005</v>
      </c>
      <c r="I18"/>
      <c r="J18"/>
      <c r="K18"/>
      <c r="L18"/>
      <c r="M18"/>
      <c r="N18"/>
      <c r="O18"/>
      <c r="P18"/>
      <c r="Q18"/>
      <c r="R18"/>
      <c r="S18"/>
      <c r="T18"/>
      <c r="U18"/>
      <c r="V18"/>
    </row>
    <row r="19" spans="2:22" ht="18" customHeight="1" x14ac:dyDescent="0.25">
      <c r="B19" s="11" t="s">
        <v>148</v>
      </c>
      <c r="C19" s="51">
        <v>17984.083333333332</v>
      </c>
      <c r="D19" s="51">
        <v>23625.333333333332</v>
      </c>
      <c r="E19" s="92">
        <v>41609.416666666664</v>
      </c>
      <c r="F19" s="51">
        <v>11645.666666000001</v>
      </c>
      <c r="G19" s="51">
        <v>15016.916666000001</v>
      </c>
      <c r="H19" s="92">
        <v>26662.583332000002</v>
      </c>
      <c r="I19"/>
      <c r="J19"/>
      <c r="K19"/>
      <c r="L19"/>
      <c r="M19"/>
      <c r="N19"/>
      <c r="O19"/>
      <c r="P19"/>
      <c r="Q19"/>
      <c r="R19"/>
      <c r="S19"/>
      <c r="T19"/>
      <c r="U19"/>
      <c r="V19"/>
    </row>
    <row r="20" spans="2:22" ht="18" customHeight="1" x14ac:dyDescent="0.25">
      <c r="B20" s="11" t="s">
        <v>149</v>
      </c>
      <c r="C20" s="51">
        <v>30979.75</v>
      </c>
      <c r="D20" s="51">
        <v>41466.75</v>
      </c>
      <c r="E20" s="92">
        <v>72446.5</v>
      </c>
      <c r="F20" s="51">
        <v>23588.750000000004</v>
      </c>
      <c r="G20" s="51">
        <v>31196.666666333334</v>
      </c>
      <c r="H20" s="92">
        <v>54785.416666333338</v>
      </c>
      <c r="I20"/>
      <c r="J20"/>
      <c r="K20"/>
      <c r="L20"/>
      <c r="M20"/>
      <c r="N20"/>
      <c r="O20"/>
      <c r="P20"/>
      <c r="Q20"/>
      <c r="R20"/>
      <c r="S20"/>
      <c r="T20"/>
      <c r="U20"/>
      <c r="V20"/>
    </row>
    <row r="21" spans="2:22" ht="18" customHeight="1" x14ac:dyDescent="0.25">
      <c r="B21" s="11" t="s">
        <v>108</v>
      </c>
      <c r="C21" s="51">
        <v>2805.25</v>
      </c>
      <c r="D21" s="51">
        <v>3616</v>
      </c>
      <c r="E21" s="92">
        <v>6421.25</v>
      </c>
      <c r="F21" s="51">
        <v>1414.6666666666667</v>
      </c>
      <c r="G21" s="51">
        <v>1855.5833333333333</v>
      </c>
      <c r="H21" s="92">
        <v>3270.25</v>
      </c>
      <c r="I21"/>
      <c r="J21"/>
      <c r="K21"/>
      <c r="L21"/>
      <c r="M21"/>
      <c r="N21"/>
      <c r="O21"/>
      <c r="P21"/>
      <c r="Q21"/>
      <c r="R21"/>
      <c r="S21"/>
      <c r="T21"/>
      <c r="U21"/>
      <c r="V21"/>
    </row>
    <row r="22" spans="2:22" ht="18" customHeight="1" x14ac:dyDescent="0.25">
      <c r="B22" s="11" t="s">
        <v>99</v>
      </c>
      <c r="C22" s="51">
        <v>7099.083333333333</v>
      </c>
      <c r="D22" s="51">
        <v>9362.5833333333339</v>
      </c>
      <c r="E22" s="92">
        <v>16461.666666666668</v>
      </c>
      <c r="F22" s="51">
        <v>3559.5833333333335</v>
      </c>
      <c r="G22" s="51">
        <v>5566.583332666667</v>
      </c>
      <c r="H22" s="92">
        <v>9126.166666000001</v>
      </c>
      <c r="I22"/>
      <c r="J22"/>
      <c r="K22"/>
      <c r="L22"/>
      <c r="M22"/>
      <c r="N22"/>
      <c r="O22"/>
      <c r="P22"/>
      <c r="Q22"/>
      <c r="R22"/>
      <c r="S22"/>
      <c r="T22"/>
      <c r="U22"/>
      <c r="V22"/>
    </row>
    <row r="23" spans="2:22" ht="18" customHeight="1" x14ac:dyDescent="0.25">
      <c r="B23" s="11" t="s">
        <v>100</v>
      </c>
      <c r="C23" s="51">
        <v>192004.75</v>
      </c>
      <c r="D23" s="51">
        <v>308041.66666666669</v>
      </c>
      <c r="E23" s="92">
        <v>500046.41666666669</v>
      </c>
      <c r="F23" s="51">
        <v>287211.83333333331</v>
      </c>
      <c r="G23" s="51">
        <v>465848</v>
      </c>
      <c r="H23" s="92">
        <v>753059.83333333326</v>
      </c>
      <c r="I23"/>
      <c r="J23"/>
      <c r="K23"/>
      <c r="L23"/>
      <c r="M23"/>
      <c r="N23"/>
      <c r="O23"/>
      <c r="P23"/>
      <c r="Q23"/>
      <c r="R23"/>
      <c r="S23"/>
      <c r="T23"/>
      <c r="U23"/>
      <c r="V23"/>
    </row>
    <row r="24" spans="2:22" ht="18" customHeight="1" x14ac:dyDescent="0.25">
      <c r="B24" s="11" t="s">
        <v>135</v>
      </c>
      <c r="C24" s="51">
        <v>0</v>
      </c>
      <c r="D24" s="51">
        <v>0</v>
      </c>
      <c r="E24" s="92">
        <v>0</v>
      </c>
      <c r="F24" s="51">
        <v>10517.583333333334</v>
      </c>
      <c r="G24" s="51">
        <v>8279.6666666666661</v>
      </c>
      <c r="H24" s="92">
        <v>18797.25</v>
      </c>
      <c r="I24"/>
      <c r="J24"/>
      <c r="K24"/>
      <c r="L24"/>
      <c r="M24"/>
      <c r="N24"/>
      <c r="O24"/>
      <c r="P24"/>
      <c r="Q24"/>
      <c r="R24"/>
      <c r="S24"/>
      <c r="T24"/>
      <c r="U24"/>
      <c r="V24"/>
    </row>
    <row r="25" spans="2:22" ht="15.75" x14ac:dyDescent="0.25">
      <c r="B25" s="87" t="s">
        <v>136</v>
      </c>
      <c r="C25" s="93">
        <v>590672.58333333326</v>
      </c>
      <c r="D25" s="93">
        <v>856163</v>
      </c>
      <c r="E25" s="93">
        <v>1446835.5833333333</v>
      </c>
      <c r="F25" s="93">
        <v>582094.66666233342</v>
      </c>
      <c r="G25" s="93">
        <v>870318.24999299995</v>
      </c>
      <c r="H25" s="93">
        <v>1452412.9166553332</v>
      </c>
      <c r="I25"/>
      <c r="J25"/>
      <c r="K25"/>
      <c r="L25"/>
      <c r="M25"/>
      <c r="N25"/>
      <c r="O25"/>
      <c r="P25"/>
      <c r="Q25"/>
      <c r="R25"/>
      <c r="S25"/>
      <c r="T25"/>
      <c r="U25"/>
      <c r="V25"/>
    </row>
    <row r="26" spans="2:22" ht="15.75" x14ac:dyDescent="0.25">
      <c r="B26" s="94"/>
      <c r="C26" s="17"/>
      <c r="D26" s="17"/>
      <c r="E26" s="17"/>
      <c r="F26" s="33"/>
      <c r="G26" s="33"/>
      <c r="H26" s="33"/>
      <c r="I26"/>
      <c r="J26"/>
      <c r="K26"/>
      <c r="L26"/>
      <c r="M26"/>
      <c r="N26"/>
      <c r="O26"/>
      <c r="P26"/>
      <c r="Q26"/>
      <c r="R26"/>
      <c r="S26"/>
      <c r="T26"/>
      <c r="U26"/>
      <c r="V26"/>
    </row>
    <row r="27" spans="2:22" ht="15.75" x14ac:dyDescent="0.25">
      <c r="B27" s="17"/>
      <c r="C27" s="17"/>
      <c r="D27" s="17"/>
      <c r="E27"/>
      <c r="F27"/>
      <c r="G27"/>
      <c r="H27"/>
      <c r="I27"/>
      <c r="J27"/>
      <c r="K27"/>
      <c r="L27"/>
      <c r="M27"/>
      <c r="N27"/>
      <c r="O27"/>
      <c r="P27"/>
      <c r="Q27"/>
      <c r="R27"/>
      <c r="S27"/>
      <c r="T27"/>
      <c r="U27"/>
      <c r="V27"/>
    </row>
    <row r="28" spans="2:22" ht="15.75" x14ac:dyDescent="0.25">
      <c r="E28"/>
      <c r="F28" s="95"/>
      <c r="G28" s="95"/>
      <c r="H28" s="95"/>
      <c r="I28"/>
      <c r="J28"/>
      <c r="K28"/>
      <c r="L28"/>
      <c r="M28"/>
      <c r="N28"/>
      <c r="O28"/>
      <c r="P28"/>
      <c r="Q28"/>
      <c r="R28"/>
      <c r="S28"/>
      <c r="T28"/>
      <c r="U28"/>
      <c r="V28"/>
    </row>
    <row r="29" spans="2:22" ht="15.75" x14ac:dyDescent="0.25">
      <c r="E29"/>
      <c r="F29"/>
      <c r="G29"/>
      <c r="H29"/>
      <c r="I29"/>
      <c r="J29"/>
      <c r="K29"/>
      <c r="L29"/>
      <c r="M29"/>
      <c r="N29"/>
      <c r="O29"/>
      <c r="P29"/>
      <c r="Q29"/>
      <c r="R29"/>
      <c r="S29"/>
      <c r="T29"/>
      <c r="U29"/>
      <c r="V29"/>
    </row>
    <row r="30" spans="2:22" ht="15.75" x14ac:dyDescent="0.25">
      <c r="E30"/>
      <c r="F30"/>
      <c r="G30"/>
      <c r="H30"/>
      <c r="I30"/>
      <c r="J30"/>
      <c r="K30"/>
      <c r="L30"/>
      <c r="M30"/>
      <c r="N30"/>
      <c r="O30"/>
      <c r="P30"/>
      <c r="Q30"/>
      <c r="R30"/>
      <c r="S30"/>
      <c r="T30"/>
      <c r="U30"/>
      <c r="V30"/>
    </row>
    <row r="32" spans="2:22" x14ac:dyDescent="0.2">
      <c r="B32" s="96"/>
      <c r="C32" s="96"/>
      <c r="D32" s="96"/>
      <c r="E32" s="96"/>
      <c r="F32" s="96"/>
      <c r="G32" s="96"/>
    </row>
    <row r="33" spans="2:7" x14ac:dyDescent="0.2">
      <c r="B33" s="96"/>
      <c r="C33" s="96"/>
      <c r="D33" s="96"/>
      <c r="E33" s="96"/>
      <c r="F33" s="96"/>
      <c r="G33" s="96"/>
    </row>
    <row r="34" spans="2:7" x14ac:dyDescent="0.2">
      <c r="B34" s="96"/>
      <c r="C34" s="96"/>
      <c r="D34" s="96"/>
      <c r="E34" s="96"/>
      <c r="F34" s="96"/>
      <c r="G34" s="96"/>
    </row>
    <row r="35" spans="2:7" x14ac:dyDescent="0.2">
      <c r="B35" s="96"/>
      <c r="C35" s="96"/>
      <c r="D35" s="96"/>
      <c r="E35" s="96"/>
      <c r="F35" s="96"/>
      <c r="G35" s="96"/>
    </row>
  </sheetData>
  <mergeCells count="6">
    <mergeCell ref="B2:H2"/>
    <mergeCell ref="B3:H3"/>
    <mergeCell ref="B4:H4"/>
    <mergeCell ref="B6:B7"/>
    <mergeCell ref="C6:E6"/>
    <mergeCell ref="F6:H6"/>
  </mergeCells>
  <hyperlinks>
    <hyperlink ref="I2" location="'Indice Total'!A76" display="Volver"/>
  </hyperlinks>
  <pageMargins left="0.7" right="0.7" top="0.75" bottom="0.75" header="0.3" footer="0.3"/>
  <pageSetup paperSize="14" scale="58" orientation="landscape"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W80"/>
  <sheetViews>
    <sheetView showGridLines="0" zoomScale="90" zoomScaleNormal="90" workbookViewId="0"/>
  </sheetViews>
  <sheetFormatPr baseColWidth="10" defaultRowHeight="25.5" customHeight="1" x14ac:dyDescent="0.2"/>
  <cols>
    <col min="1" max="1" width="23.7109375" style="6" customWidth="1"/>
    <col min="2" max="2" width="26.7109375" style="6" bestFit="1" customWidth="1"/>
    <col min="3" max="3" width="18.7109375" style="6" customWidth="1"/>
    <col min="4" max="4" width="18.28515625" style="6" bestFit="1" customWidth="1"/>
    <col min="5" max="5" width="18.28515625" style="6" customWidth="1"/>
    <col min="6" max="6" width="18.42578125" style="6" bestFit="1" customWidth="1"/>
    <col min="7" max="7" width="19.5703125" style="6" customWidth="1"/>
    <col min="8" max="8" width="18.42578125" style="6" bestFit="1" customWidth="1"/>
    <col min="9" max="9" width="16.85546875" style="6" bestFit="1" customWidth="1"/>
    <col min="10" max="11" width="11.42578125" style="6"/>
    <col min="12" max="12" width="14.28515625" style="6" customWidth="1"/>
    <col min="13" max="13" width="11.42578125" style="6"/>
    <col min="14" max="14" width="15.140625" style="6" customWidth="1"/>
    <col min="15" max="16384" width="11.42578125" style="6"/>
  </cols>
  <sheetData>
    <row r="1" spans="2:23" ht="42.95" customHeight="1" x14ac:dyDescent="0.2">
      <c r="I1" s="3"/>
    </row>
    <row r="2" spans="2:23" ht="25.5" customHeight="1" x14ac:dyDescent="0.2">
      <c r="B2" s="1957" t="s">
        <v>156</v>
      </c>
      <c r="C2" s="1957"/>
      <c r="D2" s="1957"/>
      <c r="E2" s="1957"/>
      <c r="F2" s="1957"/>
      <c r="G2" s="1957"/>
      <c r="H2" s="1957"/>
      <c r="I2" s="3" t="s">
        <v>1</v>
      </c>
    </row>
    <row r="3" spans="2:23" ht="15.75" x14ac:dyDescent="0.25">
      <c r="B3" s="1973" t="s">
        <v>157</v>
      </c>
      <c r="C3" s="1973"/>
      <c r="D3" s="1973"/>
      <c r="E3" s="1973"/>
      <c r="F3" s="1973"/>
      <c r="G3" s="1973"/>
      <c r="H3" s="1973"/>
    </row>
    <row r="4" spans="2:23" ht="16.5" thickBot="1" x14ac:dyDescent="0.25">
      <c r="B4" s="1956">
        <v>2019</v>
      </c>
      <c r="C4" s="1956"/>
      <c r="D4" s="1956"/>
      <c r="E4" s="1956"/>
      <c r="F4" s="1956"/>
      <c r="G4" s="1956"/>
      <c r="H4" s="1956"/>
    </row>
    <row r="5" spans="2:23" ht="17.25" customHeight="1" x14ac:dyDescent="0.25">
      <c r="B5" s="97"/>
      <c r="C5" s="98"/>
      <c r="D5" s="97"/>
      <c r="E5" s="17"/>
      <c r="F5" s="17"/>
      <c r="G5" s="17"/>
      <c r="H5" s="17"/>
    </row>
    <row r="6" spans="2:23" ht="15.75" x14ac:dyDescent="0.25">
      <c r="B6" s="1978" t="s">
        <v>114</v>
      </c>
      <c r="C6" s="99" t="s">
        <v>158</v>
      </c>
      <c r="D6" s="99"/>
      <c r="E6" s="99" t="s">
        <v>159</v>
      </c>
      <c r="F6" s="99"/>
      <c r="G6" s="1982" t="s">
        <v>117</v>
      </c>
      <c r="H6" s="1983"/>
      <c r="J6"/>
      <c r="K6"/>
      <c r="L6"/>
      <c r="M6"/>
      <c r="N6"/>
      <c r="O6"/>
      <c r="P6"/>
      <c r="Q6"/>
      <c r="R6"/>
      <c r="S6"/>
      <c r="T6"/>
      <c r="U6"/>
      <c r="V6"/>
      <c r="W6"/>
    </row>
    <row r="7" spans="2:23" ht="15.75" x14ac:dyDescent="0.25">
      <c r="B7" s="1979"/>
      <c r="C7" s="100" t="s">
        <v>119</v>
      </c>
      <c r="D7" s="100" t="s">
        <v>120</v>
      </c>
      <c r="E7" s="100" t="s">
        <v>119</v>
      </c>
      <c r="F7" s="100" t="s">
        <v>120</v>
      </c>
      <c r="G7" s="101" t="s">
        <v>119</v>
      </c>
      <c r="H7" s="102" t="s">
        <v>120</v>
      </c>
      <c r="J7"/>
      <c r="K7"/>
      <c r="L7"/>
      <c r="M7"/>
      <c r="N7"/>
      <c r="O7"/>
      <c r="P7"/>
      <c r="Q7"/>
      <c r="R7"/>
      <c r="S7"/>
      <c r="T7"/>
      <c r="U7"/>
      <c r="V7"/>
      <c r="W7"/>
    </row>
    <row r="8" spans="2:23" ht="17.25" customHeight="1" x14ac:dyDescent="0.25">
      <c r="B8" s="103" t="s">
        <v>38</v>
      </c>
      <c r="C8" s="104">
        <v>1806914</v>
      </c>
      <c r="D8" s="104">
        <v>95051</v>
      </c>
      <c r="E8" s="105">
        <v>11</v>
      </c>
      <c r="F8" s="105">
        <v>0</v>
      </c>
      <c r="G8" s="106">
        <v>1806925</v>
      </c>
      <c r="H8" s="106">
        <v>95051</v>
      </c>
      <c r="I8" s="44"/>
      <c r="J8"/>
      <c r="K8"/>
      <c r="L8"/>
      <c r="M8"/>
      <c r="N8"/>
      <c r="O8"/>
      <c r="P8"/>
      <c r="Q8"/>
      <c r="R8"/>
      <c r="S8"/>
      <c r="T8"/>
      <c r="U8"/>
      <c r="V8"/>
      <c r="W8"/>
    </row>
    <row r="9" spans="2:23" ht="17.25" customHeight="1" x14ac:dyDescent="0.25">
      <c r="B9" s="63" t="s">
        <v>39</v>
      </c>
      <c r="C9" s="104">
        <v>88614</v>
      </c>
      <c r="D9" s="104">
        <v>45721</v>
      </c>
      <c r="E9" s="104">
        <v>0</v>
      </c>
      <c r="F9" s="104">
        <v>0</v>
      </c>
      <c r="G9" s="106">
        <v>88614</v>
      </c>
      <c r="H9" s="106">
        <v>45721</v>
      </c>
      <c r="I9" s="44"/>
      <c r="J9"/>
      <c r="K9"/>
      <c r="L9"/>
      <c r="M9"/>
      <c r="N9"/>
      <c r="O9"/>
      <c r="P9"/>
      <c r="Q9"/>
      <c r="R9"/>
      <c r="S9"/>
      <c r="T9"/>
      <c r="U9"/>
      <c r="V9"/>
      <c r="W9"/>
    </row>
    <row r="10" spans="2:23" ht="17.25" customHeight="1" x14ac:dyDescent="0.25">
      <c r="B10" s="63" t="s">
        <v>40</v>
      </c>
      <c r="C10" s="104">
        <v>146821</v>
      </c>
      <c r="D10" s="104">
        <v>48949</v>
      </c>
      <c r="E10" s="104">
        <v>0</v>
      </c>
      <c r="F10" s="104">
        <v>0</v>
      </c>
      <c r="G10" s="106">
        <v>146821</v>
      </c>
      <c r="H10" s="106">
        <v>48949</v>
      </c>
      <c r="I10" s="44"/>
      <c r="J10"/>
      <c r="K10"/>
      <c r="L10"/>
      <c r="M10"/>
      <c r="N10"/>
      <c r="O10"/>
      <c r="P10"/>
      <c r="Q10"/>
      <c r="R10"/>
      <c r="S10"/>
      <c r="T10"/>
      <c r="U10"/>
      <c r="V10"/>
      <c r="W10"/>
    </row>
    <row r="11" spans="2:23" ht="17.25" customHeight="1" x14ac:dyDescent="0.25">
      <c r="B11" s="63" t="s">
        <v>44</v>
      </c>
      <c r="C11" s="104">
        <v>38431</v>
      </c>
      <c r="D11" s="104">
        <v>35199</v>
      </c>
      <c r="E11" s="104">
        <v>0</v>
      </c>
      <c r="F11" s="104">
        <v>0</v>
      </c>
      <c r="G11" s="106">
        <v>38431</v>
      </c>
      <c r="H11" s="106">
        <v>35199</v>
      </c>
      <c r="I11" s="44"/>
      <c r="J11"/>
      <c r="K11"/>
      <c r="L11"/>
      <c r="M11"/>
      <c r="N11"/>
      <c r="O11"/>
      <c r="P11"/>
      <c r="Q11"/>
      <c r="R11"/>
      <c r="S11"/>
      <c r="T11"/>
      <c r="U11"/>
      <c r="V11"/>
      <c r="W11"/>
    </row>
    <row r="12" spans="2:23" ht="17.25" customHeight="1" x14ac:dyDescent="0.25">
      <c r="B12" s="107" t="s">
        <v>160</v>
      </c>
      <c r="C12" s="108">
        <v>2080780</v>
      </c>
      <c r="D12" s="108">
        <v>224920</v>
      </c>
      <c r="E12" s="108">
        <v>11</v>
      </c>
      <c r="F12" s="109">
        <v>0</v>
      </c>
      <c r="G12" s="108">
        <v>2080791</v>
      </c>
      <c r="H12" s="108">
        <v>224920</v>
      </c>
      <c r="I12" s="44"/>
      <c r="J12"/>
      <c r="K12"/>
      <c r="L12"/>
      <c r="M12"/>
      <c r="N12"/>
      <c r="O12"/>
      <c r="P12"/>
      <c r="Q12"/>
      <c r="R12"/>
      <c r="S12"/>
      <c r="T12"/>
      <c r="U12"/>
      <c r="V12"/>
      <c r="W12"/>
    </row>
    <row r="13" spans="2:23" ht="15" customHeight="1" x14ac:dyDescent="0.25">
      <c r="B13" s="110"/>
      <c r="J13"/>
      <c r="K13"/>
      <c r="L13"/>
      <c r="M13"/>
      <c r="N13"/>
      <c r="O13"/>
      <c r="P13"/>
      <c r="Q13"/>
      <c r="R13"/>
      <c r="S13"/>
      <c r="T13"/>
      <c r="U13"/>
      <c r="V13"/>
      <c r="W13"/>
    </row>
    <row r="14" spans="2:23" ht="15" customHeight="1" x14ac:dyDescent="0.25">
      <c r="B14" s="111"/>
      <c r="C14" s="20"/>
      <c r="H14" s="112"/>
      <c r="K14"/>
      <c r="L14"/>
      <c r="M14"/>
      <c r="N14"/>
    </row>
    <row r="15" spans="2:23" ht="25.5" customHeight="1" x14ac:dyDescent="0.25">
      <c r="B15" s="1957" t="s">
        <v>161</v>
      </c>
      <c r="C15" s="1957"/>
      <c r="D15" s="1957"/>
      <c r="E15" s="1957"/>
      <c r="F15" s="1957"/>
      <c r="G15" s="1957"/>
      <c r="H15" s="1957"/>
      <c r="I15" s="3" t="s">
        <v>1</v>
      </c>
      <c r="K15"/>
      <c r="L15"/>
      <c r="M15"/>
      <c r="N15"/>
    </row>
    <row r="16" spans="2:23" ht="15.75" x14ac:dyDescent="0.25">
      <c r="B16" s="1973" t="s">
        <v>162</v>
      </c>
      <c r="C16" s="1973"/>
      <c r="D16" s="1973"/>
      <c r="E16" s="1973"/>
      <c r="F16" s="1973"/>
      <c r="G16" s="1973"/>
      <c r="H16" s="1973"/>
      <c r="K16"/>
      <c r="L16"/>
      <c r="M16"/>
      <c r="N16"/>
    </row>
    <row r="17" spans="2:23" ht="15.75" x14ac:dyDescent="0.25">
      <c r="B17" s="1974" t="s">
        <v>163</v>
      </c>
      <c r="C17" s="1974"/>
      <c r="D17" s="1974"/>
      <c r="E17" s="1974"/>
      <c r="F17" s="1974"/>
      <c r="G17" s="1974"/>
      <c r="H17" s="1974"/>
      <c r="K17"/>
      <c r="L17"/>
      <c r="M17"/>
      <c r="N17"/>
    </row>
    <row r="18" spans="2:23" ht="16.5" thickBot="1" x14ac:dyDescent="0.3">
      <c r="B18" s="1956">
        <v>2019</v>
      </c>
      <c r="C18" s="1956"/>
      <c r="D18" s="1956"/>
      <c r="E18" s="1956"/>
      <c r="F18" s="1956"/>
      <c r="G18" s="1956"/>
      <c r="H18" s="1956"/>
      <c r="K18"/>
      <c r="L18"/>
      <c r="M18"/>
      <c r="N18"/>
    </row>
    <row r="19" spans="2:23" ht="19.5" customHeight="1" x14ac:dyDescent="0.25">
      <c r="B19" s="1974"/>
      <c r="C19" s="1974"/>
      <c r="D19" s="1974"/>
      <c r="E19" s="1974"/>
      <c r="F19" s="1974"/>
      <c r="G19" s="1974"/>
      <c r="H19" s="1974"/>
      <c r="I19"/>
      <c r="J19"/>
      <c r="K19"/>
      <c r="L19"/>
      <c r="M19"/>
      <c r="N19"/>
    </row>
    <row r="20" spans="2:23" ht="20.25" customHeight="1" x14ac:dyDescent="0.25">
      <c r="B20" s="1978" t="s">
        <v>114</v>
      </c>
      <c r="C20" s="99" t="s">
        <v>158</v>
      </c>
      <c r="D20" s="99"/>
      <c r="E20" s="99" t="s">
        <v>159</v>
      </c>
      <c r="F20" s="99"/>
      <c r="G20" s="1980" t="s">
        <v>117</v>
      </c>
      <c r="H20" s="1981"/>
      <c r="I20"/>
      <c r="J20"/>
      <c r="K20"/>
      <c r="L20"/>
      <c r="M20"/>
      <c r="N20"/>
    </row>
    <row r="21" spans="2:23" ht="18.75" customHeight="1" x14ac:dyDescent="0.25">
      <c r="B21" s="1979" t="s">
        <v>114</v>
      </c>
      <c r="C21" s="113" t="s">
        <v>119</v>
      </c>
      <c r="D21" s="113" t="s">
        <v>120</v>
      </c>
      <c r="E21" s="113" t="s">
        <v>119</v>
      </c>
      <c r="F21" s="113" t="s">
        <v>120</v>
      </c>
      <c r="G21" s="113" t="s">
        <v>119</v>
      </c>
      <c r="H21" s="114" t="s">
        <v>120</v>
      </c>
      <c r="I21"/>
      <c r="J21"/>
      <c r="K21"/>
      <c r="L21"/>
      <c r="M21"/>
      <c r="N21"/>
      <c r="O21"/>
      <c r="P21"/>
      <c r="Q21"/>
      <c r="R21"/>
      <c r="S21"/>
      <c r="T21"/>
      <c r="U21"/>
      <c r="V21"/>
      <c r="W21"/>
    </row>
    <row r="22" spans="2:23" ht="17.25" customHeight="1" x14ac:dyDescent="0.25">
      <c r="B22" s="115" t="s">
        <v>38</v>
      </c>
      <c r="C22" s="116">
        <v>1024659.0397420001</v>
      </c>
      <c r="D22" s="116">
        <v>69852.446872999994</v>
      </c>
      <c r="E22" s="117">
        <v>329</v>
      </c>
      <c r="F22" s="117">
        <v>0</v>
      </c>
      <c r="G22" s="106">
        <v>1024988.0397420001</v>
      </c>
      <c r="H22" s="106">
        <v>69852.446872999994</v>
      </c>
      <c r="I22" s="44"/>
      <c r="J22"/>
      <c r="K22"/>
      <c r="L22"/>
      <c r="M22"/>
      <c r="N22"/>
      <c r="O22"/>
      <c r="P22"/>
      <c r="Q22"/>
      <c r="R22"/>
      <c r="S22"/>
      <c r="T22"/>
      <c r="U22"/>
      <c r="V22"/>
      <c r="W22"/>
    </row>
    <row r="23" spans="2:23" ht="17.25" customHeight="1" x14ac:dyDescent="0.25">
      <c r="B23" s="115" t="s">
        <v>39</v>
      </c>
      <c r="C23" s="116">
        <v>161900.57135300001</v>
      </c>
      <c r="D23" s="116">
        <v>50613.258239000003</v>
      </c>
      <c r="E23" s="116">
        <v>0</v>
      </c>
      <c r="F23" s="116">
        <v>0</v>
      </c>
      <c r="G23" s="106">
        <v>161900.57135300001</v>
      </c>
      <c r="H23" s="106">
        <v>50613.258239000003</v>
      </c>
      <c r="I23" s="44"/>
      <c r="J23"/>
      <c r="K23"/>
      <c r="L23"/>
      <c r="M23"/>
      <c r="N23"/>
      <c r="O23"/>
      <c r="P23"/>
      <c r="Q23"/>
      <c r="R23"/>
      <c r="S23"/>
      <c r="T23"/>
      <c r="U23"/>
      <c r="V23"/>
      <c r="W23"/>
    </row>
    <row r="24" spans="2:23" ht="17.25" customHeight="1" x14ac:dyDescent="0.25">
      <c r="B24" s="115" t="s">
        <v>40</v>
      </c>
      <c r="C24" s="116">
        <v>103319.789783</v>
      </c>
      <c r="D24" s="116">
        <v>125135.733052</v>
      </c>
      <c r="E24" s="116">
        <v>0</v>
      </c>
      <c r="F24" s="116">
        <v>0</v>
      </c>
      <c r="G24" s="106">
        <v>103319.789783</v>
      </c>
      <c r="H24" s="106">
        <v>125135.733052</v>
      </c>
      <c r="I24" s="44"/>
      <c r="J24"/>
      <c r="K24"/>
      <c r="L24"/>
      <c r="M24"/>
      <c r="N24"/>
      <c r="O24"/>
      <c r="P24"/>
      <c r="Q24"/>
      <c r="R24"/>
      <c r="S24"/>
      <c r="T24"/>
      <c r="U24"/>
      <c r="V24"/>
      <c r="W24"/>
    </row>
    <row r="25" spans="2:23" ht="17.25" customHeight="1" x14ac:dyDescent="0.25">
      <c r="B25" s="115" t="s">
        <v>44</v>
      </c>
      <c r="C25" s="116">
        <v>69380.684901999994</v>
      </c>
      <c r="D25" s="116">
        <v>35720.278273000004</v>
      </c>
      <c r="E25" s="116">
        <v>0</v>
      </c>
      <c r="F25" s="116">
        <v>0</v>
      </c>
      <c r="G25" s="106">
        <v>69380.684901999994</v>
      </c>
      <c r="H25" s="106">
        <v>35720.278273000004</v>
      </c>
      <c r="I25" s="44"/>
      <c r="J25"/>
      <c r="K25"/>
      <c r="L25"/>
      <c r="M25"/>
      <c r="N25"/>
      <c r="O25"/>
      <c r="P25"/>
      <c r="Q25"/>
      <c r="R25"/>
      <c r="S25"/>
      <c r="T25"/>
      <c r="U25"/>
      <c r="V25"/>
      <c r="W25"/>
    </row>
    <row r="26" spans="2:23" ht="17.25" customHeight="1" x14ac:dyDescent="0.25">
      <c r="B26" s="118" t="s">
        <v>160</v>
      </c>
      <c r="C26" s="109">
        <v>1359260.0857800001</v>
      </c>
      <c r="D26" s="109">
        <v>281321.71643699997</v>
      </c>
      <c r="E26" s="109">
        <v>329</v>
      </c>
      <c r="F26" s="109">
        <v>0</v>
      </c>
      <c r="G26" s="109">
        <v>1359589.0857800001</v>
      </c>
      <c r="H26" s="109">
        <v>281321.71643699997</v>
      </c>
      <c r="I26" s="44"/>
      <c r="J26" s="20"/>
      <c r="K26"/>
      <c r="L26"/>
      <c r="M26"/>
      <c r="N26"/>
    </row>
    <row r="27" spans="2:23" ht="15" customHeight="1" x14ac:dyDescent="0.25">
      <c r="B27" s="18"/>
      <c r="C27" s="16"/>
      <c r="D27" s="16"/>
      <c r="E27" s="16"/>
      <c r="F27" s="16"/>
      <c r="G27" s="16"/>
      <c r="H27" s="16"/>
      <c r="K27"/>
      <c r="L27"/>
      <c r="M27"/>
      <c r="N27"/>
    </row>
    <row r="28" spans="2:23" ht="15" customHeight="1" x14ac:dyDescent="0.25">
      <c r="K28"/>
      <c r="L28"/>
      <c r="M28"/>
      <c r="N28"/>
    </row>
    <row r="29" spans="2:23" ht="25.5" customHeight="1" x14ac:dyDescent="0.25">
      <c r="B29" s="1957" t="s">
        <v>164</v>
      </c>
      <c r="C29" s="1957"/>
      <c r="D29" s="1957"/>
      <c r="E29" s="1957"/>
      <c r="F29" s="1957"/>
      <c r="G29" s="1957"/>
      <c r="H29" s="1957"/>
      <c r="I29" s="3" t="s">
        <v>1</v>
      </c>
      <c r="K29"/>
      <c r="L29"/>
      <c r="M29"/>
      <c r="N29"/>
    </row>
    <row r="30" spans="2:23" ht="15.75" x14ac:dyDescent="0.25">
      <c r="B30" s="1973" t="s">
        <v>165</v>
      </c>
      <c r="C30" s="1973"/>
      <c r="D30" s="1973"/>
      <c r="E30" s="1973"/>
      <c r="F30" s="1973"/>
      <c r="G30" s="1973"/>
      <c r="H30" s="1973"/>
      <c r="I30" s="3"/>
    </row>
    <row r="31" spans="2:23" ht="16.5" thickBot="1" x14ac:dyDescent="0.3">
      <c r="B31" s="1956">
        <v>2019</v>
      </c>
      <c r="C31" s="1956"/>
      <c r="D31" s="1956"/>
      <c r="E31" s="1956"/>
      <c r="F31" s="1956"/>
      <c r="G31" s="1956"/>
      <c r="H31" s="1956"/>
      <c r="J31"/>
      <c r="K31"/>
      <c r="L31"/>
      <c r="M31"/>
      <c r="N31"/>
      <c r="O31"/>
      <c r="P31"/>
      <c r="Q31"/>
      <c r="R31"/>
      <c r="S31"/>
      <c r="T31"/>
      <c r="U31"/>
    </row>
    <row r="32" spans="2:23" ht="21" customHeight="1" x14ac:dyDescent="0.25">
      <c r="J32"/>
      <c r="K32"/>
      <c r="L32"/>
      <c r="M32"/>
      <c r="N32"/>
      <c r="O32"/>
      <c r="P32"/>
      <c r="Q32"/>
      <c r="R32"/>
      <c r="S32"/>
      <c r="T32"/>
      <c r="U32"/>
    </row>
    <row r="33" spans="2:21" ht="39" customHeight="1" x14ac:dyDescent="0.25">
      <c r="B33" s="1975" t="s">
        <v>166</v>
      </c>
      <c r="C33" s="1975"/>
      <c r="D33" s="119" t="s">
        <v>53</v>
      </c>
      <c r="E33" s="119" t="s">
        <v>54</v>
      </c>
      <c r="F33" s="119" t="s">
        <v>142</v>
      </c>
      <c r="G33" s="119" t="s">
        <v>56</v>
      </c>
      <c r="H33" s="120" t="s">
        <v>143</v>
      </c>
      <c r="J33"/>
      <c r="K33"/>
      <c r="L33"/>
      <c r="M33"/>
      <c r="N33"/>
      <c r="O33"/>
      <c r="P33"/>
      <c r="Q33"/>
      <c r="R33"/>
      <c r="S33"/>
      <c r="T33"/>
      <c r="U33"/>
    </row>
    <row r="34" spans="2:21" ht="18" customHeight="1" x14ac:dyDescent="0.25">
      <c r="B34" s="1976" t="s">
        <v>167</v>
      </c>
      <c r="C34" s="1977"/>
      <c r="D34" s="121">
        <v>983243</v>
      </c>
      <c r="E34" s="121">
        <v>9</v>
      </c>
      <c r="F34" s="121">
        <v>2746</v>
      </c>
      <c r="G34" s="121">
        <v>62</v>
      </c>
      <c r="H34" s="122">
        <v>986060</v>
      </c>
      <c r="J34"/>
      <c r="K34"/>
      <c r="L34"/>
      <c r="M34"/>
      <c r="N34"/>
      <c r="O34"/>
      <c r="P34"/>
      <c r="Q34"/>
      <c r="R34"/>
      <c r="S34"/>
      <c r="T34"/>
      <c r="U34"/>
    </row>
    <row r="35" spans="2:21" ht="18" customHeight="1" x14ac:dyDescent="0.25">
      <c r="B35" s="1969" t="s">
        <v>168</v>
      </c>
      <c r="C35" s="1970"/>
      <c r="D35" s="121">
        <v>417795</v>
      </c>
      <c r="E35" s="121">
        <v>245</v>
      </c>
      <c r="F35" s="121">
        <v>31714</v>
      </c>
      <c r="G35" s="121">
        <v>764</v>
      </c>
      <c r="H35" s="122">
        <v>450518</v>
      </c>
      <c r="J35"/>
      <c r="K35"/>
      <c r="L35"/>
      <c r="M35"/>
      <c r="N35"/>
      <c r="O35"/>
      <c r="P35"/>
      <c r="Q35"/>
      <c r="R35"/>
      <c r="S35"/>
      <c r="T35"/>
      <c r="U35"/>
    </row>
    <row r="36" spans="2:21" ht="18" customHeight="1" x14ac:dyDescent="0.25">
      <c r="B36" s="1969" t="s">
        <v>169</v>
      </c>
      <c r="C36" s="1970"/>
      <c r="D36" s="121">
        <v>101343</v>
      </c>
      <c r="E36" s="121">
        <v>22971</v>
      </c>
      <c r="F36" s="121">
        <v>30946</v>
      </c>
      <c r="G36" s="121">
        <v>18645</v>
      </c>
      <c r="H36" s="122">
        <v>173905</v>
      </c>
      <c r="J36"/>
      <c r="K36"/>
      <c r="L36"/>
      <c r="M36"/>
      <c r="N36"/>
      <c r="O36"/>
      <c r="P36"/>
      <c r="Q36"/>
      <c r="R36"/>
      <c r="S36"/>
      <c r="T36"/>
      <c r="U36"/>
    </row>
    <row r="37" spans="2:21" ht="18" customHeight="1" x14ac:dyDescent="0.25">
      <c r="B37" s="1969" t="s">
        <v>170</v>
      </c>
      <c r="C37" s="1970"/>
      <c r="D37" s="121">
        <v>111469</v>
      </c>
      <c r="E37" s="121">
        <v>39472</v>
      </c>
      <c r="F37" s="121">
        <v>58663</v>
      </c>
      <c r="G37" s="121">
        <v>18783</v>
      </c>
      <c r="H37" s="122">
        <v>228387</v>
      </c>
      <c r="J37"/>
      <c r="K37"/>
      <c r="L37"/>
      <c r="M37"/>
      <c r="N37"/>
      <c r="O37"/>
      <c r="P37"/>
      <c r="Q37"/>
      <c r="R37"/>
      <c r="S37"/>
      <c r="T37"/>
      <c r="U37"/>
    </row>
    <row r="38" spans="2:21" ht="18" customHeight="1" x14ac:dyDescent="0.25">
      <c r="B38" s="1969" t="s">
        <v>171</v>
      </c>
      <c r="C38" s="1970"/>
      <c r="D38" s="121">
        <v>229166</v>
      </c>
      <c r="E38" s="121">
        <v>64255</v>
      </c>
      <c r="F38" s="121">
        <v>63805</v>
      </c>
      <c r="G38" s="121">
        <v>32476</v>
      </c>
      <c r="H38" s="122">
        <v>389702</v>
      </c>
      <c r="J38"/>
      <c r="K38"/>
      <c r="L38"/>
      <c r="M38"/>
      <c r="N38"/>
      <c r="O38"/>
      <c r="P38"/>
      <c r="Q38"/>
      <c r="R38"/>
      <c r="S38"/>
      <c r="T38"/>
      <c r="U38"/>
    </row>
    <row r="39" spans="2:21" ht="18" customHeight="1" x14ac:dyDescent="0.25">
      <c r="B39" s="1969" t="s">
        <v>172</v>
      </c>
      <c r="C39" s="1970"/>
      <c r="D39" s="121">
        <v>58960</v>
      </c>
      <c r="E39" s="121">
        <v>7383</v>
      </c>
      <c r="F39" s="121">
        <v>7896</v>
      </c>
      <c r="G39" s="121">
        <v>2900</v>
      </c>
      <c r="H39" s="122">
        <v>77139</v>
      </c>
      <c r="J39"/>
      <c r="K39"/>
      <c r="L39"/>
      <c r="M39"/>
      <c r="N39"/>
      <c r="O39"/>
      <c r="P39"/>
      <c r="Q39"/>
      <c r="R39"/>
      <c r="S39"/>
      <c r="T39"/>
      <c r="U39"/>
    </row>
    <row r="40" spans="2:21" ht="18" customHeight="1" x14ac:dyDescent="0.25">
      <c r="B40" s="1971" t="s">
        <v>160</v>
      </c>
      <c r="C40" s="1972"/>
      <c r="D40" s="123">
        <v>1901976</v>
      </c>
      <c r="E40" s="123">
        <v>134335</v>
      </c>
      <c r="F40" s="123">
        <v>195770</v>
      </c>
      <c r="G40" s="123">
        <v>73630</v>
      </c>
      <c r="H40" s="123">
        <v>2305711</v>
      </c>
      <c r="J40"/>
      <c r="K40"/>
      <c r="L40"/>
      <c r="M40"/>
      <c r="N40"/>
      <c r="O40"/>
      <c r="P40"/>
      <c r="Q40"/>
      <c r="R40"/>
      <c r="S40"/>
      <c r="T40"/>
      <c r="U40"/>
    </row>
    <row r="41" spans="2:21" ht="15" customHeight="1" x14ac:dyDescent="0.2">
      <c r="B41" s="124"/>
      <c r="C41" s="124"/>
      <c r="D41" s="124"/>
      <c r="E41" s="124"/>
      <c r="F41" s="124"/>
      <c r="G41" s="124"/>
      <c r="H41" s="124"/>
    </row>
    <row r="42" spans="2:21" ht="15" customHeight="1" x14ac:dyDescent="0.2">
      <c r="B42" s="124"/>
      <c r="C42" s="124"/>
      <c r="D42" s="20"/>
      <c r="E42" s="20"/>
      <c r="F42" s="20"/>
      <c r="G42" s="20"/>
      <c r="H42" s="20"/>
    </row>
    <row r="43" spans="2:21" ht="25.5" customHeight="1" x14ac:dyDescent="0.2">
      <c r="B43" s="1957" t="s">
        <v>173</v>
      </c>
      <c r="C43" s="1957"/>
      <c r="D43" s="1957"/>
      <c r="E43" s="1957"/>
      <c r="F43" s="1957"/>
      <c r="G43" s="1957"/>
      <c r="H43" s="1957"/>
      <c r="I43" s="3" t="s">
        <v>1</v>
      </c>
    </row>
    <row r="44" spans="2:21" ht="15.75" x14ac:dyDescent="0.25">
      <c r="B44" s="1973" t="s">
        <v>174</v>
      </c>
      <c r="C44" s="1973"/>
      <c r="D44" s="1973"/>
      <c r="E44" s="1973"/>
      <c r="F44" s="1973"/>
      <c r="G44" s="1973"/>
      <c r="H44" s="1973"/>
      <c r="I44" s="37"/>
    </row>
    <row r="45" spans="2:21" ht="15" x14ac:dyDescent="0.2">
      <c r="B45" s="1974" t="s">
        <v>163</v>
      </c>
      <c r="C45" s="1974"/>
      <c r="D45" s="1974"/>
      <c r="E45" s="1974"/>
      <c r="F45" s="1974"/>
      <c r="G45" s="1974"/>
      <c r="H45" s="1974"/>
      <c r="I45" s="3"/>
    </row>
    <row r="46" spans="2:21" ht="16.5" thickBot="1" x14ac:dyDescent="0.3">
      <c r="B46" s="1956">
        <v>2019</v>
      </c>
      <c r="C46" s="1956"/>
      <c r="D46" s="1956"/>
      <c r="E46" s="1956"/>
      <c r="F46" s="1956"/>
      <c r="G46" s="1956"/>
      <c r="H46" s="1956"/>
      <c r="J46"/>
      <c r="K46"/>
      <c r="L46"/>
      <c r="M46"/>
      <c r="N46"/>
      <c r="O46"/>
      <c r="P46"/>
      <c r="Q46"/>
      <c r="R46"/>
      <c r="S46"/>
      <c r="T46"/>
      <c r="U46"/>
    </row>
    <row r="47" spans="2:21" ht="15.75" x14ac:dyDescent="0.25">
      <c r="J47"/>
      <c r="K47"/>
      <c r="L47"/>
      <c r="M47"/>
      <c r="N47"/>
      <c r="O47"/>
      <c r="P47"/>
      <c r="Q47"/>
      <c r="R47"/>
      <c r="S47"/>
      <c r="T47"/>
      <c r="U47"/>
    </row>
    <row r="48" spans="2:21" ht="33" customHeight="1" x14ac:dyDescent="0.25">
      <c r="B48" s="1975" t="s">
        <v>166</v>
      </c>
      <c r="C48" s="1975"/>
      <c r="D48" s="125" t="s">
        <v>53</v>
      </c>
      <c r="E48" s="125" t="s">
        <v>54</v>
      </c>
      <c r="F48" s="125" t="s">
        <v>142</v>
      </c>
      <c r="G48" s="125" t="s">
        <v>56</v>
      </c>
      <c r="H48" s="126" t="s">
        <v>143</v>
      </c>
      <c r="J48"/>
      <c r="K48"/>
      <c r="L48"/>
      <c r="M48"/>
      <c r="N48"/>
      <c r="O48"/>
      <c r="P48"/>
      <c r="Q48"/>
      <c r="R48"/>
      <c r="S48"/>
      <c r="T48"/>
      <c r="U48"/>
    </row>
    <row r="49" spans="2:21" ht="17.25" customHeight="1" x14ac:dyDescent="0.25">
      <c r="B49" s="1976" t="s">
        <v>167</v>
      </c>
      <c r="C49" s="1977"/>
      <c r="D49" s="121">
        <v>23494.686687000001</v>
      </c>
      <c r="E49" s="121">
        <v>0.33829500000000001</v>
      </c>
      <c r="F49" s="121">
        <v>48.007496000000003</v>
      </c>
      <c r="G49" s="121">
        <v>2.4123739999999998</v>
      </c>
      <c r="H49" s="122">
        <v>23545.444852000001</v>
      </c>
      <c r="J49"/>
      <c r="K49"/>
      <c r="L49"/>
      <c r="M49"/>
      <c r="N49"/>
      <c r="O49"/>
      <c r="P49"/>
      <c r="Q49"/>
      <c r="R49"/>
      <c r="S49"/>
      <c r="T49"/>
      <c r="U49"/>
    </row>
    <row r="50" spans="2:21" ht="17.25" customHeight="1" x14ac:dyDescent="0.25">
      <c r="B50" s="1969" t="s">
        <v>168</v>
      </c>
      <c r="C50" s="1970"/>
      <c r="D50" s="121">
        <v>30290.603963000001</v>
      </c>
      <c r="E50" s="121">
        <v>18.289486</v>
      </c>
      <c r="F50" s="121">
        <v>3027.299145</v>
      </c>
      <c r="G50" s="121">
        <v>57.654868999999998</v>
      </c>
      <c r="H50" s="122">
        <v>33393.847462999998</v>
      </c>
      <c r="J50"/>
      <c r="K50"/>
      <c r="L50"/>
      <c r="M50"/>
      <c r="N50"/>
      <c r="O50"/>
      <c r="P50"/>
      <c r="Q50"/>
      <c r="R50"/>
      <c r="S50"/>
      <c r="T50"/>
      <c r="U50"/>
    </row>
    <row r="51" spans="2:21" ht="17.25" customHeight="1" x14ac:dyDescent="0.25">
      <c r="B51" s="1969" t="s">
        <v>169</v>
      </c>
      <c r="C51" s="1970"/>
      <c r="D51" s="121">
        <v>29976.399366000001</v>
      </c>
      <c r="E51" s="121">
        <v>6772.9989400000004</v>
      </c>
      <c r="F51" s="121">
        <v>7762.5619889999998</v>
      </c>
      <c r="G51" s="121">
        <v>4095.3015019999998</v>
      </c>
      <c r="H51" s="122">
        <v>48607.261797000006</v>
      </c>
      <c r="J51"/>
      <c r="K51"/>
      <c r="L51"/>
      <c r="M51"/>
      <c r="N51"/>
      <c r="O51"/>
      <c r="P51"/>
      <c r="Q51"/>
      <c r="R51"/>
      <c r="S51"/>
      <c r="T51"/>
      <c r="U51"/>
    </row>
    <row r="52" spans="2:21" ht="17.25" customHeight="1" x14ac:dyDescent="0.25">
      <c r="B52" s="1969" t="s">
        <v>170</v>
      </c>
      <c r="C52" s="1970"/>
      <c r="D52" s="121">
        <v>76773.407751999999</v>
      </c>
      <c r="E52" s="121">
        <v>26276.278312999999</v>
      </c>
      <c r="F52" s="121">
        <v>40526.830517000002</v>
      </c>
      <c r="G52" s="121">
        <v>12915.561344</v>
      </c>
      <c r="H52" s="122">
        <v>156492.077926</v>
      </c>
      <c r="J52"/>
      <c r="K52"/>
      <c r="L52"/>
      <c r="M52"/>
      <c r="N52"/>
      <c r="O52"/>
      <c r="P52"/>
      <c r="Q52"/>
      <c r="R52"/>
      <c r="S52"/>
      <c r="T52"/>
      <c r="U52"/>
    </row>
    <row r="53" spans="2:21" ht="17.25" customHeight="1" x14ac:dyDescent="0.25">
      <c r="B53" s="1969" t="s">
        <v>171</v>
      </c>
      <c r="C53" s="1970"/>
      <c r="D53" s="121">
        <v>499824.28929599997</v>
      </c>
      <c r="E53" s="121">
        <v>128285.458266</v>
      </c>
      <c r="F53" s="121">
        <v>123355.39758200001</v>
      </c>
      <c r="G53" s="121">
        <v>67845.415813</v>
      </c>
      <c r="H53" s="122">
        <v>819310.56095699989</v>
      </c>
      <c r="J53"/>
      <c r="K53"/>
      <c r="L53"/>
      <c r="M53"/>
      <c r="N53"/>
      <c r="O53"/>
      <c r="P53"/>
      <c r="Q53"/>
      <c r="R53"/>
      <c r="S53"/>
      <c r="T53"/>
      <c r="U53"/>
    </row>
    <row r="54" spans="2:21" ht="17.25" customHeight="1" x14ac:dyDescent="0.25">
      <c r="B54" s="1969" t="s">
        <v>172</v>
      </c>
      <c r="C54" s="1970"/>
      <c r="D54" s="121">
        <v>434480.57617900003</v>
      </c>
      <c r="E54" s="121">
        <v>51160.466292000005</v>
      </c>
      <c r="F54" s="121">
        <v>53735.426105999999</v>
      </c>
      <c r="G54" s="121">
        <v>20184.617273</v>
      </c>
      <c r="H54" s="122">
        <v>559561.08585000003</v>
      </c>
      <c r="J54"/>
      <c r="K54"/>
      <c r="L54"/>
      <c r="M54"/>
      <c r="N54"/>
      <c r="O54"/>
      <c r="P54"/>
      <c r="Q54"/>
      <c r="R54"/>
      <c r="S54"/>
      <c r="T54"/>
      <c r="U54"/>
    </row>
    <row r="55" spans="2:21" ht="17.25" customHeight="1" x14ac:dyDescent="0.25">
      <c r="B55" s="1971" t="s">
        <v>160</v>
      </c>
      <c r="C55" s="1972"/>
      <c r="D55" s="123">
        <v>1094839.963243</v>
      </c>
      <c r="E55" s="123">
        <v>212513.82959199999</v>
      </c>
      <c r="F55" s="123">
        <v>228455.52283500001</v>
      </c>
      <c r="G55" s="123">
        <v>105100.963175</v>
      </c>
      <c r="H55" s="123">
        <v>1640910.2788450001</v>
      </c>
      <c r="J55"/>
      <c r="K55"/>
      <c r="L55"/>
      <c r="M55"/>
      <c r="N55"/>
      <c r="O55"/>
      <c r="P55"/>
      <c r="Q55"/>
      <c r="R55"/>
      <c r="S55"/>
      <c r="T55"/>
      <c r="U55"/>
    </row>
    <row r="56" spans="2:21" ht="25.5" customHeight="1" x14ac:dyDescent="0.25">
      <c r="B56" s="18"/>
      <c r="C56" s="127"/>
      <c r="D56"/>
      <c r="E56"/>
      <c r="F56"/>
      <c r="G56"/>
      <c r="H56"/>
      <c r="J56"/>
      <c r="K56"/>
      <c r="L56"/>
      <c r="M56"/>
      <c r="N56"/>
      <c r="O56"/>
      <c r="P56"/>
      <c r="Q56"/>
      <c r="R56"/>
      <c r="S56"/>
      <c r="T56"/>
      <c r="U56"/>
    </row>
    <row r="57" spans="2:21" ht="25.5" customHeight="1" x14ac:dyDescent="0.25">
      <c r="B57" s="18"/>
      <c r="C57" s="127"/>
      <c r="D57"/>
      <c r="E57"/>
      <c r="F57" s="127"/>
      <c r="G57" s="127"/>
      <c r="H57" s="127"/>
    </row>
    <row r="58" spans="2:21" ht="25.5" customHeight="1" x14ac:dyDescent="0.2">
      <c r="B58" s="18"/>
      <c r="C58" s="127"/>
      <c r="D58" s="127"/>
      <c r="E58" s="127"/>
      <c r="F58" s="127"/>
      <c r="G58" s="127"/>
      <c r="H58" s="127"/>
    </row>
    <row r="59" spans="2:21" ht="25.5" customHeight="1" x14ac:dyDescent="0.2">
      <c r="B59" s="18"/>
      <c r="C59" s="127"/>
      <c r="D59" s="127"/>
      <c r="E59" s="127"/>
      <c r="F59" s="127"/>
      <c r="G59" s="127"/>
      <c r="H59" s="127"/>
    </row>
    <row r="60" spans="2:21" ht="25.5" customHeight="1" x14ac:dyDescent="0.2">
      <c r="B60" s="18"/>
      <c r="C60" s="127"/>
      <c r="D60" s="127"/>
      <c r="E60" s="127"/>
      <c r="F60" s="127"/>
      <c r="G60" s="127"/>
      <c r="H60" s="127"/>
    </row>
    <row r="61" spans="2:21" ht="25.5" customHeight="1" x14ac:dyDescent="0.2">
      <c r="B61" s="18"/>
      <c r="C61" s="127"/>
      <c r="D61" s="127"/>
      <c r="E61" s="127"/>
      <c r="F61" s="127"/>
      <c r="G61" s="127"/>
      <c r="H61" s="127"/>
    </row>
    <row r="62" spans="2:21" ht="25.5" customHeight="1" x14ac:dyDescent="0.2">
      <c r="B62" s="18"/>
      <c r="C62" s="127"/>
      <c r="D62" s="127"/>
      <c r="E62" s="127"/>
      <c r="F62" s="127"/>
      <c r="G62" s="127"/>
      <c r="H62" s="127"/>
    </row>
    <row r="63" spans="2:21" ht="25.5" customHeight="1" x14ac:dyDescent="0.2">
      <c r="B63" s="18"/>
      <c r="C63" s="127"/>
      <c r="D63" s="127"/>
      <c r="E63" s="127"/>
      <c r="F63" s="127"/>
      <c r="G63" s="127"/>
      <c r="H63" s="127"/>
    </row>
    <row r="64" spans="2:21" ht="25.5" customHeight="1" x14ac:dyDescent="0.2">
      <c r="B64" s="18"/>
      <c r="C64" s="127"/>
      <c r="D64" s="127"/>
      <c r="E64" s="127"/>
      <c r="F64" s="127"/>
      <c r="G64" s="127"/>
      <c r="H64" s="127"/>
    </row>
    <row r="65" spans="2:8" ht="25.5" customHeight="1" x14ac:dyDescent="0.2">
      <c r="B65" s="18"/>
      <c r="C65" s="127"/>
      <c r="D65" s="127"/>
      <c r="E65" s="127"/>
      <c r="F65" s="127"/>
      <c r="G65" s="127"/>
      <c r="H65" s="127"/>
    </row>
    <row r="66" spans="2:8" ht="25.5" customHeight="1" x14ac:dyDescent="0.2">
      <c r="B66" s="18"/>
      <c r="C66" s="127"/>
      <c r="D66" s="127"/>
      <c r="E66" s="127"/>
      <c r="F66" s="127"/>
      <c r="G66" s="127"/>
      <c r="H66" s="127"/>
    </row>
    <row r="67" spans="2:8" ht="25.5" customHeight="1" x14ac:dyDescent="0.2">
      <c r="B67" s="18"/>
      <c r="C67" s="127"/>
      <c r="D67" s="127"/>
      <c r="E67" s="127"/>
      <c r="F67" s="127"/>
      <c r="G67" s="127"/>
      <c r="H67" s="127"/>
    </row>
    <row r="68" spans="2:8" ht="25.5" customHeight="1" x14ac:dyDescent="0.2">
      <c r="B68" s="18"/>
      <c r="C68" s="127"/>
      <c r="D68" s="127"/>
      <c r="E68" s="127"/>
      <c r="F68" s="127"/>
      <c r="G68" s="127"/>
      <c r="H68" s="127"/>
    </row>
    <row r="69" spans="2:8" ht="25.5" customHeight="1" x14ac:dyDescent="0.2">
      <c r="B69" s="18"/>
      <c r="C69" s="127"/>
      <c r="D69" s="127"/>
      <c r="E69" s="127"/>
      <c r="F69" s="127"/>
      <c r="G69" s="127"/>
      <c r="H69" s="127"/>
    </row>
    <row r="70" spans="2:8" ht="25.5" customHeight="1" x14ac:dyDescent="0.2">
      <c r="B70" s="18"/>
      <c r="C70" s="127"/>
      <c r="D70" s="127"/>
      <c r="E70" s="127"/>
      <c r="F70" s="127"/>
      <c r="G70" s="127"/>
      <c r="H70" s="127"/>
    </row>
    <row r="71" spans="2:8" ht="25.5" customHeight="1" x14ac:dyDescent="0.2">
      <c r="B71" s="18"/>
      <c r="C71" s="127"/>
      <c r="D71" s="127"/>
      <c r="E71" s="127"/>
      <c r="F71" s="127"/>
      <c r="G71" s="127"/>
      <c r="H71" s="127"/>
    </row>
    <row r="72" spans="2:8" ht="25.5" customHeight="1" x14ac:dyDescent="0.2">
      <c r="B72" s="18"/>
      <c r="C72" s="127"/>
      <c r="D72" s="127"/>
      <c r="E72" s="127"/>
      <c r="F72" s="127"/>
      <c r="G72" s="127"/>
      <c r="H72" s="127"/>
    </row>
    <row r="73" spans="2:8" ht="25.5" customHeight="1" x14ac:dyDescent="0.2">
      <c r="B73" s="18"/>
      <c r="C73" s="127"/>
      <c r="D73" s="127"/>
      <c r="E73" s="127"/>
      <c r="F73" s="127"/>
      <c r="G73" s="127"/>
      <c r="H73" s="127"/>
    </row>
    <row r="74" spans="2:8" ht="25.5" customHeight="1" x14ac:dyDescent="0.2">
      <c r="B74" s="18"/>
      <c r="C74" s="127"/>
      <c r="D74" s="127"/>
      <c r="E74" s="127"/>
      <c r="F74" s="127"/>
      <c r="G74" s="127"/>
      <c r="H74" s="127"/>
    </row>
    <row r="75" spans="2:8" ht="25.5" customHeight="1" x14ac:dyDescent="0.2">
      <c r="B75" s="18"/>
      <c r="C75" s="127"/>
      <c r="D75" s="127"/>
      <c r="E75" s="127"/>
      <c r="F75" s="127"/>
      <c r="G75" s="127"/>
      <c r="H75" s="127"/>
    </row>
    <row r="76" spans="2:8" ht="25.5" customHeight="1" x14ac:dyDescent="0.2">
      <c r="B76" s="18"/>
      <c r="C76" s="127"/>
      <c r="D76" s="127"/>
      <c r="E76" s="127"/>
      <c r="F76" s="127"/>
      <c r="G76" s="127"/>
      <c r="H76" s="127"/>
    </row>
    <row r="77" spans="2:8" ht="25.5" customHeight="1" x14ac:dyDescent="0.2">
      <c r="B77" s="18"/>
      <c r="C77" s="127"/>
      <c r="D77" s="127"/>
      <c r="E77" s="127"/>
      <c r="F77" s="127"/>
      <c r="G77" s="127"/>
      <c r="H77" s="127"/>
    </row>
    <row r="78" spans="2:8" ht="25.5" customHeight="1" x14ac:dyDescent="0.2">
      <c r="B78" s="18"/>
      <c r="C78" s="127"/>
      <c r="D78" s="127"/>
      <c r="E78" s="127"/>
      <c r="F78" s="127"/>
      <c r="G78" s="127"/>
      <c r="H78" s="127"/>
    </row>
    <row r="79" spans="2:8" ht="25.5" customHeight="1" x14ac:dyDescent="0.2">
      <c r="B79" s="18"/>
      <c r="C79" s="127"/>
      <c r="D79" s="127"/>
      <c r="E79" s="127"/>
      <c r="F79" s="127"/>
      <c r="G79" s="127"/>
      <c r="H79" s="127"/>
    </row>
    <row r="80" spans="2:8" ht="25.5" customHeight="1" x14ac:dyDescent="0.25">
      <c r="B80" s="124"/>
      <c r="C80" s="124"/>
      <c r="F80" s="128"/>
    </row>
  </sheetData>
  <mergeCells count="35">
    <mergeCell ref="B15:H15"/>
    <mergeCell ref="B2:H2"/>
    <mergeCell ref="B3:H3"/>
    <mergeCell ref="B4:H4"/>
    <mergeCell ref="B6:B7"/>
    <mergeCell ref="G6:H6"/>
    <mergeCell ref="B35:C35"/>
    <mergeCell ref="B16:H16"/>
    <mergeCell ref="B17:H17"/>
    <mergeCell ref="B18:H18"/>
    <mergeCell ref="B19:H19"/>
    <mergeCell ref="B20:B21"/>
    <mergeCell ref="G20:H20"/>
    <mergeCell ref="B29:H29"/>
    <mergeCell ref="B30:H30"/>
    <mergeCell ref="B31:H31"/>
    <mergeCell ref="B33:C33"/>
    <mergeCell ref="B34:C34"/>
    <mergeCell ref="B50:C50"/>
    <mergeCell ref="B36:C36"/>
    <mergeCell ref="B37:C37"/>
    <mergeCell ref="B38:C38"/>
    <mergeCell ref="B39:C39"/>
    <mergeCell ref="B40:C40"/>
    <mergeCell ref="B43:H43"/>
    <mergeCell ref="B44:H44"/>
    <mergeCell ref="B45:H45"/>
    <mergeCell ref="B46:H46"/>
    <mergeCell ref="B48:C48"/>
    <mergeCell ref="B49:C49"/>
    <mergeCell ref="B51:C51"/>
    <mergeCell ref="B52:C52"/>
    <mergeCell ref="B53:C53"/>
    <mergeCell ref="B54:C54"/>
    <mergeCell ref="B55:C55"/>
  </mergeCells>
  <hyperlinks>
    <hyperlink ref="I2" location="'Indice Total'!A76" display="Volver"/>
    <hyperlink ref="I15" location="'Indice Total'!A76" display="Volver"/>
    <hyperlink ref="I29" location="'Indice Total'!A76" display="Volver"/>
    <hyperlink ref="I43" location="'Indice Total'!A76" display="Volver"/>
  </hyperlinks>
  <printOptions horizontalCentered="1" verticalCentered="1"/>
  <pageMargins left="0.70866141732283472" right="0.70866141732283472" top="0.74803149606299213" bottom="0.74803149606299213" header="0.31496062992125984" footer="0.31496062992125984"/>
  <pageSetup paperSize="14" scale="89" orientation="landscape"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C1:U30"/>
  <sheetViews>
    <sheetView showGridLines="0" zoomScale="90" zoomScaleNormal="90" workbookViewId="0"/>
  </sheetViews>
  <sheetFormatPr baseColWidth="10" defaultColWidth="10.28515625" defaultRowHeight="15" x14ac:dyDescent="0.2"/>
  <cols>
    <col min="1" max="1" width="23.7109375" style="6" customWidth="1"/>
    <col min="2" max="2" width="6.28515625" style="6" customWidth="1"/>
    <col min="3" max="3" width="24" style="6" customWidth="1"/>
    <col min="4" max="5" width="16.42578125" style="6" customWidth="1"/>
    <col min="6" max="6" width="12.7109375" style="6" customWidth="1"/>
    <col min="7" max="7" width="12.85546875" style="6" bestFit="1" customWidth="1"/>
    <col min="8" max="8" width="14.140625" style="6" bestFit="1" customWidth="1"/>
    <col min="9" max="9" width="10.28515625" style="6"/>
    <col min="10" max="12" width="10.140625" style="6" bestFit="1" customWidth="1"/>
    <col min="13" max="14" width="11.5703125" style="6" bestFit="1" customWidth="1"/>
    <col min="15" max="16384" width="10.28515625" style="6"/>
  </cols>
  <sheetData>
    <row r="1" spans="3:21" ht="42.95" customHeight="1" x14ac:dyDescent="0.2">
      <c r="G1" s="3"/>
    </row>
    <row r="2" spans="3:21" ht="18" x14ac:dyDescent="0.2">
      <c r="C2" s="1957" t="s">
        <v>175</v>
      </c>
      <c r="D2" s="1957"/>
      <c r="E2" s="1957"/>
      <c r="F2" s="1957"/>
      <c r="G2" s="1957"/>
      <c r="H2" s="1957"/>
      <c r="I2" s="3" t="s">
        <v>1</v>
      </c>
    </row>
    <row r="3" spans="3:21" ht="15.75" x14ac:dyDescent="0.25">
      <c r="C3" s="1973" t="s">
        <v>176</v>
      </c>
      <c r="D3" s="1973"/>
      <c r="E3" s="1973"/>
      <c r="F3" s="1973"/>
      <c r="G3" s="1973"/>
      <c r="H3" s="1973"/>
    </row>
    <row r="4" spans="3:21" ht="21.75" customHeight="1" thickBot="1" x14ac:dyDescent="0.25">
      <c r="C4" s="1951" t="s">
        <v>177</v>
      </c>
      <c r="D4" s="1951"/>
      <c r="E4" s="1951"/>
      <c r="F4" s="1951"/>
      <c r="G4" s="1951"/>
      <c r="H4" s="1951"/>
    </row>
    <row r="5" spans="3:21" ht="17.25" customHeight="1" x14ac:dyDescent="0.25">
      <c r="C5" s="1973"/>
      <c r="D5" s="1987"/>
      <c r="E5" s="1987"/>
    </row>
    <row r="6" spans="3:21" ht="31.5" customHeight="1" x14ac:dyDescent="0.25">
      <c r="C6" s="129" t="s">
        <v>114</v>
      </c>
      <c r="D6" s="130">
        <v>2015</v>
      </c>
      <c r="E6" s="130">
        <v>2016</v>
      </c>
      <c r="F6" s="130">
        <v>2017</v>
      </c>
      <c r="G6" s="130">
        <v>2018</v>
      </c>
      <c r="H6" s="130">
        <v>2019</v>
      </c>
      <c r="J6"/>
      <c r="K6"/>
      <c r="L6"/>
      <c r="M6"/>
      <c r="N6"/>
      <c r="O6"/>
      <c r="P6"/>
      <c r="Q6"/>
      <c r="R6"/>
      <c r="S6"/>
      <c r="T6"/>
      <c r="U6"/>
    </row>
    <row r="7" spans="3:21" ht="17.25" customHeight="1" x14ac:dyDescent="0.25">
      <c r="C7" s="131" t="s">
        <v>38</v>
      </c>
      <c r="D7" s="132">
        <v>1746888</v>
      </c>
      <c r="E7" s="132">
        <v>1621824</v>
      </c>
      <c r="F7" s="132">
        <v>1542624</v>
      </c>
      <c r="G7" s="132">
        <v>1863045.9999999998</v>
      </c>
      <c r="H7" s="132">
        <v>1901976</v>
      </c>
      <c r="I7"/>
      <c r="J7" s="44"/>
      <c r="K7"/>
      <c r="L7"/>
      <c r="M7"/>
      <c r="N7"/>
      <c r="O7"/>
      <c r="P7"/>
      <c r="Q7"/>
      <c r="R7"/>
      <c r="S7"/>
      <c r="T7"/>
      <c r="U7"/>
    </row>
    <row r="8" spans="3:21" ht="17.25" customHeight="1" x14ac:dyDescent="0.25">
      <c r="C8" s="115" t="s">
        <v>39</v>
      </c>
      <c r="D8" s="132">
        <v>230107</v>
      </c>
      <c r="E8" s="132">
        <v>176498</v>
      </c>
      <c r="F8" s="132">
        <v>158463</v>
      </c>
      <c r="G8" s="132">
        <v>137584</v>
      </c>
      <c r="H8" s="132">
        <v>134335</v>
      </c>
      <c r="I8"/>
      <c r="J8" s="44"/>
      <c r="K8"/>
      <c r="L8"/>
      <c r="M8"/>
      <c r="N8"/>
      <c r="O8"/>
      <c r="P8"/>
      <c r="Q8"/>
      <c r="R8"/>
      <c r="S8"/>
      <c r="T8"/>
      <c r="U8"/>
    </row>
    <row r="9" spans="3:21" ht="17.25" customHeight="1" x14ac:dyDescent="0.25">
      <c r="C9" s="115" t="s">
        <v>40</v>
      </c>
      <c r="D9" s="132">
        <v>197458</v>
      </c>
      <c r="E9" s="132">
        <v>185408</v>
      </c>
      <c r="F9" s="132">
        <v>172482</v>
      </c>
      <c r="G9" s="132">
        <v>174715</v>
      </c>
      <c r="H9" s="132">
        <v>195770</v>
      </c>
      <c r="I9"/>
      <c r="J9" s="44"/>
      <c r="K9"/>
      <c r="L9"/>
      <c r="M9"/>
      <c r="N9"/>
      <c r="O9"/>
      <c r="P9"/>
      <c r="Q9"/>
      <c r="R9"/>
      <c r="S9"/>
      <c r="T9"/>
      <c r="U9"/>
    </row>
    <row r="10" spans="3:21" ht="17.25" customHeight="1" x14ac:dyDescent="0.25">
      <c r="C10" s="115" t="s">
        <v>44</v>
      </c>
      <c r="D10" s="132">
        <v>64350</v>
      </c>
      <c r="E10" s="132">
        <v>65791</v>
      </c>
      <c r="F10" s="132">
        <v>69365</v>
      </c>
      <c r="G10" s="132">
        <v>70207</v>
      </c>
      <c r="H10" s="132">
        <v>73630</v>
      </c>
      <c r="I10"/>
      <c r="J10" s="44"/>
      <c r="K10"/>
      <c r="L10"/>
      <c r="M10"/>
      <c r="N10"/>
      <c r="O10"/>
      <c r="P10"/>
      <c r="Q10"/>
      <c r="R10"/>
      <c r="S10"/>
      <c r="T10"/>
      <c r="U10"/>
    </row>
    <row r="11" spans="3:21" ht="17.25" customHeight="1" x14ac:dyDescent="0.25">
      <c r="C11" s="133" t="s">
        <v>42</v>
      </c>
      <c r="D11" s="134">
        <v>22865</v>
      </c>
      <c r="E11" s="134">
        <v>18026</v>
      </c>
      <c r="F11" s="134">
        <v>16308</v>
      </c>
      <c r="G11" s="134">
        <v>6233</v>
      </c>
      <c r="H11" s="134">
        <v>0</v>
      </c>
      <c r="I11"/>
      <c r="K11"/>
      <c r="L11"/>
      <c r="M11"/>
      <c r="N11"/>
      <c r="O11"/>
      <c r="P11"/>
      <c r="Q11"/>
      <c r="R11"/>
      <c r="S11"/>
      <c r="T11"/>
      <c r="U11"/>
    </row>
    <row r="12" spans="3:21" ht="17.25" customHeight="1" x14ac:dyDescent="0.25">
      <c r="C12" s="135" t="s">
        <v>117</v>
      </c>
      <c r="D12" s="108">
        <v>2261668</v>
      </c>
      <c r="E12" s="108">
        <v>2067547</v>
      </c>
      <c r="F12" s="108">
        <v>1959242</v>
      </c>
      <c r="G12" s="108">
        <v>2251785</v>
      </c>
      <c r="H12" s="108">
        <v>2305711</v>
      </c>
      <c r="I12"/>
      <c r="J12" s="44"/>
    </row>
    <row r="13" spans="3:21" ht="26.25" customHeight="1" x14ac:dyDescent="0.25">
      <c r="C13" s="1988" t="s">
        <v>178</v>
      </c>
      <c r="D13" s="1990"/>
      <c r="E13" s="1990"/>
      <c r="F13" s="1990"/>
      <c r="G13" s="1990"/>
      <c r="I13"/>
      <c r="J13"/>
    </row>
    <row r="14" spans="3:21" ht="12" customHeight="1" x14ac:dyDescent="0.2">
      <c r="C14" s="145" t="s">
        <v>48</v>
      </c>
      <c r="D14" s="1649"/>
      <c r="E14" s="1649"/>
      <c r="F14" s="1649"/>
      <c r="G14" s="145"/>
    </row>
    <row r="15" spans="3:21" ht="12" customHeight="1" x14ac:dyDescent="0.2">
      <c r="C15" s="136"/>
      <c r="E15" s="137"/>
    </row>
    <row r="16" spans="3:21" ht="18" x14ac:dyDescent="0.2">
      <c r="C16" s="1957" t="s">
        <v>179</v>
      </c>
      <c r="D16" s="1957"/>
      <c r="E16" s="1957"/>
      <c r="F16" s="1957"/>
      <c r="G16" s="1957"/>
      <c r="H16" s="1957"/>
      <c r="I16" s="3" t="s">
        <v>1</v>
      </c>
    </row>
    <row r="17" spans="3:21" ht="15.75" x14ac:dyDescent="0.25">
      <c r="C17" s="1984" t="s">
        <v>180</v>
      </c>
      <c r="D17" s="1984"/>
      <c r="E17" s="1984"/>
      <c r="F17" s="1984"/>
      <c r="G17" s="1984"/>
      <c r="H17" s="1984"/>
    </row>
    <row r="18" spans="3:21" ht="15.75" x14ac:dyDescent="0.25">
      <c r="C18" s="1985" t="s">
        <v>181</v>
      </c>
      <c r="D18" s="1985"/>
      <c r="E18" s="1985"/>
      <c r="F18" s="1985"/>
      <c r="G18" s="1985"/>
      <c r="H18" s="1985"/>
    </row>
    <row r="19" spans="3:21" ht="16.5" thickBot="1" x14ac:dyDescent="0.25">
      <c r="C19" s="1986" t="s">
        <v>177</v>
      </c>
      <c r="D19" s="1986"/>
      <c r="E19" s="1986"/>
      <c r="F19" s="1986"/>
      <c r="G19" s="1986"/>
      <c r="H19" s="1986"/>
    </row>
    <row r="20" spans="3:21" ht="15.75" x14ac:dyDescent="0.25">
      <c r="C20" s="1973"/>
      <c r="D20" s="1987"/>
      <c r="E20" s="1987"/>
    </row>
    <row r="21" spans="3:21" ht="30" customHeight="1" x14ac:dyDescent="0.25">
      <c r="C21" s="129" t="s">
        <v>114</v>
      </c>
      <c r="D21" s="130">
        <v>2015</v>
      </c>
      <c r="E21" s="130">
        <v>2016</v>
      </c>
      <c r="F21" s="130">
        <v>2017</v>
      </c>
      <c r="G21" s="130">
        <v>2018</v>
      </c>
      <c r="H21" s="130">
        <v>2019</v>
      </c>
      <c r="J21"/>
      <c r="K21"/>
      <c r="L21"/>
      <c r="M21"/>
      <c r="N21"/>
      <c r="O21"/>
      <c r="P21"/>
      <c r="Q21"/>
      <c r="R21"/>
      <c r="S21"/>
      <c r="T21"/>
      <c r="U21"/>
    </row>
    <row r="22" spans="3:21" ht="17.25" customHeight="1" x14ac:dyDescent="0.25">
      <c r="C22" s="131" t="s">
        <v>38</v>
      </c>
      <c r="D22" s="138">
        <v>861514.10907300003</v>
      </c>
      <c r="E22" s="138">
        <v>780075.93696800002</v>
      </c>
      <c r="F22" s="138">
        <v>896902.13617000019</v>
      </c>
      <c r="G22" s="138">
        <v>1080132</v>
      </c>
      <c r="H22" s="138">
        <v>1094840</v>
      </c>
      <c r="I22"/>
      <c r="J22"/>
      <c r="K22"/>
      <c r="L22"/>
      <c r="M22"/>
      <c r="N22"/>
      <c r="O22"/>
      <c r="P22"/>
      <c r="Q22"/>
      <c r="R22"/>
      <c r="S22"/>
      <c r="T22"/>
      <c r="U22"/>
    </row>
    <row r="23" spans="3:21" ht="17.25" customHeight="1" x14ac:dyDescent="0.25">
      <c r="C23" s="115" t="s">
        <v>39</v>
      </c>
      <c r="D23" s="138">
        <v>247520</v>
      </c>
      <c r="E23" s="138">
        <v>222470.611</v>
      </c>
      <c r="F23" s="138">
        <v>222261</v>
      </c>
      <c r="G23" s="138">
        <v>212625.04112300003</v>
      </c>
      <c r="H23" s="138">
        <v>212513.82959199997</v>
      </c>
      <c r="I23"/>
      <c r="J23"/>
      <c r="K23"/>
      <c r="L23"/>
      <c r="M23"/>
      <c r="N23"/>
      <c r="O23"/>
      <c r="P23"/>
      <c r="Q23"/>
      <c r="R23"/>
      <c r="S23"/>
      <c r="T23"/>
      <c r="U23"/>
    </row>
    <row r="24" spans="3:21" ht="17.25" customHeight="1" x14ac:dyDescent="0.25">
      <c r="C24" s="115" t="s">
        <v>40</v>
      </c>
      <c r="D24" s="138">
        <v>209889</v>
      </c>
      <c r="E24" s="138">
        <v>201504.126812</v>
      </c>
      <c r="F24" s="138">
        <v>197365.72026599999</v>
      </c>
      <c r="G24" s="138">
        <v>189950.974089</v>
      </c>
      <c r="H24" s="138">
        <v>228455.52283500001</v>
      </c>
      <c r="I24"/>
      <c r="J24"/>
      <c r="K24"/>
      <c r="L24"/>
      <c r="M24"/>
      <c r="N24"/>
      <c r="O24"/>
      <c r="P24"/>
      <c r="Q24"/>
      <c r="R24"/>
      <c r="S24"/>
      <c r="T24"/>
      <c r="U24"/>
    </row>
    <row r="25" spans="3:21" ht="17.25" customHeight="1" x14ac:dyDescent="0.25">
      <c r="C25" s="115" t="s">
        <v>41</v>
      </c>
      <c r="D25" s="138">
        <v>56899</v>
      </c>
      <c r="E25" s="138">
        <v>68134.809065000009</v>
      </c>
      <c r="F25" s="138">
        <v>78404.095285000003</v>
      </c>
      <c r="G25" s="138">
        <v>91521.997029999999</v>
      </c>
      <c r="H25" s="138">
        <v>105100.963175</v>
      </c>
      <c r="I25"/>
      <c r="J25"/>
      <c r="K25"/>
      <c r="L25"/>
      <c r="M25"/>
      <c r="N25"/>
      <c r="O25"/>
      <c r="P25"/>
      <c r="Q25"/>
      <c r="R25"/>
      <c r="S25"/>
      <c r="T25"/>
      <c r="U25"/>
    </row>
    <row r="26" spans="3:21" ht="17.25" customHeight="1" x14ac:dyDescent="0.25">
      <c r="C26" s="133" t="s">
        <v>42</v>
      </c>
      <c r="D26" s="139">
        <v>20133.2</v>
      </c>
      <c r="E26" s="139">
        <v>15306.916728</v>
      </c>
      <c r="F26" s="139">
        <v>16876</v>
      </c>
      <c r="G26" s="139">
        <v>6453.2498400000004</v>
      </c>
      <c r="H26" s="139">
        <v>0</v>
      </c>
      <c r="I26"/>
      <c r="J26"/>
      <c r="K26"/>
      <c r="L26"/>
      <c r="M26"/>
      <c r="N26"/>
      <c r="O26"/>
      <c r="P26"/>
      <c r="Q26"/>
      <c r="R26"/>
      <c r="S26"/>
      <c r="T26"/>
      <c r="U26"/>
    </row>
    <row r="27" spans="3:21" ht="17.25" customHeight="1" x14ac:dyDescent="0.25">
      <c r="C27" s="135" t="s">
        <v>117</v>
      </c>
      <c r="D27" s="108">
        <v>1395955.309073</v>
      </c>
      <c r="E27" s="108">
        <v>1287492.4005729998</v>
      </c>
      <c r="F27" s="108">
        <v>1411808.951721</v>
      </c>
      <c r="G27" s="108">
        <v>1580683.2620819998</v>
      </c>
      <c r="H27" s="108">
        <v>1640910.3156019999</v>
      </c>
      <c r="I27"/>
      <c r="J27"/>
      <c r="K27"/>
      <c r="L27"/>
      <c r="M27"/>
    </row>
    <row r="28" spans="3:21" ht="27.75" customHeight="1" x14ac:dyDescent="0.25">
      <c r="C28" s="1988" t="s">
        <v>178</v>
      </c>
      <c r="D28" s="1989"/>
      <c r="E28" s="1989"/>
      <c r="F28" s="1989"/>
      <c r="G28" s="1989"/>
      <c r="I28"/>
      <c r="J28"/>
    </row>
    <row r="29" spans="3:21" x14ac:dyDescent="0.2">
      <c r="C29" s="145" t="s">
        <v>48</v>
      </c>
      <c r="D29" s="145"/>
      <c r="E29" s="145"/>
      <c r="F29" s="145"/>
      <c r="G29" s="145"/>
    </row>
    <row r="30" spans="3:21" x14ac:dyDescent="0.2">
      <c r="E30" s="137"/>
    </row>
  </sheetData>
  <mergeCells count="11">
    <mergeCell ref="C16:H16"/>
    <mergeCell ref="C2:H2"/>
    <mergeCell ref="C3:H3"/>
    <mergeCell ref="C4:H4"/>
    <mergeCell ref="C5:E5"/>
    <mergeCell ref="C13:G13"/>
    <mergeCell ref="C17:H17"/>
    <mergeCell ref="C18:H18"/>
    <mergeCell ref="C19:H19"/>
    <mergeCell ref="C20:E20"/>
    <mergeCell ref="C28:G28"/>
  </mergeCells>
  <hyperlinks>
    <hyperlink ref="I2" location="'Indice Total'!A76" display="Volver"/>
    <hyperlink ref="I16" location="'Indice Total'!A76" display="Volver"/>
  </hyperlinks>
  <pageMargins left="0.7" right="0.7" top="0.75" bottom="0.75" header="0.3" footer="0.3"/>
  <pageSetup paperSize="14" scale="69" orientation="portrait"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Q20"/>
  <sheetViews>
    <sheetView showGridLines="0" zoomScale="90" zoomScaleNormal="90" workbookViewId="0"/>
  </sheetViews>
  <sheetFormatPr baseColWidth="10" defaultRowHeight="15" x14ac:dyDescent="0.2"/>
  <cols>
    <col min="1" max="1" width="23.7109375" style="6" customWidth="1"/>
    <col min="2" max="2" width="29.85546875" style="6" customWidth="1"/>
    <col min="3" max="4" width="20.5703125" style="6" customWidth="1"/>
    <col min="5" max="5" width="20" style="6" bestFit="1" customWidth="1"/>
    <col min="6" max="6" width="15.85546875" style="6" customWidth="1"/>
    <col min="7" max="7" width="11.42578125" style="6"/>
    <col min="8" max="8" width="12.5703125" style="6" bestFit="1" customWidth="1"/>
    <col min="9" max="16384" width="11.42578125" style="6"/>
  </cols>
  <sheetData>
    <row r="1" spans="2:17" ht="42.95" customHeight="1" x14ac:dyDescent="0.2">
      <c r="E1" s="3"/>
    </row>
    <row r="2" spans="2:17" ht="18" x14ac:dyDescent="0.2">
      <c r="B2" s="1957" t="s">
        <v>182</v>
      </c>
      <c r="C2" s="1957"/>
      <c r="D2" s="1957"/>
      <c r="E2" s="1957"/>
      <c r="F2" s="1957"/>
      <c r="G2" s="3" t="s">
        <v>1</v>
      </c>
    </row>
    <row r="3" spans="2:17" ht="15.75" x14ac:dyDescent="0.25">
      <c r="B3" s="1973" t="s">
        <v>183</v>
      </c>
      <c r="C3" s="1973"/>
      <c r="D3" s="1973"/>
      <c r="E3" s="1973"/>
      <c r="F3" s="1973"/>
    </row>
    <row r="4" spans="2:17" ht="15.75" x14ac:dyDescent="0.25">
      <c r="B4" s="1991" t="s">
        <v>181</v>
      </c>
      <c r="C4" s="1991"/>
      <c r="D4" s="1991"/>
      <c r="E4" s="1991"/>
      <c r="F4" s="1991"/>
    </row>
    <row r="5" spans="2:17" ht="16.5" thickBot="1" x14ac:dyDescent="0.25">
      <c r="B5" s="1966" t="s">
        <v>184</v>
      </c>
      <c r="C5" s="1966"/>
      <c r="D5" s="1966"/>
      <c r="E5" s="1966"/>
      <c r="F5" s="1966"/>
    </row>
    <row r="6" spans="2:17" x14ac:dyDescent="0.2">
      <c r="B6" s="89"/>
      <c r="C6" s="89"/>
      <c r="D6" s="89"/>
      <c r="E6" s="89"/>
    </row>
    <row r="7" spans="2:17" ht="17.25" x14ac:dyDescent="0.25">
      <c r="B7" s="140" t="s">
        <v>114</v>
      </c>
      <c r="C7" s="141" t="s">
        <v>185</v>
      </c>
      <c r="D7" s="141" t="s">
        <v>186</v>
      </c>
      <c r="E7" s="141" t="s">
        <v>187</v>
      </c>
      <c r="F7" s="141" t="s">
        <v>188</v>
      </c>
      <c r="H7"/>
      <c r="I7"/>
      <c r="J7"/>
      <c r="K7"/>
      <c r="L7"/>
      <c r="M7"/>
      <c r="N7"/>
      <c r="O7"/>
      <c r="P7"/>
    </row>
    <row r="8" spans="2:17" ht="18" customHeight="1" x14ac:dyDescent="0.25">
      <c r="B8" s="115" t="s">
        <v>38</v>
      </c>
      <c r="C8" s="121">
        <v>1253902.5393000001</v>
      </c>
      <c r="D8" s="121">
        <v>1368239.896347</v>
      </c>
      <c r="E8" s="121">
        <v>1552603.312495</v>
      </c>
      <c r="F8" s="121">
        <v>1673176.4782469999</v>
      </c>
      <c r="H8"/>
      <c r="I8"/>
      <c r="J8"/>
      <c r="K8"/>
      <c r="L8"/>
      <c r="M8"/>
      <c r="N8"/>
      <c r="O8"/>
      <c r="P8"/>
      <c r="Q8" s="20"/>
    </row>
    <row r="9" spans="2:17" ht="18" customHeight="1" x14ac:dyDescent="0.25">
      <c r="B9" s="115" t="s">
        <v>39</v>
      </c>
      <c r="C9" s="121">
        <v>448463</v>
      </c>
      <c r="D9" s="121">
        <v>359457.26095999999</v>
      </c>
      <c r="E9" s="121">
        <v>359538.01309600001</v>
      </c>
      <c r="F9" s="121">
        <v>361019.17860699998</v>
      </c>
      <c r="H9"/>
      <c r="I9"/>
      <c r="J9"/>
      <c r="K9"/>
      <c r="L9"/>
      <c r="M9"/>
      <c r="N9"/>
      <c r="O9"/>
      <c r="P9"/>
      <c r="Q9" s="20"/>
    </row>
    <row r="10" spans="2:17" ht="18" customHeight="1" x14ac:dyDescent="0.25">
      <c r="B10" s="115" t="s">
        <v>40</v>
      </c>
      <c r="C10" s="121">
        <v>331291.51714999997</v>
      </c>
      <c r="D10" s="121">
        <v>326219.71023500001</v>
      </c>
      <c r="E10" s="121">
        <v>342455.62884100003</v>
      </c>
      <c r="F10" s="121">
        <v>351881.968482</v>
      </c>
      <c r="H10"/>
      <c r="I10"/>
      <c r="J10"/>
      <c r="K10"/>
      <c r="L10"/>
      <c r="M10"/>
      <c r="N10"/>
      <c r="O10"/>
      <c r="P10"/>
      <c r="Q10" s="20"/>
    </row>
    <row r="11" spans="2:17" ht="18" customHeight="1" x14ac:dyDescent="0.25">
      <c r="B11" s="115" t="s">
        <v>44</v>
      </c>
      <c r="C11" s="121">
        <v>112992.898126</v>
      </c>
      <c r="D11" s="121">
        <v>117212.0552</v>
      </c>
      <c r="E11" s="121">
        <v>126541.87111399999</v>
      </c>
      <c r="F11" s="121">
        <v>140832</v>
      </c>
      <c r="H11"/>
      <c r="I11"/>
      <c r="J11"/>
      <c r="K11"/>
      <c r="L11"/>
      <c r="M11"/>
      <c r="N11"/>
      <c r="O11"/>
      <c r="P11"/>
      <c r="Q11" s="20"/>
    </row>
    <row r="12" spans="2:17" ht="18" customHeight="1" x14ac:dyDescent="0.25">
      <c r="B12" s="142" t="s">
        <v>42</v>
      </c>
      <c r="C12" s="143">
        <v>31094</v>
      </c>
      <c r="D12" s="143">
        <v>30671.309526000001</v>
      </c>
      <c r="E12" s="143">
        <v>0</v>
      </c>
      <c r="F12" s="143">
        <v>0</v>
      </c>
      <c r="H12"/>
      <c r="I12"/>
      <c r="J12"/>
      <c r="K12"/>
      <c r="L12"/>
      <c r="M12"/>
      <c r="N12"/>
      <c r="O12"/>
      <c r="P12"/>
    </row>
    <row r="13" spans="2:17" ht="18" customHeight="1" x14ac:dyDescent="0.2">
      <c r="B13" s="135" t="s">
        <v>117</v>
      </c>
      <c r="C13" s="108">
        <v>2177743.9545760001</v>
      </c>
      <c r="D13" s="108">
        <v>2201800.232268</v>
      </c>
      <c r="E13" s="108">
        <v>2381138.8255460002</v>
      </c>
      <c r="F13" s="108">
        <v>2526909.6253359998</v>
      </c>
    </row>
    <row r="14" spans="2:17" ht="25.5" customHeight="1" x14ac:dyDescent="0.2">
      <c r="B14" s="1992" t="s">
        <v>189</v>
      </c>
      <c r="C14" s="1992"/>
      <c r="D14" s="1992"/>
      <c r="E14" s="1992"/>
      <c r="F14" s="1992"/>
    </row>
    <row r="15" spans="2:17" x14ac:dyDescent="0.2">
      <c r="B15" s="144" t="s">
        <v>190</v>
      </c>
      <c r="C15" s="145"/>
      <c r="D15" s="145"/>
      <c r="E15" s="145"/>
    </row>
    <row r="16" spans="2:17" x14ac:dyDescent="0.2">
      <c r="B16" s="15" t="s">
        <v>48</v>
      </c>
      <c r="C16" s="145"/>
      <c r="D16" s="145"/>
      <c r="E16" s="145"/>
    </row>
    <row r="19" spans="3:8" ht="15.75" x14ac:dyDescent="0.25">
      <c r="C19"/>
      <c r="D19"/>
      <c r="E19"/>
      <c r="F19"/>
      <c r="G19"/>
      <c r="H19"/>
    </row>
    <row r="20" spans="3:8" x14ac:dyDescent="0.2">
      <c r="C20" s="146"/>
      <c r="D20" s="146"/>
      <c r="E20" s="146"/>
      <c r="F20" s="146"/>
      <c r="G20" s="146"/>
      <c r="H20" s="146"/>
    </row>
  </sheetData>
  <mergeCells count="5">
    <mergeCell ref="B2:F2"/>
    <mergeCell ref="B3:F3"/>
    <mergeCell ref="B4:F4"/>
    <mergeCell ref="B5:F5"/>
    <mergeCell ref="B14:F14"/>
  </mergeCells>
  <hyperlinks>
    <hyperlink ref="G2" location="'Indice Total'!A76" display="Volver"/>
  </hyperlinks>
  <pageMargins left="0.7" right="0.7" top="0.75" bottom="0.75" header="0.3" footer="0.3"/>
  <pageSetup paperSize="14"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W25"/>
  <sheetViews>
    <sheetView showGridLines="0" zoomScale="90" zoomScaleNormal="90" workbookViewId="0"/>
  </sheetViews>
  <sheetFormatPr baseColWidth="10" defaultRowHeight="15" x14ac:dyDescent="0.2"/>
  <cols>
    <col min="1" max="1" width="23.7109375" style="6" customWidth="1"/>
    <col min="2" max="2" width="21" style="6" customWidth="1"/>
    <col min="3" max="3" width="19.85546875" style="6" customWidth="1"/>
    <col min="4" max="4" width="19.28515625" style="6" customWidth="1"/>
    <col min="5" max="5" width="21" style="6" customWidth="1"/>
    <col min="6" max="6" width="22.5703125" style="6" customWidth="1"/>
    <col min="7" max="7" width="18.28515625" style="6" bestFit="1" customWidth="1"/>
    <col min="8" max="8" width="16.7109375" style="6" bestFit="1" customWidth="1"/>
    <col min="9" max="9" width="16.28515625" style="6" customWidth="1"/>
    <col min="10" max="10" width="12.140625" style="6" customWidth="1"/>
    <col min="11" max="13" width="9.7109375" style="6" customWidth="1"/>
    <col min="14" max="14" width="10.140625" style="6" bestFit="1" customWidth="1"/>
    <col min="15" max="15" width="9.7109375" style="6" customWidth="1"/>
    <col min="16" max="16" width="11.5703125" style="6" bestFit="1" customWidth="1"/>
    <col min="17" max="17" width="4.5703125" style="6" bestFit="1" customWidth="1"/>
    <col min="18" max="18" width="3.85546875" style="6" bestFit="1" customWidth="1"/>
    <col min="19" max="20" width="2.5703125" style="6" bestFit="1" customWidth="1"/>
    <col min="21" max="21" width="4.5703125" style="6" bestFit="1" customWidth="1"/>
    <col min="22" max="22" width="3.85546875" style="6" bestFit="1" customWidth="1"/>
    <col min="23" max="23" width="12.140625" style="6" bestFit="1" customWidth="1"/>
    <col min="24" max="24" width="26.7109375" style="6" bestFit="1" customWidth="1"/>
    <col min="25" max="25" width="12.5703125" style="6" bestFit="1" customWidth="1"/>
    <col min="26" max="26" width="12.140625" style="6" bestFit="1" customWidth="1"/>
    <col min="27" max="16384" width="11.42578125" style="6"/>
  </cols>
  <sheetData>
    <row r="1" spans="2:23" ht="42.95" customHeight="1" x14ac:dyDescent="0.2">
      <c r="I1" s="3"/>
    </row>
    <row r="2" spans="2:23" ht="18" x14ac:dyDescent="0.25">
      <c r="B2" s="1994" t="s">
        <v>191</v>
      </c>
      <c r="C2" s="1994"/>
      <c r="D2" s="1994"/>
      <c r="E2" s="1994"/>
      <c r="F2" s="1994"/>
      <c r="G2" s="1994"/>
      <c r="H2" s="1994"/>
      <c r="I2" s="3" t="s">
        <v>1</v>
      </c>
    </row>
    <row r="3" spans="2:23" ht="15.75" x14ac:dyDescent="0.25">
      <c r="B3" s="1973" t="s">
        <v>192</v>
      </c>
      <c r="C3" s="1973"/>
      <c r="D3" s="1973"/>
      <c r="E3" s="1973"/>
      <c r="F3" s="1973"/>
      <c r="G3" s="1973"/>
      <c r="H3" s="1973"/>
    </row>
    <row r="4" spans="2:23" ht="15.75" x14ac:dyDescent="0.25">
      <c r="B4" s="1991" t="s">
        <v>163</v>
      </c>
      <c r="C4" s="1991"/>
      <c r="D4" s="1991"/>
      <c r="E4" s="1991"/>
      <c r="F4" s="1991"/>
      <c r="G4" s="1991"/>
      <c r="H4" s="1991"/>
    </row>
    <row r="5" spans="2:23" ht="16.5" thickBot="1" x14ac:dyDescent="0.3">
      <c r="B5" s="1995" t="s">
        <v>51</v>
      </c>
      <c r="C5" s="1996"/>
      <c r="D5" s="1996"/>
      <c r="E5" s="1996"/>
      <c r="F5" s="1996"/>
      <c r="G5" s="1996"/>
      <c r="H5" s="1996"/>
      <c r="I5"/>
      <c r="J5"/>
      <c r="K5"/>
      <c r="L5"/>
      <c r="M5"/>
      <c r="N5"/>
    </row>
    <row r="6" spans="2:23" ht="15.75" x14ac:dyDescent="0.25">
      <c r="B6" s="1991"/>
      <c r="C6" s="1991"/>
      <c r="D6" s="1991"/>
      <c r="E6" s="1991"/>
      <c r="F6" s="1991"/>
      <c r="G6" s="1991"/>
      <c r="H6" s="1991"/>
      <c r="I6"/>
      <c r="J6"/>
      <c r="K6"/>
      <c r="L6"/>
      <c r="M6"/>
      <c r="N6"/>
    </row>
    <row r="7" spans="2:23" ht="15.75" x14ac:dyDescent="0.25">
      <c r="B7" s="1997" t="s">
        <v>114</v>
      </c>
      <c r="C7" s="147" t="s">
        <v>158</v>
      </c>
      <c r="D7" s="147"/>
      <c r="E7" s="147" t="s">
        <v>159</v>
      </c>
      <c r="F7" s="147"/>
      <c r="G7" s="1998" t="s">
        <v>193</v>
      </c>
      <c r="H7" s="1999"/>
      <c r="I7"/>
      <c r="J7"/>
      <c r="K7"/>
      <c r="L7"/>
      <c r="M7"/>
      <c r="N7"/>
    </row>
    <row r="8" spans="2:23" ht="15.75" x14ac:dyDescent="0.25">
      <c r="B8" s="1997"/>
      <c r="C8" s="90" t="s">
        <v>119</v>
      </c>
      <c r="D8" s="90" t="s">
        <v>120</v>
      </c>
      <c r="E8" s="90" t="s">
        <v>119</v>
      </c>
      <c r="F8" s="90" t="s">
        <v>120</v>
      </c>
      <c r="G8" s="90" t="s">
        <v>119</v>
      </c>
      <c r="H8" s="148" t="s">
        <v>120</v>
      </c>
      <c r="I8"/>
      <c r="J8"/>
      <c r="K8"/>
      <c r="L8"/>
      <c r="M8"/>
      <c r="N8"/>
      <c r="O8"/>
      <c r="P8"/>
      <c r="Q8"/>
      <c r="R8"/>
      <c r="S8"/>
      <c r="T8"/>
      <c r="U8"/>
      <c r="V8"/>
      <c r="W8"/>
    </row>
    <row r="9" spans="2:23" ht="15.75" x14ac:dyDescent="0.25">
      <c r="B9" s="149" t="s">
        <v>38</v>
      </c>
      <c r="C9" s="150">
        <v>1546150.730434</v>
      </c>
      <c r="D9" s="150">
        <v>103960.040699</v>
      </c>
      <c r="E9" s="150">
        <v>22867.545349</v>
      </c>
      <c r="F9" s="150">
        <v>198</v>
      </c>
      <c r="G9" s="151">
        <v>1569018.275783</v>
      </c>
      <c r="H9" s="151">
        <v>104158.040699</v>
      </c>
      <c r="I9" s="44"/>
      <c r="J9"/>
      <c r="K9" s="44"/>
      <c r="L9"/>
      <c r="M9"/>
      <c r="N9"/>
      <c r="O9"/>
      <c r="P9"/>
      <c r="Q9"/>
      <c r="R9"/>
      <c r="S9"/>
      <c r="T9"/>
      <c r="U9"/>
      <c r="V9"/>
      <c r="W9"/>
    </row>
    <row r="10" spans="2:23" ht="15.75" x14ac:dyDescent="0.25">
      <c r="B10" s="149" t="s">
        <v>39</v>
      </c>
      <c r="C10" s="150">
        <v>278989.633554</v>
      </c>
      <c r="D10" s="150">
        <v>80561.711186999994</v>
      </c>
      <c r="E10" s="150">
        <v>1467.8338659999999</v>
      </c>
      <c r="F10" s="150">
        <v>0</v>
      </c>
      <c r="G10" s="151">
        <v>280457.46742</v>
      </c>
      <c r="H10" s="151">
        <v>80561.711186999994</v>
      </c>
      <c r="I10" s="44"/>
      <c r="J10"/>
      <c r="K10" s="44"/>
      <c r="L10"/>
      <c r="M10"/>
      <c r="N10"/>
      <c r="O10"/>
      <c r="P10"/>
      <c r="Q10"/>
      <c r="R10"/>
      <c r="S10"/>
      <c r="T10"/>
      <c r="U10"/>
      <c r="V10"/>
      <c r="W10"/>
    </row>
    <row r="11" spans="2:23" ht="15.75" x14ac:dyDescent="0.25">
      <c r="B11" s="149" t="s">
        <v>40</v>
      </c>
      <c r="C11" s="150">
        <v>171976.64036200001</v>
      </c>
      <c r="D11" s="150">
        <v>179905.32811999999</v>
      </c>
      <c r="E11" s="150">
        <v>0</v>
      </c>
      <c r="F11" s="150">
        <v>0</v>
      </c>
      <c r="G11" s="151">
        <v>171976.64036200001</v>
      </c>
      <c r="H11" s="151">
        <v>179905.32811999999</v>
      </c>
      <c r="I11" s="44"/>
      <c r="J11"/>
      <c r="K11" s="44"/>
      <c r="L11"/>
      <c r="M11"/>
      <c r="N11"/>
      <c r="O11"/>
      <c r="P11"/>
      <c r="Q11"/>
      <c r="R11"/>
      <c r="S11"/>
      <c r="T11"/>
      <c r="U11"/>
      <c r="V11"/>
      <c r="W11"/>
    </row>
    <row r="12" spans="2:23" ht="15.75" x14ac:dyDescent="0.25">
      <c r="B12" s="149" t="s">
        <v>41</v>
      </c>
      <c r="C12" s="150">
        <v>96315.323277999996</v>
      </c>
      <c r="D12" s="150">
        <v>44429.191809000004</v>
      </c>
      <c r="E12" s="150">
        <v>87.400429000000003</v>
      </c>
      <c r="F12" s="150">
        <v>0</v>
      </c>
      <c r="G12" s="151">
        <v>96402.723706999997</v>
      </c>
      <c r="H12" s="151">
        <v>44429.191809000004</v>
      </c>
      <c r="I12" s="44"/>
      <c r="J12"/>
      <c r="K12" s="44"/>
      <c r="L12"/>
      <c r="M12"/>
      <c r="N12"/>
      <c r="O12"/>
      <c r="P12"/>
      <c r="Q12"/>
      <c r="R12"/>
      <c r="S12"/>
      <c r="T12"/>
      <c r="U12"/>
      <c r="V12"/>
      <c r="W12"/>
    </row>
    <row r="13" spans="2:23" ht="15.75" x14ac:dyDescent="0.25">
      <c r="B13" s="152" t="s">
        <v>160</v>
      </c>
      <c r="C13" s="153">
        <v>2093432.3276280002</v>
      </c>
      <c r="D13" s="153">
        <v>408856.27181499999</v>
      </c>
      <c r="E13" s="153">
        <v>24422.779644000002</v>
      </c>
      <c r="F13" s="153">
        <v>198</v>
      </c>
      <c r="G13" s="153">
        <v>2117855.1072720001</v>
      </c>
      <c r="H13" s="153">
        <v>409054.27181499999</v>
      </c>
      <c r="I13" s="44"/>
      <c r="J13"/>
      <c r="K13" s="44"/>
      <c r="L13"/>
      <c r="M13"/>
      <c r="N13"/>
      <c r="O13"/>
      <c r="P13"/>
      <c r="Q13"/>
      <c r="R13"/>
      <c r="S13"/>
      <c r="T13"/>
      <c r="U13"/>
      <c r="V13"/>
      <c r="W13"/>
    </row>
    <row r="14" spans="2:23" ht="29.25" customHeight="1" x14ac:dyDescent="0.25">
      <c r="B14" s="1993" t="s">
        <v>194</v>
      </c>
      <c r="C14" s="1993"/>
      <c r="D14" s="1993"/>
      <c r="E14" s="1993"/>
      <c r="F14" s="1993"/>
      <c r="G14" s="1993"/>
      <c r="H14" s="1993"/>
      <c r="I14"/>
      <c r="K14"/>
      <c r="L14"/>
      <c r="M14"/>
      <c r="N14"/>
      <c r="O14"/>
      <c r="P14"/>
      <c r="Q14"/>
      <c r="R14"/>
      <c r="S14"/>
      <c r="T14"/>
      <c r="U14"/>
      <c r="V14"/>
      <c r="W14"/>
    </row>
    <row r="15" spans="2:23" ht="15.75" x14ac:dyDescent="0.25">
      <c r="B15" s="15"/>
      <c r="I15"/>
      <c r="J15"/>
      <c r="K15"/>
      <c r="L15"/>
      <c r="M15"/>
      <c r="N15"/>
      <c r="O15"/>
      <c r="P15"/>
      <c r="Q15"/>
      <c r="R15"/>
      <c r="S15"/>
      <c r="T15"/>
      <c r="U15"/>
      <c r="V15"/>
      <c r="W15"/>
    </row>
    <row r="16" spans="2:23" ht="15.75" x14ac:dyDescent="0.25">
      <c r="D16" s="146"/>
      <c r="E16" s="146"/>
      <c r="F16" s="146"/>
      <c r="G16" s="146"/>
      <c r="H16" s="146"/>
      <c r="I16"/>
      <c r="J16"/>
      <c r="K16"/>
      <c r="L16"/>
      <c r="M16"/>
      <c r="N16"/>
    </row>
    <row r="17" spans="3:14" ht="15.75" x14ac:dyDescent="0.25">
      <c r="D17" s="146"/>
      <c r="E17" s="146"/>
      <c r="F17" s="146"/>
      <c r="G17" s="146"/>
      <c r="H17" s="146"/>
      <c r="I17"/>
      <c r="J17"/>
      <c r="K17"/>
      <c r="L17"/>
      <c r="M17"/>
      <c r="N17"/>
    </row>
    <row r="18" spans="3:14" ht="15.75" x14ac:dyDescent="0.25">
      <c r="C18"/>
      <c r="D18"/>
      <c r="E18"/>
      <c r="F18"/>
      <c r="G18"/>
      <c r="H18" s="146"/>
      <c r="I18"/>
      <c r="J18"/>
      <c r="K18"/>
      <c r="L18"/>
      <c r="M18"/>
      <c r="N18"/>
    </row>
    <row r="19" spans="3:14" ht="15.75" x14ac:dyDescent="0.25">
      <c r="E19" s="146"/>
      <c r="F19" s="146"/>
      <c r="G19" s="146"/>
      <c r="H19" s="146"/>
      <c r="I19"/>
      <c r="J19"/>
      <c r="K19"/>
      <c r="L19"/>
      <c r="M19"/>
      <c r="N19"/>
    </row>
    <row r="20" spans="3:14" ht="15.75" x14ac:dyDescent="0.25">
      <c r="I20"/>
      <c r="J20"/>
      <c r="K20"/>
      <c r="L20"/>
      <c r="M20"/>
      <c r="N20"/>
    </row>
    <row r="21" spans="3:14" ht="15.75" x14ac:dyDescent="0.25">
      <c r="I21"/>
      <c r="J21"/>
      <c r="K21"/>
      <c r="L21"/>
      <c r="M21"/>
      <c r="N21"/>
    </row>
    <row r="22" spans="3:14" ht="15.75" x14ac:dyDescent="0.25">
      <c r="C22" s="20"/>
      <c r="D22" s="20"/>
      <c r="E22" s="20"/>
      <c r="F22" s="20"/>
      <c r="G22" s="20"/>
      <c r="I22"/>
      <c r="J22"/>
      <c r="K22"/>
      <c r="L22"/>
      <c r="M22"/>
      <c r="N22"/>
    </row>
    <row r="23" spans="3:14" ht="15.75" x14ac:dyDescent="0.25">
      <c r="I23"/>
      <c r="J23"/>
      <c r="K23"/>
      <c r="L23"/>
      <c r="M23"/>
      <c r="N23"/>
    </row>
    <row r="25" spans="3:14" ht="15.75" x14ac:dyDescent="0.25">
      <c r="F25"/>
      <c r="G25"/>
      <c r="H25"/>
      <c r="I25"/>
    </row>
  </sheetData>
  <mergeCells count="8">
    <mergeCell ref="B14:H14"/>
    <mergeCell ref="B2:H2"/>
    <mergeCell ref="B3:H3"/>
    <mergeCell ref="B4:H4"/>
    <mergeCell ref="B5:H5"/>
    <mergeCell ref="B6:H6"/>
    <mergeCell ref="B7:B8"/>
    <mergeCell ref="G7:H7"/>
  </mergeCells>
  <hyperlinks>
    <hyperlink ref="I2" location="'Indice Total'!A76" display="Volver"/>
  </hyperlinks>
  <pageMargins left="0.7" right="0.7" top="0.75" bottom="0.75" header="0.3" footer="0.3"/>
  <pageSetup paperSize="14" scale="85" fitToHeight="0"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O47"/>
  <sheetViews>
    <sheetView showGridLines="0" zoomScale="90" zoomScaleNormal="90" workbookViewId="0"/>
  </sheetViews>
  <sheetFormatPr baseColWidth="10" defaultRowHeight="15" x14ac:dyDescent="0.25"/>
  <cols>
    <col min="1" max="1" width="23.7109375" customWidth="1"/>
    <col min="2" max="5" width="23.5703125" customWidth="1"/>
    <col min="6" max="6" width="16.5703125" bestFit="1" customWidth="1"/>
    <col min="7" max="7" width="12.5703125" customWidth="1"/>
    <col min="8" max="8" width="13" bestFit="1" customWidth="1"/>
  </cols>
  <sheetData>
    <row r="1" spans="2:15" ht="42.95" customHeight="1" x14ac:dyDescent="0.25">
      <c r="F1" s="3"/>
    </row>
    <row r="2" spans="2:15" ht="18" x14ac:dyDescent="0.25">
      <c r="B2" s="1957" t="s">
        <v>195</v>
      </c>
      <c r="C2" s="1957"/>
      <c r="D2" s="1957"/>
      <c r="E2" s="1957"/>
      <c r="F2" s="3" t="s">
        <v>1</v>
      </c>
      <c r="G2" s="57"/>
      <c r="H2" s="57"/>
      <c r="I2" s="57"/>
      <c r="J2" s="57"/>
      <c r="K2" s="57"/>
      <c r="L2" s="57"/>
      <c r="M2" s="57"/>
      <c r="N2" s="57"/>
    </row>
    <row r="3" spans="2:15" ht="15.75" customHeight="1" x14ac:dyDescent="0.25">
      <c r="B3" s="1973" t="s">
        <v>196</v>
      </c>
      <c r="C3" s="1973"/>
      <c r="D3" s="1973"/>
      <c r="E3" s="1973"/>
      <c r="F3" s="154"/>
      <c r="G3" s="154"/>
      <c r="H3" s="154"/>
      <c r="I3" s="154"/>
      <c r="J3" s="154"/>
      <c r="K3" s="154"/>
      <c r="L3" s="154"/>
      <c r="M3" s="154"/>
      <c r="N3" s="154"/>
    </row>
    <row r="4" spans="2:15" ht="15.75" x14ac:dyDescent="0.25">
      <c r="B4" s="1991" t="s">
        <v>197</v>
      </c>
      <c r="C4" s="1991"/>
      <c r="D4" s="1991"/>
      <c r="E4" s="1991"/>
      <c r="F4" s="6"/>
      <c r="G4" s="6"/>
      <c r="H4" s="6"/>
      <c r="I4" s="6"/>
      <c r="J4" s="6"/>
      <c r="K4" s="6"/>
      <c r="L4" s="6"/>
      <c r="M4" s="6"/>
      <c r="N4" s="6"/>
    </row>
    <row r="5" spans="2:15" ht="22.5" customHeight="1" thickBot="1" x14ac:dyDescent="0.3">
      <c r="B5" s="1956">
        <v>2019</v>
      </c>
      <c r="C5" s="1956"/>
      <c r="D5" s="1956"/>
      <c r="E5" s="1956"/>
      <c r="F5" s="6"/>
      <c r="G5" s="6"/>
      <c r="H5" s="6"/>
      <c r="I5" s="6"/>
      <c r="J5" s="6"/>
      <c r="K5" s="6"/>
      <c r="L5" s="6"/>
      <c r="M5" s="6"/>
      <c r="N5" s="6"/>
    </row>
    <row r="6" spans="2:15" ht="15.75" x14ac:dyDescent="0.25">
      <c r="B6" s="6"/>
      <c r="C6" s="6"/>
      <c r="D6" s="6"/>
      <c r="E6" s="6"/>
      <c r="F6" s="6"/>
      <c r="G6" s="6"/>
      <c r="H6" s="6"/>
      <c r="I6" s="6"/>
      <c r="J6" s="6"/>
      <c r="K6" s="6"/>
      <c r="L6" s="6"/>
      <c r="M6" s="6"/>
      <c r="N6" s="6"/>
    </row>
    <row r="7" spans="2:15" ht="17.25" customHeight="1" x14ac:dyDescent="0.25">
      <c r="B7" s="155" t="s">
        <v>114</v>
      </c>
      <c r="C7" s="156" t="s">
        <v>198</v>
      </c>
      <c r="D7" s="156" t="s">
        <v>199</v>
      </c>
      <c r="E7" s="156" t="s">
        <v>117</v>
      </c>
      <c r="F7" s="96"/>
    </row>
    <row r="8" spans="2:15" ht="17.25" customHeight="1" x14ac:dyDescent="0.25">
      <c r="B8" s="63" t="s">
        <v>38</v>
      </c>
      <c r="C8" s="157">
        <v>2.0080000000000001E-2</v>
      </c>
      <c r="D8" s="157">
        <v>1.686E-2</v>
      </c>
      <c r="E8" s="158">
        <v>1.9550000000000001E-2</v>
      </c>
      <c r="F8" s="159"/>
    </row>
    <row r="9" spans="2:15" ht="17.25" customHeight="1" x14ac:dyDescent="0.25">
      <c r="B9" s="63" t="s">
        <v>39</v>
      </c>
      <c r="C9" s="157">
        <v>2.2389980133458099E-2</v>
      </c>
      <c r="D9" s="157">
        <v>1.7045353447558399E-2</v>
      </c>
      <c r="E9" s="158">
        <v>2.1117079583108701E-2</v>
      </c>
      <c r="F9" s="159"/>
    </row>
    <row r="10" spans="2:15" ht="17.25" customHeight="1" x14ac:dyDescent="0.25">
      <c r="B10" s="63" t="s">
        <v>40</v>
      </c>
      <c r="C10" s="157">
        <v>1.83804615028209E-2</v>
      </c>
      <c r="D10" s="157">
        <v>1.6618490281112699E-2</v>
      </c>
      <c r="E10" s="158">
        <v>1.7415347778675001E-2</v>
      </c>
      <c r="F10" s="159"/>
    </row>
    <row r="11" spans="2:15" ht="17.25" customHeight="1" x14ac:dyDescent="0.25">
      <c r="B11" s="63" t="s">
        <v>41</v>
      </c>
      <c r="C11" s="157">
        <v>2.2577275375450123E-2</v>
      </c>
      <c r="D11" s="157">
        <v>1.6102110644139626E-2</v>
      </c>
      <c r="E11" s="158">
        <v>2.03765849242999E-2</v>
      </c>
      <c r="F11" s="159"/>
    </row>
    <row r="12" spans="2:15" ht="17.25" customHeight="1" x14ac:dyDescent="0.25">
      <c r="B12" s="160" t="s">
        <v>200</v>
      </c>
      <c r="C12" s="161">
        <v>2.3220000000000001E-2</v>
      </c>
      <c r="D12" s="161">
        <v>1.6979999999999999E-2</v>
      </c>
      <c r="E12" s="161">
        <v>2.1420000000000002E-2</v>
      </c>
      <c r="F12" s="159"/>
    </row>
    <row r="13" spans="2:15" s="96" customFormat="1" ht="17.25" customHeight="1" x14ac:dyDescent="0.25">
      <c r="B13" s="144" t="s">
        <v>201</v>
      </c>
      <c r="C13" s="6"/>
      <c r="D13" s="6"/>
      <c r="E13" s="6"/>
      <c r="G13"/>
      <c r="H13"/>
      <c r="I13"/>
      <c r="J13"/>
      <c r="K13"/>
      <c r="L13"/>
      <c r="M13"/>
      <c r="N13"/>
      <c r="O13"/>
    </row>
    <row r="14" spans="2:15" ht="15.75" x14ac:dyDescent="0.25">
      <c r="F14" s="96"/>
      <c r="G14" s="6"/>
      <c r="H14" s="6"/>
      <c r="I14" s="6"/>
      <c r="J14" s="6"/>
      <c r="K14" s="6"/>
      <c r="L14" s="6"/>
      <c r="M14" s="6"/>
      <c r="N14" s="6"/>
    </row>
    <row r="15" spans="2:15" ht="15.75" x14ac:dyDescent="0.25">
      <c r="B15" s="6"/>
      <c r="C15" s="6"/>
      <c r="I15" s="6"/>
      <c r="J15" s="6"/>
      <c r="K15" s="6"/>
      <c r="L15" s="6"/>
      <c r="M15" s="6"/>
      <c r="N15" s="6"/>
    </row>
    <row r="16" spans="2:15" ht="15.75" x14ac:dyDescent="0.25">
      <c r="I16" s="6"/>
      <c r="J16" s="96"/>
      <c r="K16" s="96"/>
      <c r="L16" s="96"/>
      <c r="M16" s="96"/>
      <c r="N16" s="96"/>
    </row>
    <row r="17" spans="2:14" ht="15.75" hidden="1" customHeight="1" x14ac:dyDescent="0.25">
      <c r="B17" s="6"/>
      <c r="C17" s="6"/>
      <c r="I17" s="6"/>
      <c r="J17" s="96"/>
      <c r="K17" s="96"/>
      <c r="L17" s="96"/>
      <c r="M17" s="96"/>
      <c r="N17" s="96"/>
    </row>
    <row r="18" spans="2:14" ht="16.5" hidden="1" customHeight="1" thickTop="1" x14ac:dyDescent="0.25">
      <c r="B18" s="6"/>
      <c r="C18" s="6"/>
      <c r="I18" s="6"/>
      <c r="J18" s="96"/>
      <c r="K18" s="96"/>
      <c r="L18" s="96"/>
      <c r="M18" s="96"/>
    </row>
    <row r="19" spans="2:14" ht="18" hidden="1" customHeight="1" x14ac:dyDescent="0.25">
      <c r="B19" s="162" t="s">
        <v>202</v>
      </c>
      <c r="C19" s="162"/>
      <c r="I19" s="6"/>
      <c r="J19" s="96"/>
      <c r="K19" s="96"/>
      <c r="L19" s="96"/>
      <c r="M19" s="96"/>
    </row>
    <row r="20" spans="2:14" ht="15.75" hidden="1" customHeight="1" x14ac:dyDescent="0.25">
      <c r="B20" s="163" t="s">
        <v>203</v>
      </c>
      <c r="C20" s="163"/>
      <c r="I20" s="6"/>
      <c r="J20" s="96"/>
      <c r="K20" s="96"/>
      <c r="L20" s="96"/>
      <c r="M20" s="96"/>
    </row>
    <row r="21" spans="2:14" ht="21.75" hidden="1" customHeight="1" x14ac:dyDescent="0.25">
      <c r="B21" s="163" t="s">
        <v>197</v>
      </c>
      <c r="C21" s="163"/>
      <c r="I21" s="6"/>
      <c r="J21" s="96"/>
      <c r="K21" s="96"/>
      <c r="L21" s="96"/>
      <c r="M21" s="96"/>
    </row>
    <row r="22" spans="2:14" ht="22.5" hidden="1" customHeight="1" thickBot="1" x14ac:dyDescent="0.3">
      <c r="B22" s="163">
        <v>2013</v>
      </c>
      <c r="C22" s="163"/>
      <c r="I22" s="6"/>
      <c r="J22" s="96"/>
      <c r="K22" s="96"/>
      <c r="L22" s="96"/>
      <c r="M22" s="96"/>
    </row>
    <row r="23" spans="2:14" ht="15.75" hidden="1" customHeight="1" x14ac:dyDescent="0.25">
      <c r="B23" s="6"/>
      <c r="C23" s="6"/>
      <c r="I23" s="6"/>
      <c r="J23" s="96"/>
      <c r="K23" s="96"/>
      <c r="L23" s="96"/>
      <c r="M23" s="96"/>
    </row>
    <row r="24" spans="2:14" ht="15.75" hidden="1" customHeight="1" x14ac:dyDescent="0.25">
      <c r="B24" s="6"/>
      <c r="C24" s="6"/>
      <c r="I24" s="6"/>
      <c r="J24" s="96"/>
      <c r="K24" s="96"/>
      <c r="L24" s="96"/>
      <c r="M24" s="96"/>
    </row>
    <row r="25" spans="2:14" ht="15.75" hidden="1" customHeight="1" x14ac:dyDescent="0.25">
      <c r="B25" s="6"/>
      <c r="C25" s="6"/>
      <c r="I25" s="6"/>
      <c r="J25" s="96"/>
      <c r="K25" s="96"/>
      <c r="L25" s="96"/>
      <c r="M25" s="96"/>
    </row>
    <row r="26" spans="2:14" ht="15.75" hidden="1" customHeight="1" x14ac:dyDescent="0.25">
      <c r="B26" s="6"/>
      <c r="C26" s="6"/>
      <c r="I26" s="6"/>
      <c r="J26" s="96"/>
      <c r="K26" s="96"/>
      <c r="L26" s="96"/>
      <c r="M26" s="96"/>
    </row>
    <row r="27" spans="2:14" ht="15.75" hidden="1" customHeight="1" x14ac:dyDescent="0.25">
      <c r="B27" s="6"/>
      <c r="C27" s="6"/>
      <c r="I27" s="6"/>
      <c r="J27" s="96"/>
      <c r="K27" s="96"/>
      <c r="L27" s="96"/>
      <c r="M27" s="96"/>
    </row>
    <row r="28" spans="2:14" ht="15.75" hidden="1" customHeight="1" x14ac:dyDescent="0.25">
      <c r="B28" s="6"/>
      <c r="C28" s="6"/>
      <c r="I28" s="6"/>
      <c r="J28" s="96"/>
      <c r="K28" s="96"/>
      <c r="L28" s="96"/>
      <c r="M28" s="96"/>
    </row>
    <row r="29" spans="2:14" ht="15.75" hidden="1" customHeight="1" x14ac:dyDescent="0.25">
      <c r="B29" s="6"/>
      <c r="C29" s="6"/>
      <c r="I29" s="6"/>
      <c r="J29" s="96"/>
      <c r="K29" s="96"/>
      <c r="L29" s="96"/>
      <c r="M29" s="96"/>
    </row>
    <row r="30" spans="2:14" ht="15.75" hidden="1" customHeight="1" x14ac:dyDescent="0.25">
      <c r="B30" s="6"/>
      <c r="C30" s="6"/>
      <c r="I30" s="145" t="s">
        <v>204</v>
      </c>
      <c r="J30" s="96"/>
      <c r="K30" s="96"/>
      <c r="L30" s="96"/>
      <c r="M30" s="96"/>
    </row>
    <row r="31" spans="2:14" ht="15.75" hidden="1" customHeight="1" x14ac:dyDescent="0.25">
      <c r="B31" s="6"/>
      <c r="C31" s="6"/>
      <c r="I31" s="145" t="s">
        <v>205</v>
      </c>
      <c r="J31" s="96"/>
      <c r="K31" s="96"/>
      <c r="L31" s="96"/>
      <c r="M31" s="96"/>
    </row>
    <row r="32" spans="2:14" ht="15.75" hidden="1" customHeight="1" x14ac:dyDescent="0.25">
      <c r="B32" s="6"/>
      <c r="C32" s="6"/>
      <c r="I32" s="6"/>
      <c r="J32" s="6"/>
      <c r="K32" s="6"/>
      <c r="L32" s="6"/>
      <c r="M32" s="6"/>
    </row>
    <row r="33" spans="2:13" ht="15.75" hidden="1" customHeight="1" x14ac:dyDescent="0.25">
      <c r="B33" s="6"/>
      <c r="C33" s="6"/>
      <c r="I33" s="6"/>
      <c r="J33" s="6"/>
      <c r="K33" s="6"/>
      <c r="L33" s="6"/>
      <c r="M33" s="6"/>
    </row>
    <row r="34" spans="2:13" ht="15.75" hidden="1" customHeight="1" x14ac:dyDescent="0.25">
      <c r="B34" s="6"/>
      <c r="C34" s="6"/>
      <c r="I34" s="6"/>
      <c r="J34" s="6"/>
      <c r="K34" s="6"/>
      <c r="L34" s="6"/>
      <c r="M34" s="6"/>
    </row>
    <row r="35" spans="2:13" ht="15.75" hidden="1" customHeight="1" x14ac:dyDescent="0.25">
      <c r="B35" s="6"/>
      <c r="C35" s="6"/>
      <c r="I35" s="6"/>
      <c r="J35" s="6"/>
      <c r="K35" s="6"/>
      <c r="L35" s="6"/>
      <c r="M35" s="6"/>
    </row>
    <row r="36" spans="2:13" ht="15.75" hidden="1" customHeight="1" x14ac:dyDescent="0.25">
      <c r="B36" s="6"/>
      <c r="C36" s="6"/>
      <c r="I36" s="6"/>
      <c r="J36" s="6"/>
      <c r="K36" s="6"/>
      <c r="L36" s="6"/>
      <c r="M36" s="6"/>
    </row>
    <row r="37" spans="2:13" ht="15.75" hidden="1" customHeight="1" x14ac:dyDescent="0.25">
      <c r="B37" s="6"/>
      <c r="C37" s="6"/>
      <c r="I37" s="6"/>
      <c r="J37" s="6"/>
      <c r="K37" s="6"/>
      <c r="L37" s="6"/>
      <c r="M37" s="6"/>
    </row>
    <row r="38" spans="2:13" ht="15.75" hidden="1" customHeight="1" x14ac:dyDescent="0.25">
      <c r="B38" s="6"/>
      <c r="C38" s="6"/>
      <c r="I38" s="6"/>
      <c r="J38" s="6"/>
      <c r="K38" s="6"/>
      <c r="L38" s="6"/>
      <c r="M38" s="6"/>
    </row>
    <row r="39" spans="2:13" ht="15.75" hidden="1" customHeight="1" x14ac:dyDescent="0.25">
      <c r="B39" s="6"/>
      <c r="C39" s="6"/>
      <c r="I39" s="6"/>
      <c r="J39" s="6"/>
      <c r="K39" s="6"/>
      <c r="L39" s="6"/>
      <c r="M39" s="6"/>
    </row>
    <row r="40" spans="2:13" ht="15.75" hidden="1" customHeight="1" x14ac:dyDescent="0.25">
      <c r="B40" s="6"/>
      <c r="C40" s="6"/>
      <c r="I40" s="6"/>
      <c r="J40" s="6"/>
      <c r="K40" s="6"/>
      <c r="L40" s="6"/>
      <c r="M40" s="6"/>
    </row>
    <row r="41" spans="2:13" ht="15.75" hidden="1" customHeight="1" x14ac:dyDescent="0.25">
      <c r="B41" s="144" t="s">
        <v>206</v>
      </c>
      <c r="C41" s="6"/>
      <c r="I41" s="6"/>
      <c r="J41" s="6"/>
      <c r="K41" s="6"/>
      <c r="L41" s="6"/>
      <c r="M41" s="6"/>
    </row>
    <row r="42" spans="2:13" ht="15.75" hidden="1" customHeight="1" x14ac:dyDescent="0.25">
      <c r="B42" s="6"/>
      <c r="C42" s="6"/>
      <c r="I42" s="6"/>
      <c r="J42" s="6"/>
      <c r="K42" s="6"/>
      <c r="L42" s="6"/>
      <c r="M42" s="6"/>
    </row>
    <row r="43" spans="2:13" ht="15.75" hidden="1" customHeight="1" x14ac:dyDescent="0.25">
      <c r="B43" s="6"/>
      <c r="C43" s="6"/>
      <c r="I43" s="6"/>
      <c r="J43" s="6"/>
      <c r="K43" s="6"/>
      <c r="L43" s="6"/>
      <c r="M43" s="6"/>
    </row>
    <row r="44" spans="2:13" s="164" customFormat="1" ht="15" hidden="1" customHeight="1" x14ac:dyDescent="0.25">
      <c r="D44"/>
      <c r="E44"/>
      <c r="F44"/>
      <c r="G44"/>
      <c r="H44"/>
    </row>
    <row r="45" spans="2:13" s="164" customFormat="1" ht="15.75" hidden="1" customHeight="1" thickBot="1" x14ac:dyDescent="0.3">
      <c r="D45"/>
      <c r="E45"/>
      <c r="F45"/>
      <c r="G45"/>
      <c r="H45"/>
    </row>
    <row r="46" spans="2:13" s="164" customFormat="1" ht="15.75" x14ac:dyDescent="0.25">
      <c r="B46" s="6"/>
      <c r="C46" s="6"/>
      <c r="D46"/>
      <c r="E46"/>
      <c r="F46"/>
      <c r="G46"/>
      <c r="H46"/>
      <c r="I46" s="6"/>
      <c r="J46" s="6"/>
      <c r="K46" s="6"/>
      <c r="L46" s="6"/>
      <c r="M46" s="6"/>
    </row>
    <row r="47" spans="2:13" x14ac:dyDescent="0.25">
      <c r="B47" s="96"/>
      <c r="C47" s="96"/>
      <c r="I47" s="96"/>
      <c r="J47" s="96"/>
      <c r="K47" s="96"/>
      <c r="L47" s="96"/>
      <c r="M47" s="96"/>
    </row>
  </sheetData>
  <mergeCells count="4">
    <mergeCell ref="B2:E2"/>
    <mergeCell ref="B3:E3"/>
    <mergeCell ref="B4:E4"/>
    <mergeCell ref="B5:E5"/>
  </mergeCells>
  <hyperlinks>
    <hyperlink ref="F2" location="'Indice Total'!A76" display="Volver"/>
  </hyperlinks>
  <printOptions horizontalCentered="1" verticalCentered="1"/>
  <pageMargins left="0.70866141732283472" right="0.70866141732283472" top="0.74803149606299213" bottom="0.74803149606299213" header="0.31496062992125984" footer="0.31496062992125984"/>
  <pageSetup paperSize="14" scale="61" fitToHeight="0"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1:M27"/>
  <sheetViews>
    <sheetView showGridLines="0" zoomScale="90" zoomScaleNormal="90" workbookViewId="0"/>
  </sheetViews>
  <sheetFormatPr baseColWidth="10" defaultColWidth="10.28515625" defaultRowHeight="12.75" x14ac:dyDescent="0.2"/>
  <cols>
    <col min="1" max="1" width="23.7109375" style="21" customWidth="1"/>
    <col min="2" max="2" width="35.7109375" style="21" bestFit="1" customWidth="1"/>
    <col min="3" max="3" width="12.42578125" style="21" customWidth="1"/>
    <col min="4" max="4" width="15.42578125" style="21" bestFit="1" customWidth="1"/>
    <col min="5" max="5" width="11.85546875" style="21" customWidth="1"/>
    <col min="6" max="6" width="15.42578125" style="21" bestFit="1" customWidth="1"/>
    <col min="7" max="7" width="11" style="21" bestFit="1" customWidth="1"/>
    <col min="8" max="8" width="15.85546875" style="21" customWidth="1"/>
    <col min="9" max="9" width="11" style="21" bestFit="1" customWidth="1"/>
    <col min="10" max="10" width="15.42578125" style="21" bestFit="1" customWidth="1"/>
    <col min="11" max="11" width="11" style="21" bestFit="1" customWidth="1"/>
    <col min="12" max="13" width="15.7109375" style="21" customWidth="1"/>
    <col min="14" max="16384" width="10.28515625" style="21"/>
  </cols>
  <sheetData>
    <row r="1" spans="2:13" ht="42.95" customHeight="1" x14ac:dyDescent="0.2">
      <c r="G1" s="3"/>
    </row>
    <row r="2" spans="2:13" ht="15" customHeight="1" x14ac:dyDescent="0.2">
      <c r="B2" s="1957" t="s">
        <v>207</v>
      </c>
      <c r="C2" s="1957"/>
      <c r="D2" s="1957"/>
      <c r="E2" s="1957"/>
      <c r="F2" s="1957"/>
      <c r="G2" s="1957"/>
      <c r="H2" s="1957"/>
      <c r="I2" s="1957"/>
      <c r="J2" s="1957"/>
      <c r="K2" s="1957"/>
      <c r="L2" s="1957"/>
      <c r="M2" s="3" t="s">
        <v>1</v>
      </c>
    </row>
    <row r="3" spans="2:13" ht="32.25" customHeight="1" x14ac:dyDescent="0.25">
      <c r="B3" s="1960" t="s">
        <v>208</v>
      </c>
      <c r="C3" s="1960"/>
      <c r="D3" s="1960"/>
      <c r="E3" s="1960"/>
      <c r="F3" s="1960"/>
      <c r="G3" s="1960"/>
      <c r="H3" s="1960"/>
      <c r="I3" s="1960"/>
      <c r="J3" s="1960"/>
      <c r="K3" s="1960"/>
      <c r="L3" s="1960"/>
    </row>
    <row r="4" spans="2:13" ht="15" customHeight="1" x14ac:dyDescent="0.25">
      <c r="B4" s="2000" t="s">
        <v>209</v>
      </c>
      <c r="C4" s="2000"/>
      <c r="D4" s="2000"/>
      <c r="E4" s="2000"/>
      <c r="F4" s="2000"/>
      <c r="G4" s="2000"/>
      <c r="H4" s="2000"/>
      <c r="I4" s="2000"/>
      <c r="J4" s="2000"/>
      <c r="K4" s="2000"/>
      <c r="L4" s="2000"/>
    </row>
    <row r="5" spans="2:13" ht="15" customHeight="1" thickBot="1" x14ac:dyDescent="0.3">
      <c r="B5" s="2001" t="s">
        <v>210</v>
      </c>
      <c r="C5" s="2001"/>
      <c r="D5" s="2001"/>
      <c r="E5" s="2001"/>
      <c r="F5" s="2001"/>
      <c r="G5" s="2001"/>
      <c r="H5" s="2001"/>
      <c r="I5" s="2001"/>
      <c r="J5" s="2001"/>
      <c r="K5" s="2001"/>
      <c r="L5" s="2001"/>
      <c r="M5"/>
    </row>
    <row r="6" spans="2:13" ht="15" customHeight="1" x14ac:dyDescent="0.2">
      <c r="F6" s="165"/>
    </row>
    <row r="7" spans="2:13" ht="15" customHeight="1" x14ac:dyDescent="0.25">
      <c r="B7" s="2002" t="s">
        <v>211</v>
      </c>
      <c r="C7" s="2004">
        <v>2015</v>
      </c>
      <c r="D7" s="2004"/>
      <c r="E7" s="2004">
        <v>2016</v>
      </c>
      <c r="F7" s="2004"/>
      <c r="G7" s="2004">
        <v>2017</v>
      </c>
      <c r="H7" s="2004"/>
      <c r="I7" s="2004">
        <v>2018</v>
      </c>
      <c r="J7" s="2004"/>
      <c r="K7" s="2004">
        <v>2019</v>
      </c>
      <c r="L7" s="2004"/>
      <c r="M7"/>
    </row>
    <row r="8" spans="2:13" ht="15" customHeight="1" x14ac:dyDescent="0.25">
      <c r="B8" s="2003"/>
      <c r="C8" s="113" t="s">
        <v>212</v>
      </c>
      <c r="D8" s="113" t="s">
        <v>213</v>
      </c>
      <c r="E8" s="113" t="s">
        <v>212</v>
      </c>
      <c r="F8" s="113" t="s">
        <v>213</v>
      </c>
      <c r="G8" s="113" t="s">
        <v>212</v>
      </c>
      <c r="H8" s="113" t="s">
        <v>213</v>
      </c>
      <c r="I8" s="113" t="s">
        <v>212</v>
      </c>
      <c r="J8" s="113" t="s">
        <v>213</v>
      </c>
      <c r="K8" s="113" t="s">
        <v>212</v>
      </c>
      <c r="L8" s="113" t="s">
        <v>213</v>
      </c>
      <c r="M8"/>
    </row>
    <row r="9" spans="2:13" ht="18" customHeight="1" x14ac:dyDescent="0.25">
      <c r="B9" s="63" t="s">
        <v>214</v>
      </c>
      <c r="C9" s="166">
        <v>1100</v>
      </c>
      <c r="D9" s="166">
        <v>6488451</v>
      </c>
      <c r="E9" s="166">
        <v>1121</v>
      </c>
      <c r="F9" s="166">
        <v>7163183</v>
      </c>
      <c r="G9" s="166">
        <v>966</v>
      </c>
      <c r="H9" s="166">
        <v>6807746.2209999999</v>
      </c>
      <c r="I9" s="166">
        <v>1098</v>
      </c>
      <c r="J9" s="166">
        <v>7300853.25</v>
      </c>
      <c r="K9" s="166">
        <v>982.75</v>
      </c>
      <c r="L9" s="166">
        <v>6658942.835</v>
      </c>
      <c r="M9"/>
    </row>
    <row r="10" spans="2:13" ht="18" customHeight="1" x14ac:dyDescent="0.25">
      <c r="B10" s="63" t="s">
        <v>215</v>
      </c>
      <c r="C10" s="166">
        <v>1109</v>
      </c>
      <c r="D10" s="166">
        <v>6360679</v>
      </c>
      <c r="E10" s="166">
        <v>1007</v>
      </c>
      <c r="F10" s="166">
        <v>6250194</v>
      </c>
      <c r="G10" s="166">
        <v>953</v>
      </c>
      <c r="H10" s="166">
        <v>6150164.7790000001</v>
      </c>
      <c r="I10" s="166">
        <v>909</v>
      </c>
      <c r="J10" s="166">
        <v>5789574.25</v>
      </c>
      <c r="K10" s="166">
        <v>829</v>
      </c>
      <c r="L10" s="166">
        <v>4989874.6830000002</v>
      </c>
      <c r="M10"/>
    </row>
    <row r="11" spans="2:13" ht="18" customHeight="1" x14ac:dyDescent="0.25">
      <c r="B11" s="118" t="s">
        <v>216</v>
      </c>
      <c r="C11" s="167">
        <v>2209</v>
      </c>
      <c r="D11" s="167">
        <v>12849130</v>
      </c>
      <c r="E11" s="167">
        <v>2128</v>
      </c>
      <c r="F11" s="167">
        <v>13413377</v>
      </c>
      <c r="G11" s="167">
        <v>1919</v>
      </c>
      <c r="H11" s="167">
        <v>12957911</v>
      </c>
      <c r="I11" s="167">
        <v>2007</v>
      </c>
      <c r="J11" s="167">
        <v>13090427.5</v>
      </c>
      <c r="K11" s="167">
        <v>1811.75</v>
      </c>
      <c r="L11" s="167">
        <v>11648817.517999999</v>
      </c>
      <c r="M11"/>
    </row>
    <row r="12" spans="2:13" ht="18" customHeight="1" x14ac:dyDescent="0.25">
      <c r="B12" s="168"/>
      <c r="C12" s="169"/>
      <c r="D12" s="170"/>
      <c r="E12" s="169"/>
      <c r="F12" s="170"/>
      <c r="G12" s="169"/>
      <c r="H12" s="170"/>
      <c r="I12" s="169"/>
      <c r="J12" s="170"/>
      <c r="K12" s="169"/>
      <c r="L12" s="170"/>
      <c r="M12"/>
    </row>
    <row r="13" spans="2:13" ht="18" customHeight="1" x14ac:dyDescent="0.25">
      <c r="B13" s="63" t="s">
        <v>214</v>
      </c>
      <c r="C13" s="166">
        <v>263870</v>
      </c>
      <c r="D13" s="166">
        <v>112633549</v>
      </c>
      <c r="E13" s="166">
        <v>280901</v>
      </c>
      <c r="F13" s="166">
        <v>120823978</v>
      </c>
      <c r="G13" s="166">
        <v>285838</v>
      </c>
      <c r="H13" s="166">
        <v>138103021.78799999</v>
      </c>
      <c r="I13" s="166">
        <v>300276</v>
      </c>
      <c r="J13" s="166">
        <v>124710269.75</v>
      </c>
      <c r="K13" s="166">
        <v>288609.5</v>
      </c>
      <c r="L13" s="166">
        <v>125113078.1494</v>
      </c>
      <c r="M13"/>
    </row>
    <row r="14" spans="2:13" ht="18" customHeight="1" x14ac:dyDescent="0.25">
      <c r="B14" s="63" t="s">
        <v>217</v>
      </c>
      <c r="C14" s="166">
        <v>114098</v>
      </c>
      <c r="D14" s="166">
        <v>53694626</v>
      </c>
      <c r="E14" s="166">
        <v>114176</v>
      </c>
      <c r="F14" s="166">
        <v>54162086</v>
      </c>
      <c r="G14" s="166">
        <v>113607</v>
      </c>
      <c r="H14" s="166">
        <v>55450231.870999999</v>
      </c>
      <c r="I14" s="166">
        <v>105375</v>
      </c>
      <c r="J14" s="166">
        <v>51356631.5</v>
      </c>
      <c r="K14" s="166">
        <v>92104.5</v>
      </c>
      <c r="L14" s="166">
        <v>45357644.6928</v>
      </c>
      <c r="M14"/>
    </row>
    <row r="15" spans="2:13" ht="18" customHeight="1" x14ac:dyDescent="0.25">
      <c r="B15" s="135" t="s">
        <v>218</v>
      </c>
      <c r="C15" s="171">
        <v>377968</v>
      </c>
      <c r="D15" s="171">
        <v>166328175</v>
      </c>
      <c r="E15" s="171">
        <v>395077</v>
      </c>
      <c r="F15" s="171">
        <v>174986064</v>
      </c>
      <c r="G15" s="171">
        <v>399445</v>
      </c>
      <c r="H15" s="171">
        <v>193553253.65899998</v>
      </c>
      <c r="I15" s="171">
        <v>405651</v>
      </c>
      <c r="J15" s="171">
        <v>176104530.25</v>
      </c>
      <c r="K15" s="171">
        <v>380714</v>
      </c>
      <c r="L15" s="171">
        <v>170470722.84219998</v>
      </c>
      <c r="M15"/>
    </row>
    <row r="16" spans="2:13" ht="15" customHeight="1" x14ac:dyDescent="0.2">
      <c r="B16" s="46"/>
      <c r="F16" s="165"/>
    </row>
    <row r="17" spans="2:10" ht="15" customHeight="1" x14ac:dyDescent="0.2">
      <c r="B17" s="46"/>
    </row>
    <row r="18" spans="2:10" ht="15" customHeight="1" x14ac:dyDescent="0.2">
      <c r="B18" s="46"/>
    </row>
    <row r="19" spans="2:10" ht="15" x14ac:dyDescent="0.25">
      <c r="B19"/>
      <c r="C19"/>
      <c r="D19"/>
      <c r="E19"/>
      <c r="F19"/>
      <c r="G19"/>
      <c r="H19"/>
      <c r="I19"/>
      <c r="J19"/>
    </row>
    <row r="20" spans="2:10" ht="15" x14ac:dyDescent="0.25">
      <c r="B20"/>
      <c r="C20"/>
      <c r="D20"/>
      <c r="E20"/>
      <c r="F20"/>
      <c r="G20"/>
      <c r="H20"/>
      <c r="I20"/>
      <c r="J20"/>
    </row>
    <row r="21" spans="2:10" ht="15" x14ac:dyDescent="0.25">
      <c r="B21"/>
      <c r="C21"/>
      <c r="D21"/>
      <c r="E21"/>
      <c r="F21"/>
      <c r="G21"/>
      <c r="H21"/>
      <c r="I21"/>
      <c r="J21"/>
    </row>
    <row r="22" spans="2:10" ht="15" x14ac:dyDescent="0.25">
      <c r="B22"/>
      <c r="C22"/>
      <c r="D22"/>
      <c r="E22"/>
      <c r="F22"/>
      <c r="G22"/>
      <c r="H22"/>
      <c r="I22"/>
      <c r="J22"/>
    </row>
    <row r="23" spans="2:10" ht="15" x14ac:dyDescent="0.25">
      <c r="B23"/>
      <c r="C23"/>
      <c r="D23"/>
      <c r="E23"/>
      <c r="F23"/>
      <c r="G23"/>
      <c r="H23"/>
      <c r="I23"/>
      <c r="J23"/>
    </row>
    <row r="24" spans="2:10" ht="15" x14ac:dyDescent="0.25">
      <c r="B24"/>
      <c r="C24"/>
      <c r="D24"/>
      <c r="E24"/>
      <c r="F24"/>
      <c r="G24"/>
      <c r="H24"/>
      <c r="I24"/>
      <c r="J24"/>
    </row>
    <row r="25" spans="2:10" ht="15" x14ac:dyDescent="0.25">
      <c r="B25"/>
      <c r="C25"/>
      <c r="D25"/>
      <c r="E25"/>
      <c r="F25"/>
      <c r="G25"/>
      <c r="H25"/>
      <c r="I25"/>
      <c r="J25"/>
    </row>
    <row r="26" spans="2:10" ht="15" x14ac:dyDescent="0.25">
      <c r="B26"/>
      <c r="C26"/>
      <c r="D26"/>
      <c r="E26"/>
      <c r="F26"/>
      <c r="G26"/>
      <c r="H26"/>
      <c r="I26"/>
      <c r="J26"/>
    </row>
    <row r="27" spans="2:10" ht="15" x14ac:dyDescent="0.25">
      <c r="B27"/>
      <c r="C27"/>
      <c r="D27"/>
      <c r="E27"/>
      <c r="F27"/>
      <c r="G27"/>
      <c r="H27"/>
      <c r="I27"/>
      <c r="J27"/>
    </row>
  </sheetData>
  <mergeCells count="10">
    <mergeCell ref="B2:L2"/>
    <mergeCell ref="B3:L3"/>
    <mergeCell ref="B4:L4"/>
    <mergeCell ref="B5:L5"/>
    <mergeCell ref="B7:B8"/>
    <mergeCell ref="C7:D7"/>
    <mergeCell ref="E7:F7"/>
    <mergeCell ref="G7:H7"/>
    <mergeCell ref="I7:J7"/>
    <mergeCell ref="K7:L7"/>
  </mergeCells>
  <hyperlinks>
    <hyperlink ref="M2" location="'Indice Total'!A76" display="Volver"/>
  </hyperlinks>
  <pageMargins left="0.70866141732283472" right="0.70866141732283472" top="0.74803149606299213" bottom="0.74803149606299213" header="0.31496062992125984" footer="0.31496062992125984"/>
  <pageSetup scale="71" orientation="landscape" horizontalDpi="4294967292"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1:L27"/>
  <sheetViews>
    <sheetView showGridLines="0" zoomScale="90" zoomScaleNormal="90" workbookViewId="0"/>
  </sheetViews>
  <sheetFormatPr baseColWidth="10" defaultRowHeight="15" x14ac:dyDescent="0.2"/>
  <cols>
    <col min="1" max="1" width="23.7109375" style="6" customWidth="1"/>
    <col min="2" max="2" width="34.85546875" style="6" customWidth="1"/>
    <col min="3" max="3" width="15.85546875" style="6" customWidth="1"/>
    <col min="4" max="4" width="16" style="6" customWidth="1"/>
    <col min="5" max="5" width="14" style="6" customWidth="1"/>
    <col min="6" max="6" width="17" style="6" customWidth="1"/>
    <col min="7" max="7" width="15.140625" style="6" customWidth="1"/>
    <col min="8" max="8" width="11.42578125" style="6"/>
    <col min="9" max="9" width="17.28515625" style="6" customWidth="1"/>
    <col min="10" max="10" width="15.85546875" style="6" customWidth="1"/>
    <col min="11" max="11" width="14" style="6" customWidth="1"/>
    <col min="12" max="12" width="14.140625" style="6" customWidth="1"/>
    <col min="13" max="16384" width="11.42578125" style="6"/>
  </cols>
  <sheetData>
    <row r="1" spans="2:12" ht="42.95" customHeight="1" x14ac:dyDescent="0.2"/>
    <row r="2" spans="2:12" ht="27.75" customHeight="1" x14ac:dyDescent="0.2">
      <c r="B2" s="1957" t="s">
        <v>219</v>
      </c>
      <c r="C2" s="1957"/>
      <c r="D2" s="1957"/>
      <c r="E2" s="1957"/>
      <c r="F2" s="1957"/>
      <c r="G2" s="1957"/>
      <c r="H2" s="3" t="s">
        <v>1</v>
      </c>
    </row>
    <row r="3" spans="2:12" ht="42" customHeight="1" x14ac:dyDescent="0.2">
      <c r="B3" s="2007" t="s">
        <v>220</v>
      </c>
      <c r="C3" s="1959"/>
      <c r="D3" s="1959"/>
      <c r="E3" s="1959"/>
      <c r="F3" s="1959"/>
      <c r="G3" s="1959"/>
      <c r="H3" s="22"/>
    </row>
    <row r="4" spans="2:12" ht="17.25" customHeight="1" thickBot="1" x14ac:dyDescent="0.25">
      <c r="B4" s="1956">
        <v>2019</v>
      </c>
      <c r="C4" s="1956"/>
      <c r="D4" s="1956"/>
      <c r="E4" s="1956"/>
      <c r="F4" s="1956"/>
      <c r="G4" s="1956"/>
      <c r="H4" s="22"/>
    </row>
    <row r="5" spans="2:12" ht="16.5" customHeight="1" x14ac:dyDescent="0.25">
      <c r="B5" s="172"/>
      <c r="C5" s="173"/>
      <c r="D5" s="173"/>
      <c r="E5" s="173"/>
      <c r="F5" s="173"/>
      <c r="G5" s="173"/>
      <c r="H5" s="22"/>
    </row>
    <row r="6" spans="2:12" ht="35.25" customHeight="1" x14ac:dyDescent="0.25">
      <c r="B6" s="174" t="s">
        <v>221</v>
      </c>
      <c r="C6" s="175" t="s">
        <v>53</v>
      </c>
      <c r="D6" s="175" t="s">
        <v>54</v>
      </c>
      <c r="E6" s="175" t="s">
        <v>142</v>
      </c>
      <c r="F6" s="175" t="s">
        <v>56</v>
      </c>
      <c r="G6" s="176" t="s">
        <v>143</v>
      </c>
      <c r="H6" s="22"/>
      <c r="I6"/>
      <c r="J6"/>
      <c r="K6"/>
      <c r="L6"/>
    </row>
    <row r="7" spans="2:12" ht="18" customHeight="1" x14ac:dyDescent="0.25">
      <c r="B7" s="63" t="s">
        <v>214</v>
      </c>
      <c r="C7" s="166">
        <v>914</v>
      </c>
      <c r="D7" s="166">
        <v>13</v>
      </c>
      <c r="E7" s="166">
        <v>54.75</v>
      </c>
      <c r="F7" s="166">
        <v>1</v>
      </c>
      <c r="G7" s="167">
        <v>982.75</v>
      </c>
      <c r="H7" s="22"/>
      <c r="I7"/>
      <c r="J7"/>
      <c r="K7"/>
      <c r="L7"/>
    </row>
    <row r="8" spans="2:12" ht="18" customHeight="1" x14ac:dyDescent="0.25">
      <c r="B8" s="63" t="s">
        <v>217</v>
      </c>
      <c r="C8" s="166">
        <v>736</v>
      </c>
      <c r="D8" s="166">
        <v>52</v>
      </c>
      <c r="E8" s="166">
        <v>41</v>
      </c>
      <c r="F8" s="166">
        <v>0</v>
      </c>
      <c r="G8" s="167">
        <v>829</v>
      </c>
      <c r="H8" s="22"/>
      <c r="I8"/>
      <c r="J8"/>
      <c r="K8"/>
      <c r="L8"/>
    </row>
    <row r="9" spans="2:12" ht="18" customHeight="1" x14ac:dyDescent="0.25">
      <c r="B9" s="118" t="s">
        <v>216</v>
      </c>
      <c r="C9" s="171">
        <v>1650</v>
      </c>
      <c r="D9" s="171">
        <v>65</v>
      </c>
      <c r="E9" s="171">
        <v>95.75</v>
      </c>
      <c r="F9" s="171">
        <v>1</v>
      </c>
      <c r="G9" s="167">
        <v>1811.75</v>
      </c>
      <c r="H9" s="22"/>
      <c r="I9"/>
      <c r="J9"/>
      <c r="K9"/>
      <c r="L9"/>
    </row>
    <row r="10" spans="2:12" ht="18" customHeight="1" x14ac:dyDescent="0.25">
      <c r="B10" s="63" t="s">
        <v>214</v>
      </c>
      <c r="C10" s="166">
        <v>275841</v>
      </c>
      <c r="D10" s="166">
        <v>12064</v>
      </c>
      <c r="E10" s="166">
        <v>567.5</v>
      </c>
      <c r="F10" s="166">
        <v>137</v>
      </c>
      <c r="G10" s="167">
        <v>288609.5</v>
      </c>
      <c r="H10" s="22"/>
      <c r="I10"/>
      <c r="J10"/>
      <c r="K10"/>
      <c r="L10"/>
    </row>
    <row r="11" spans="2:12" ht="18" customHeight="1" x14ac:dyDescent="0.25">
      <c r="B11" s="63" t="s">
        <v>217</v>
      </c>
      <c r="C11" s="166">
        <v>65112</v>
      </c>
      <c r="D11" s="166">
        <v>26507</v>
      </c>
      <c r="E11" s="166">
        <v>485.5</v>
      </c>
      <c r="F11" s="166">
        <v>0</v>
      </c>
      <c r="G11" s="167">
        <v>92104.5</v>
      </c>
      <c r="H11" s="22"/>
      <c r="I11"/>
      <c r="J11"/>
      <c r="K11"/>
      <c r="L11"/>
    </row>
    <row r="12" spans="2:12" ht="18" customHeight="1" x14ac:dyDescent="0.25">
      <c r="B12" s="135" t="s">
        <v>218</v>
      </c>
      <c r="C12" s="171">
        <v>340953</v>
      </c>
      <c r="D12" s="171">
        <v>38571</v>
      </c>
      <c r="E12" s="171">
        <v>1053</v>
      </c>
      <c r="F12" s="171">
        <v>137</v>
      </c>
      <c r="G12" s="167">
        <v>380714</v>
      </c>
      <c r="H12" s="22"/>
      <c r="I12"/>
      <c r="J12"/>
      <c r="K12"/>
      <c r="L12"/>
    </row>
    <row r="13" spans="2:12" ht="15.75" x14ac:dyDescent="0.2">
      <c r="B13" s="15"/>
      <c r="C13" s="177"/>
      <c r="D13" s="173"/>
      <c r="E13" s="173"/>
      <c r="F13" s="173"/>
      <c r="G13" s="173"/>
      <c r="H13" s="22"/>
    </row>
    <row r="14" spans="2:12" x14ac:dyDescent="0.2">
      <c r="B14" s="178"/>
      <c r="C14" s="173"/>
      <c r="D14" s="173"/>
      <c r="E14" s="173"/>
      <c r="F14" s="173"/>
      <c r="G14" s="137"/>
      <c r="H14" s="22"/>
    </row>
    <row r="15" spans="2:12" ht="18" x14ac:dyDescent="0.2">
      <c r="B15" s="1957" t="s">
        <v>222</v>
      </c>
      <c r="C15" s="1957"/>
      <c r="D15" s="1957"/>
      <c r="E15" s="1957"/>
      <c r="F15" s="1957"/>
      <c r="G15" s="1957"/>
      <c r="H15" s="3" t="s">
        <v>1</v>
      </c>
    </row>
    <row r="16" spans="2:12" ht="36.75" customHeight="1" x14ac:dyDescent="0.2">
      <c r="B16" s="2007" t="s">
        <v>223</v>
      </c>
      <c r="C16" s="1959"/>
      <c r="D16" s="1959"/>
      <c r="E16" s="1959"/>
      <c r="F16" s="1959"/>
      <c r="G16" s="1959"/>
    </row>
    <row r="17" spans="2:12" x14ac:dyDescent="0.2">
      <c r="B17" s="2008" t="s">
        <v>224</v>
      </c>
      <c r="C17" s="1974"/>
      <c r="D17" s="1974"/>
      <c r="E17" s="1974"/>
      <c r="F17" s="1974"/>
      <c r="G17" s="1974"/>
    </row>
    <row r="18" spans="2:12" ht="23.25" customHeight="1" thickBot="1" x14ac:dyDescent="0.25">
      <c r="B18" s="1956">
        <v>2019</v>
      </c>
      <c r="C18" s="1956"/>
      <c r="D18" s="1956"/>
      <c r="E18" s="1956"/>
      <c r="F18" s="1956"/>
      <c r="G18" s="1956"/>
    </row>
    <row r="19" spans="2:12" x14ac:dyDescent="0.2">
      <c r="B19" s="2005"/>
      <c r="C19" s="2006"/>
      <c r="D19" s="2006"/>
      <c r="E19" s="2006"/>
      <c r="F19" s="2006"/>
      <c r="G19" s="2006"/>
    </row>
    <row r="20" spans="2:12" ht="30" x14ac:dyDescent="0.25">
      <c r="B20" s="179" t="s">
        <v>221</v>
      </c>
      <c r="C20" s="180" t="s">
        <v>53</v>
      </c>
      <c r="D20" s="180" t="s">
        <v>54</v>
      </c>
      <c r="E20" s="180" t="s">
        <v>142</v>
      </c>
      <c r="F20" s="180" t="s">
        <v>56</v>
      </c>
      <c r="G20" s="181" t="s">
        <v>143</v>
      </c>
      <c r="I20"/>
      <c r="J20"/>
      <c r="K20"/>
      <c r="L20"/>
    </row>
    <row r="21" spans="2:12" ht="18" customHeight="1" x14ac:dyDescent="0.25">
      <c r="B21" s="63" t="s">
        <v>214</v>
      </c>
      <c r="C21" s="166">
        <v>6153254.335</v>
      </c>
      <c r="D21" s="166">
        <v>85304</v>
      </c>
      <c r="E21" s="166">
        <v>420384.5</v>
      </c>
      <c r="F21" s="166">
        <v>0</v>
      </c>
      <c r="G21" s="167">
        <v>6658942.835</v>
      </c>
      <c r="I21"/>
      <c r="J21"/>
      <c r="K21"/>
      <c r="L21"/>
    </row>
    <row r="22" spans="2:12" ht="18" customHeight="1" x14ac:dyDescent="0.25">
      <c r="B22" s="63" t="s">
        <v>217</v>
      </c>
      <c r="C22" s="166">
        <v>4332923.1830000002</v>
      </c>
      <c r="D22" s="166">
        <v>329023</v>
      </c>
      <c r="E22" s="166">
        <v>327928.5</v>
      </c>
      <c r="F22" s="166">
        <v>0</v>
      </c>
      <c r="G22" s="167">
        <v>4989874.6830000002</v>
      </c>
      <c r="I22"/>
      <c r="J22"/>
      <c r="K22"/>
      <c r="L22"/>
    </row>
    <row r="23" spans="2:12" ht="18" customHeight="1" x14ac:dyDescent="0.25">
      <c r="B23" s="118" t="s">
        <v>216</v>
      </c>
      <c r="C23" s="171">
        <v>10486177.517999999</v>
      </c>
      <c r="D23" s="171">
        <v>414327</v>
      </c>
      <c r="E23" s="171">
        <v>748313</v>
      </c>
      <c r="F23" s="171">
        <v>0</v>
      </c>
      <c r="G23" s="167">
        <v>11648817.517999999</v>
      </c>
      <c r="I23"/>
      <c r="J23"/>
      <c r="K23"/>
      <c r="L23"/>
    </row>
    <row r="24" spans="2:12" ht="18" customHeight="1" x14ac:dyDescent="0.25">
      <c r="B24" s="63" t="s">
        <v>214</v>
      </c>
      <c r="C24" s="166">
        <v>122478669.47499999</v>
      </c>
      <c r="D24" s="166">
        <v>2084044</v>
      </c>
      <c r="E24" s="166">
        <v>537688.67440000002</v>
      </c>
      <c r="F24" s="166">
        <v>12676</v>
      </c>
      <c r="G24" s="167">
        <v>125113078.1494</v>
      </c>
      <c r="I24"/>
      <c r="J24"/>
      <c r="K24"/>
      <c r="L24"/>
    </row>
    <row r="25" spans="2:12" ht="18" customHeight="1" x14ac:dyDescent="0.25">
      <c r="B25" s="63" t="s">
        <v>217</v>
      </c>
      <c r="C25" s="166">
        <v>43102187.814000003</v>
      </c>
      <c r="D25" s="166">
        <v>2097920</v>
      </c>
      <c r="E25" s="166">
        <v>157536.87880000001</v>
      </c>
      <c r="F25" s="166">
        <v>0</v>
      </c>
      <c r="G25" s="167">
        <v>45357644.6928</v>
      </c>
      <c r="I25"/>
      <c r="J25"/>
      <c r="K25"/>
      <c r="L25"/>
    </row>
    <row r="26" spans="2:12" ht="18" customHeight="1" x14ac:dyDescent="0.25">
      <c r="B26" s="118" t="s">
        <v>218</v>
      </c>
      <c r="C26" s="171">
        <v>165580857.289</v>
      </c>
      <c r="D26" s="171">
        <v>4181964</v>
      </c>
      <c r="E26" s="171">
        <v>695225.55319999997</v>
      </c>
      <c r="F26" s="171">
        <v>12676</v>
      </c>
      <c r="G26" s="167">
        <v>170470722.84220001</v>
      </c>
      <c r="I26"/>
      <c r="J26"/>
      <c r="K26"/>
      <c r="L26"/>
    </row>
    <row r="27" spans="2:12" x14ac:dyDescent="0.2">
      <c r="B27" s="15"/>
    </row>
  </sheetData>
  <mergeCells count="8">
    <mergeCell ref="B18:G18"/>
    <mergeCell ref="B19:G19"/>
    <mergeCell ref="B2:G2"/>
    <mergeCell ref="B3:G3"/>
    <mergeCell ref="B4:G4"/>
    <mergeCell ref="B15:G15"/>
    <mergeCell ref="B16:G16"/>
    <mergeCell ref="B17:G17"/>
  </mergeCells>
  <hyperlinks>
    <hyperlink ref="H2" location="'Indice Total'!A76" display="Volver"/>
    <hyperlink ref="H15" location="'Indice Total'!A76" display="Volver"/>
  </hyperlinks>
  <pageMargins left="0.70866141732283472" right="0.70866141732283472" top="0.74803149606299213" bottom="0.74803149606299213" header="0.31496062992125984" footer="0.31496062992125984"/>
  <pageSetup scale="78" orientation="landscape" horizont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B1:T71"/>
  <sheetViews>
    <sheetView showGridLines="0" zoomScale="90" zoomScaleNormal="90" workbookViewId="0"/>
  </sheetViews>
  <sheetFormatPr baseColWidth="10" defaultRowHeight="15" x14ac:dyDescent="0.25"/>
  <cols>
    <col min="1" max="1" width="23.7109375" customWidth="1"/>
    <col min="2" max="2" width="65.28515625" customWidth="1"/>
    <col min="3" max="3" width="11.5703125" customWidth="1"/>
    <col min="5" max="5" width="13.42578125" customWidth="1"/>
    <col min="9" max="9" width="13.28515625" customWidth="1"/>
    <col min="10" max="12" width="11.5703125" customWidth="1"/>
    <col min="13" max="13" width="14" customWidth="1"/>
    <col min="16" max="16" width="13.140625" bestFit="1" customWidth="1"/>
    <col min="17" max="17" width="13.28515625" customWidth="1"/>
  </cols>
  <sheetData>
    <row r="1" spans="2:20" ht="42.95" customHeight="1" x14ac:dyDescent="0.25"/>
    <row r="2" spans="2:20" ht="15.75" customHeight="1" x14ac:dyDescent="0.25">
      <c r="B2" s="1778" t="s">
        <v>1570</v>
      </c>
      <c r="C2" s="1778"/>
      <c r="D2" s="1778"/>
      <c r="E2" s="1778"/>
      <c r="F2" s="1778"/>
      <c r="G2" s="1778"/>
      <c r="H2" s="1778"/>
      <c r="I2" s="1778"/>
      <c r="J2" s="1778"/>
      <c r="K2" s="1778"/>
      <c r="L2" s="1778"/>
      <c r="M2" s="1778"/>
      <c r="N2" s="1778"/>
      <c r="O2" s="3" t="s">
        <v>1</v>
      </c>
    </row>
    <row r="3" spans="2:20" ht="43.5" customHeight="1" x14ac:dyDescent="0.25">
      <c r="B3" s="1761" t="s">
        <v>1571</v>
      </c>
      <c r="C3" s="1761"/>
      <c r="D3" s="1761"/>
      <c r="E3" s="1761"/>
      <c r="F3" s="1761"/>
      <c r="G3" s="1761"/>
      <c r="H3" s="1761"/>
      <c r="I3" s="1761"/>
      <c r="J3" s="1761"/>
      <c r="K3" s="1761"/>
      <c r="L3" s="1761"/>
      <c r="M3" s="1761"/>
      <c r="N3" s="1761"/>
      <c r="O3" s="3"/>
    </row>
    <row r="4" spans="2:20" ht="19.149999999999999" customHeight="1" thickBot="1" x14ac:dyDescent="0.3">
      <c r="B4" s="1799">
        <v>2019</v>
      </c>
      <c r="C4" s="1799"/>
      <c r="D4" s="1799"/>
      <c r="E4" s="1799"/>
      <c r="F4" s="1799"/>
      <c r="G4" s="1799"/>
      <c r="H4" s="1799"/>
      <c r="I4" s="1799"/>
      <c r="J4" s="1799"/>
      <c r="K4" s="1799"/>
      <c r="L4" s="1799"/>
      <c r="M4" s="1799"/>
      <c r="N4" s="1799"/>
      <c r="P4" s="783"/>
      <c r="Q4" s="783"/>
      <c r="R4" s="783"/>
    </row>
    <row r="5" spans="2:20" x14ac:dyDescent="0.25">
      <c r="B5" s="784"/>
      <c r="C5" s="784"/>
      <c r="D5" s="784"/>
      <c r="E5" s="784"/>
      <c r="F5" s="784"/>
      <c r="G5" s="768"/>
      <c r="H5" s="768"/>
      <c r="I5" s="768"/>
      <c r="J5" s="768"/>
      <c r="K5" s="768"/>
      <c r="L5" s="523"/>
      <c r="M5" s="523"/>
      <c r="N5" s="523"/>
      <c r="P5" s="785"/>
      <c r="Q5" s="785"/>
      <c r="R5" s="783"/>
    </row>
    <row r="6" spans="2:20" ht="17.25" customHeight="1" x14ac:dyDescent="0.25">
      <c r="B6" s="1786" t="s">
        <v>52</v>
      </c>
      <c r="C6" s="1800" t="s">
        <v>1572</v>
      </c>
      <c r="D6" s="1800"/>
      <c r="E6" s="1800"/>
      <c r="F6" s="1800"/>
      <c r="G6" s="1801" t="s">
        <v>1573</v>
      </c>
      <c r="H6" s="1802"/>
      <c r="I6" s="1802"/>
      <c r="J6" s="1803"/>
      <c r="K6" s="1800" t="s">
        <v>117</v>
      </c>
      <c r="L6" s="1800"/>
      <c r="M6" s="1800"/>
      <c r="N6" s="1800"/>
      <c r="P6" s="785"/>
      <c r="Q6" s="785"/>
      <c r="R6" s="783"/>
    </row>
    <row r="7" spans="2:20" ht="31.5" x14ac:dyDescent="0.25">
      <c r="B7" s="1787"/>
      <c r="C7" s="786" t="s">
        <v>115</v>
      </c>
      <c r="D7" s="786" t="s">
        <v>116</v>
      </c>
      <c r="E7" s="786" t="s">
        <v>1566</v>
      </c>
      <c r="F7" s="786" t="s">
        <v>735</v>
      </c>
      <c r="G7" s="787" t="s">
        <v>115</v>
      </c>
      <c r="H7" s="786" t="s">
        <v>116</v>
      </c>
      <c r="I7" s="786" t="s">
        <v>1566</v>
      </c>
      <c r="J7" s="788" t="s">
        <v>735</v>
      </c>
      <c r="K7" s="786" t="s">
        <v>115</v>
      </c>
      <c r="L7" s="786" t="s">
        <v>116</v>
      </c>
      <c r="M7" s="786" t="s">
        <v>1566</v>
      </c>
      <c r="N7" s="786" t="s">
        <v>735</v>
      </c>
      <c r="O7" s="789"/>
      <c r="P7" s="739"/>
      <c r="Q7" s="737"/>
      <c r="R7" s="783"/>
    </row>
    <row r="8" spans="2:20" ht="18" customHeight="1" x14ac:dyDescent="0.25">
      <c r="B8" s="742" t="s">
        <v>1546</v>
      </c>
      <c r="C8" s="716">
        <v>253855.08333333334</v>
      </c>
      <c r="D8" s="716">
        <v>106719.83333333333</v>
      </c>
      <c r="E8" s="716"/>
      <c r="F8" s="719">
        <v>360574.91666666669</v>
      </c>
      <c r="G8" s="790">
        <v>49757.666666666664</v>
      </c>
      <c r="H8" s="716">
        <v>14379.666666666666</v>
      </c>
      <c r="I8" s="716">
        <v>0.66666666666666663</v>
      </c>
      <c r="J8" s="719">
        <v>64137.999999999993</v>
      </c>
      <c r="K8" s="716">
        <v>303612.75</v>
      </c>
      <c r="L8" s="716">
        <v>121099.5</v>
      </c>
      <c r="M8" s="716">
        <v>0.66666666666666663</v>
      </c>
      <c r="N8" s="719">
        <v>424712.91666666669</v>
      </c>
      <c r="O8" s="789"/>
      <c r="P8" s="791"/>
      <c r="Q8" s="746"/>
      <c r="R8" s="792"/>
      <c r="S8" s="793"/>
      <c r="T8" s="793"/>
    </row>
    <row r="9" spans="2:20" ht="18" customHeight="1" x14ac:dyDescent="0.25">
      <c r="B9" s="742" t="s">
        <v>1547</v>
      </c>
      <c r="C9" s="716">
        <v>30854.5</v>
      </c>
      <c r="D9" s="716">
        <v>10676</v>
      </c>
      <c r="E9" s="716"/>
      <c r="F9" s="719">
        <v>41530.5</v>
      </c>
      <c r="G9" s="790">
        <v>2066.25</v>
      </c>
      <c r="H9" s="716">
        <v>470.83333333333331</v>
      </c>
      <c r="I9" s="716">
        <v>0</v>
      </c>
      <c r="J9" s="719">
        <v>2537.0833333333335</v>
      </c>
      <c r="K9" s="716">
        <v>32920.75</v>
      </c>
      <c r="L9" s="716">
        <v>11146.833333333334</v>
      </c>
      <c r="M9" s="716">
        <v>0</v>
      </c>
      <c r="N9" s="719">
        <v>44067.583333333336</v>
      </c>
      <c r="O9" s="789"/>
      <c r="P9" s="791"/>
      <c r="Q9" s="746"/>
      <c r="R9" s="792"/>
      <c r="S9" s="793"/>
      <c r="T9" s="794"/>
    </row>
    <row r="10" spans="2:20" ht="18" customHeight="1" x14ac:dyDescent="0.25">
      <c r="B10" s="742" t="s">
        <v>72</v>
      </c>
      <c r="C10" s="716">
        <v>54384.25</v>
      </c>
      <c r="D10" s="716">
        <v>7489.333333333333</v>
      </c>
      <c r="E10" s="716"/>
      <c r="F10" s="719">
        <v>61873.583333333336</v>
      </c>
      <c r="G10" s="790">
        <v>14782.333333333334</v>
      </c>
      <c r="H10" s="716">
        <v>1293.3333333333333</v>
      </c>
      <c r="I10" s="716">
        <v>0</v>
      </c>
      <c r="J10" s="719">
        <v>16075.666666666668</v>
      </c>
      <c r="K10" s="716">
        <v>69166.583333333328</v>
      </c>
      <c r="L10" s="716">
        <v>8782.6666666666661</v>
      </c>
      <c r="M10" s="716">
        <v>0</v>
      </c>
      <c r="N10" s="719">
        <v>77949.25</v>
      </c>
      <c r="O10" s="789"/>
      <c r="P10" s="791"/>
      <c r="Q10" s="746"/>
      <c r="R10" s="792"/>
      <c r="S10" s="793"/>
      <c r="T10" s="789"/>
    </row>
    <row r="11" spans="2:20" ht="18" customHeight="1" x14ac:dyDescent="0.25">
      <c r="B11" s="742" t="s">
        <v>1548</v>
      </c>
      <c r="C11" s="716">
        <v>374964.91666666669</v>
      </c>
      <c r="D11" s="716">
        <v>125668.5</v>
      </c>
      <c r="E11" s="716"/>
      <c r="F11" s="719">
        <v>500633.41666666669</v>
      </c>
      <c r="G11" s="790">
        <v>33922.25</v>
      </c>
      <c r="H11" s="716">
        <v>14275</v>
      </c>
      <c r="I11" s="716">
        <v>3.5</v>
      </c>
      <c r="J11" s="719">
        <v>48200.75</v>
      </c>
      <c r="K11" s="716">
        <v>408887.16666666669</v>
      </c>
      <c r="L11" s="716">
        <v>139943.5</v>
      </c>
      <c r="M11" s="716">
        <v>3.5</v>
      </c>
      <c r="N11" s="719">
        <v>548834.16666666674</v>
      </c>
      <c r="O11" s="789"/>
      <c r="P11" s="791"/>
      <c r="Q11" s="746"/>
      <c r="R11" s="792"/>
      <c r="S11" s="793"/>
      <c r="T11" s="789"/>
    </row>
    <row r="12" spans="2:20" ht="18" customHeight="1" x14ac:dyDescent="0.25">
      <c r="B12" s="742" t="s">
        <v>1549</v>
      </c>
      <c r="C12" s="716">
        <v>23452.583333333332</v>
      </c>
      <c r="D12" s="716">
        <v>6179.25</v>
      </c>
      <c r="E12" s="716"/>
      <c r="F12" s="719">
        <v>29631.833333333332</v>
      </c>
      <c r="G12" s="790">
        <v>2324.0833333333335</v>
      </c>
      <c r="H12" s="716">
        <v>1220.5833333333333</v>
      </c>
      <c r="I12" s="716">
        <v>0</v>
      </c>
      <c r="J12" s="719">
        <v>3544.666666666667</v>
      </c>
      <c r="K12" s="716">
        <v>25776.666666666664</v>
      </c>
      <c r="L12" s="716">
        <v>7399.833333333333</v>
      </c>
      <c r="M12" s="716">
        <v>0</v>
      </c>
      <c r="N12" s="719">
        <v>33176.5</v>
      </c>
      <c r="O12" s="789"/>
      <c r="P12" s="791"/>
      <c r="Q12" s="746"/>
      <c r="R12" s="792"/>
      <c r="S12" s="793"/>
      <c r="T12" s="789"/>
    </row>
    <row r="13" spans="2:20" ht="18" customHeight="1" x14ac:dyDescent="0.25">
      <c r="B13" s="742" t="s">
        <v>70</v>
      </c>
      <c r="C13" s="716">
        <v>579399.91666666663</v>
      </c>
      <c r="D13" s="716">
        <v>61899.75</v>
      </c>
      <c r="E13" s="716"/>
      <c r="F13" s="719">
        <v>641299.66666666663</v>
      </c>
      <c r="G13" s="790">
        <v>56039.416666666664</v>
      </c>
      <c r="H13" s="716">
        <v>6574.833333333333</v>
      </c>
      <c r="I13" s="716">
        <v>1</v>
      </c>
      <c r="J13" s="719">
        <v>62615.25</v>
      </c>
      <c r="K13" s="716">
        <v>635439.33333333326</v>
      </c>
      <c r="L13" s="716">
        <v>68474.583333333328</v>
      </c>
      <c r="M13" s="716">
        <v>1</v>
      </c>
      <c r="N13" s="719">
        <v>703914.91666666663</v>
      </c>
      <c r="O13" s="789"/>
      <c r="P13" s="791"/>
      <c r="Q13" s="746"/>
      <c r="R13" s="792"/>
      <c r="S13" s="793"/>
      <c r="T13" s="789"/>
    </row>
    <row r="14" spans="2:20" ht="18" customHeight="1" x14ac:dyDescent="0.25">
      <c r="B14" s="742" t="s">
        <v>1550</v>
      </c>
      <c r="C14" s="716">
        <v>442755.75</v>
      </c>
      <c r="D14" s="716">
        <v>327218.5</v>
      </c>
      <c r="E14" s="716"/>
      <c r="F14" s="719">
        <v>769974.25</v>
      </c>
      <c r="G14" s="790">
        <v>86954.583333333328</v>
      </c>
      <c r="H14" s="716">
        <v>64968.75</v>
      </c>
      <c r="I14" s="716">
        <v>16.416666666666668</v>
      </c>
      <c r="J14" s="719">
        <v>151939.74999999997</v>
      </c>
      <c r="K14" s="716">
        <v>529710.33333333337</v>
      </c>
      <c r="L14" s="716">
        <v>392187.25</v>
      </c>
      <c r="M14" s="716">
        <v>16.416666666666668</v>
      </c>
      <c r="N14" s="719">
        <v>921914</v>
      </c>
      <c r="O14" s="789"/>
      <c r="P14" s="791"/>
      <c r="Q14" s="746"/>
      <c r="R14" s="792"/>
      <c r="S14" s="793"/>
      <c r="T14" s="789"/>
    </row>
    <row r="15" spans="2:20" ht="18" customHeight="1" x14ac:dyDescent="0.25">
      <c r="B15" s="742" t="s">
        <v>1551</v>
      </c>
      <c r="C15" s="716">
        <v>111177</v>
      </c>
      <c r="D15" s="716">
        <v>141276.83333333334</v>
      </c>
      <c r="E15" s="716"/>
      <c r="F15" s="719">
        <v>252453.83333333334</v>
      </c>
      <c r="G15" s="790">
        <v>25790.666666666668</v>
      </c>
      <c r="H15" s="716">
        <v>33394.5</v>
      </c>
      <c r="I15" s="716">
        <v>5.916666666666667</v>
      </c>
      <c r="J15" s="719">
        <v>59191.083333333336</v>
      </c>
      <c r="K15" s="716">
        <v>136967.66666666666</v>
      </c>
      <c r="L15" s="716">
        <v>174671.33333333334</v>
      </c>
      <c r="M15" s="716">
        <v>5.916666666666667</v>
      </c>
      <c r="N15" s="719">
        <v>311644.91666666669</v>
      </c>
      <c r="O15" s="789"/>
      <c r="P15" s="791"/>
      <c r="Q15" s="746"/>
      <c r="R15" s="792"/>
      <c r="S15" s="793"/>
      <c r="T15" s="789"/>
    </row>
    <row r="16" spans="2:20" ht="18" customHeight="1" x14ac:dyDescent="0.25">
      <c r="B16" s="742" t="s">
        <v>1552</v>
      </c>
      <c r="C16" s="716">
        <v>304683.33333333331</v>
      </c>
      <c r="D16" s="716">
        <v>69112.583333333328</v>
      </c>
      <c r="E16" s="716"/>
      <c r="F16" s="719">
        <v>373795.91666666663</v>
      </c>
      <c r="G16" s="790">
        <v>52928.333333333336</v>
      </c>
      <c r="H16" s="716">
        <v>12377.583333333334</v>
      </c>
      <c r="I16" s="716">
        <v>2.6666666666666665</v>
      </c>
      <c r="J16" s="719">
        <v>65308.583333333336</v>
      </c>
      <c r="K16" s="716">
        <v>357611.66666666663</v>
      </c>
      <c r="L16" s="716">
        <v>81490.166666666657</v>
      </c>
      <c r="M16" s="716">
        <v>2.6666666666666665</v>
      </c>
      <c r="N16" s="719">
        <v>439104.49999999994</v>
      </c>
      <c r="O16" s="789"/>
      <c r="P16" s="791"/>
      <c r="Q16" s="749"/>
      <c r="R16" s="795"/>
      <c r="S16" s="793"/>
      <c r="T16" s="789"/>
    </row>
    <row r="17" spans="2:20" ht="18" customHeight="1" x14ac:dyDescent="0.25">
      <c r="B17" s="742" t="s">
        <v>1553</v>
      </c>
      <c r="C17" s="716">
        <v>88321.666666666672</v>
      </c>
      <c r="D17" s="716">
        <v>98339.833333333328</v>
      </c>
      <c r="E17" s="716"/>
      <c r="F17" s="719">
        <v>186661.5</v>
      </c>
      <c r="G17" s="790">
        <v>8008.666666666667</v>
      </c>
      <c r="H17" s="716">
        <v>6117</v>
      </c>
      <c r="I17" s="716">
        <v>4.833333333333333</v>
      </c>
      <c r="J17" s="719">
        <v>14130.500000000002</v>
      </c>
      <c r="K17" s="716">
        <v>96330.333333333343</v>
      </c>
      <c r="L17" s="716">
        <v>104456.83333333333</v>
      </c>
      <c r="M17" s="716">
        <v>4.833333333333333</v>
      </c>
      <c r="N17" s="719">
        <v>200792.00000000003</v>
      </c>
      <c r="O17" s="789"/>
      <c r="P17" s="791"/>
      <c r="Q17" s="796"/>
      <c r="R17" s="796"/>
      <c r="S17" s="793"/>
      <c r="T17" s="789"/>
    </row>
    <row r="18" spans="2:20" ht="18" customHeight="1" x14ac:dyDescent="0.25">
      <c r="B18" s="742" t="s">
        <v>1554</v>
      </c>
      <c r="C18" s="716">
        <v>503237.66666666669</v>
      </c>
      <c r="D18" s="716">
        <v>299075.91666666669</v>
      </c>
      <c r="E18" s="716"/>
      <c r="F18" s="719">
        <v>802313.58333333337</v>
      </c>
      <c r="G18" s="790">
        <v>94131.916666666672</v>
      </c>
      <c r="H18" s="716">
        <v>61124.25</v>
      </c>
      <c r="I18" s="716">
        <v>361.91666666666669</v>
      </c>
      <c r="J18" s="719">
        <v>155618.08333333334</v>
      </c>
      <c r="K18" s="716">
        <v>597369.58333333337</v>
      </c>
      <c r="L18" s="716">
        <v>360200.16666666669</v>
      </c>
      <c r="M18" s="716">
        <v>361.91666666666669</v>
      </c>
      <c r="N18" s="719">
        <v>957931.66666666663</v>
      </c>
      <c r="O18" s="789"/>
      <c r="P18" s="791"/>
      <c r="Q18" s="796"/>
      <c r="R18" s="796"/>
      <c r="S18" s="793"/>
      <c r="T18" s="789"/>
    </row>
    <row r="19" spans="2:20" ht="18" customHeight="1" x14ac:dyDescent="0.25">
      <c r="B19" s="742" t="s">
        <v>1555</v>
      </c>
      <c r="C19" s="797">
        <v>167422.66666666666</v>
      </c>
      <c r="D19" s="716">
        <v>249049.33333333334</v>
      </c>
      <c r="E19" s="716"/>
      <c r="F19" s="719">
        <v>416472</v>
      </c>
      <c r="G19" s="798">
        <v>12729.416666666666</v>
      </c>
      <c r="H19" s="716">
        <v>22785.833333333332</v>
      </c>
      <c r="I19" s="716">
        <v>0.16666666666666666</v>
      </c>
      <c r="J19" s="719">
        <v>35515.416666666664</v>
      </c>
      <c r="K19" s="716">
        <v>180152.08333333331</v>
      </c>
      <c r="L19" s="716">
        <v>271835.16666666669</v>
      </c>
      <c r="M19" s="716">
        <v>0.16666666666666666</v>
      </c>
      <c r="N19" s="719">
        <v>451987.41666666669</v>
      </c>
      <c r="O19" s="789"/>
      <c r="P19" s="791"/>
      <c r="Q19" s="796"/>
      <c r="R19" s="796"/>
      <c r="S19" s="793"/>
      <c r="T19" s="789"/>
    </row>
    <row r="20" spans="2:20" ht="18" customHeight="1" x14ac:dyDescent="0.25">
      <c r="B20" s="742" t="s">
        <v>71</v>
      </c>
      <c r="C20" s="797">
        <v>124556.75</v>
      </c>
      <c r="D20" s="716">
        <v>272909.5</v>
      </c>
      <c r="E20" s="716"/>
      <c r="F20" s="719">
        <v>397466.25</v>
      </c>
      <c r="G20" s="798">
        <v>14906.25</v>
      </c>
      <c r="H20" s="716">
        <v>28211.5</v>
      </c>
      <c r="I20" s="716">
        <v>101.33333333333333</v>
      </c>
      <c r="J20" s="719">
        <v>43219.083333333336</v>
      </c>
      <c r="K20" s="716">
        <v>139463</v>
      </c>
      <c r="L20" s="716">
        <v>301121</v>
      </c>
      <c r="M20" s="716">
        <v>101.33333333333333</v>
      </c>
      <c r="N20" s="719">
        <v>440685.33333333331</v>
      </c>
      <c r="O20" s="789"/>
      <c r="P20" s="791"/>
      <c r="Q20" s="796"/>
      <c r="R20" s="796"/>
      <c r="S20" s="793"/>
      <c r="T20" s="789"/>
    </row>
    <row r="21" spans="2:20" ht="18" customHeight="1" x14ac:dyDescent="0.25">
      <c r="B21" s="742" t="s">
        <v>1556</v>
      </c>
      <c r="C21" s="797">
        <v>61168.666666666664</v>
      </c>
      <c r="D21" s="716">
        <v>149818.83333333334</v>
      </c>
      <c r="E21" s="716"/>
      <c r="F21" s="719">
        <v>210987.5</v>
      </c>
      <c r="G21" s="798">
        <v>41086.416666666664</v>
      </c>
      <c r="H21" s="716">
        <v>83314.25</v>
      </c>
      <c r="I21" s="716">
        <v>205</v>
      </c>
      <c r="J21" s="719">
        <v>124605.66666666666</v>
      </c>
      <c r="K21" s="716">
        <v>102255.08333333333</v>
      </c>
      <c r="L21" s="716">
        <v>233133.08333333334</v>
      </c>
      <c r="M21" s="716">
        <v>205</v>
      </c>
      <c r="N21" s="719">
        <v>335593.16666666669</v>
      </c>
      <c r="O21" s="789"/>
      <c r="P21" s="791"/>
      <c r="Q21" s="789"/>
      <c r="R21" s="789"/>
      <c r="S21" s="793"/>
      <c r="T21" s="789"/>
    </row>
    <row r="22" spans="2:20" ht="18" customHeight="1" x14ac:dyDescent="0.25">
      <c r="B22" s="742" t="s">
        <v>1557</v>
      </c>
      <c r="C22" s="716">
        <v>128192.41666666667</v>
      </c>
      <c r="D22" s="716">
        <v>140611.41666666666</v>
      </c>
      <c r="E22" s="716"/>
      <c r="F22" s="719">
        <v>268803.83333333331</v>
      </c>
      <c r="G22" s="790">
        <v>89761.833333333328</v>
      </c>
      <c r="H22" s="716">
        <v>79918.166666666672</v>
      </c>
      <c r="I22" s="716">
        <v>777.66666666666663</v>
      </c>
      <c r="J22" s="719">
        <v>170457.66666666666</v>
      </c>
      <c r="K22" s="716">
        <v>217954.25</v>
      </c>
      <c r="L22" s="716">
        <v>220529.58333333331</v>
      </c>
      <c r="M22" s="716">
        <v>777.66666666666663</v>
      </c>
      <c r="N22" s="719">
        <v>439261.5</v>
      </c>
      <c r="O22" s="789"/>
      <c r="P22" s="791"/>
      <c r="Q22" s="789"/>
      <c r="R22" s="789"/>
      <c r="S22" s="793"/>
      <c r="T22" s="789"/>
    </row>
    <row r="23" spans="2:20" ht="18" customHeight="1" x14ac:dyDescent="0.25">
      <c r="B23" s="742" t="s">
        <v>1558</v>
      </c>
      <c r="C23" s="716">
        <v>38063.916666666664</v>
      </c>
      <c r="D23" s="716">
        <v>12039.75</v>
      </c>
      <c r="E23" s="716"/>
      <c r="F23" s="719">
        <v>50103.666666666664</v>
      </c>
      <c r="G23" s="790">
        <v>28921.166666666668</v>
      </c>
      <c r="H23" s="716">
        <v>147224.33333333334</v>
      </c>
      <c r="I23" s="716">
        <v>0.16666666666666666</v>
      </c>
      <c r="J23" s="719">
        <v>176145.66666666666</v>
      </c>
      <c r="K23" s="716">
        <v>66985.083333333328</v>
      </c>
      <c r="L23" s="716">
        <v>159264.08333333334</v>
      </c>
      <c r="M23" s="716">
        <v>0.16666666666666666</v>
      </c>
      <c r="N23" s="719">
        <v>226249.33333333334</v>
      </c>
      <c r="O23" s="789"/>
      <c r="P23" s="791"/>
      <c r="Q23" s="789"/>
      <c r="R23" s="789"/>
      <c r="S23" s="793"/>
      <c r="T23" s="789"/>
    </row>
    <row r="24" spans="2:20" ht="18" customHeight="1" x14ac:dyDescent="0.25">
      <c r="B24" s="742" t="s">
        <v>1559</v>
      </c>
      <c r="C24" s="716">
        <v>455.25</v>
      </c>
      <c r="D24" s="716">
        <v>262.91666666666669</v>
      </c>
      <c r="E24" s="716"/>
      <c r="F24" s="719">
        <v>718.16666666666674</v>
      </c>
      <c r="G24" s="790">
        <v>192.83333333333334</v>
      </c>
      <c r="H24" s="716">
        <v>142.66666666666666</v>
      </c>
      <c r="I24" s="716">
        <v>0</v>
      </c>
      <c r="J24" s="719">
        <v>335.5</v>
      </c>
      <c r="K24" s="716">
        <v>648.08333333333337</v>
      </c>
      <c r="L24" s="716">
        <v>405.58333333333337</v>
      </c>
      <c r="M24" s="716">
        <v>0</v>
      </c>
      <c r="N24" s="719">
        <v>1053.6666666666667</v>
      </c>
      <c r="O24" s="789"/>
      <c r="P24" s="791"/>
      <c r="Q24" s="789"/>
      <c r="R24" s="789"/>
      <c r="S24" s="793"/>
      <c r="T24" s="789"/>
    </row>
    <row r="25" spans="2:20" ht="18" customHeight="1" x14ac:dyDescent="0.25">
      <c r="B25" s="742" t="s">
        <v>1566</v>
      </c>
      <c r="C25" s="716"/>
      <c r="D25" s="716"/>
      <c r="E25" s="716"/>
      <c r="F25" s="719"/>
      <c r="G25" s="716">
        <v>7583</v>
      </c>
      <c r="H25" s="716">
        <v>3579.8333333333335</v>
      </c>
      <c r="I25" s="716">
        <v>212</v>
      </c>
      <c r="J25" s="719">
        <v>11374.833333333334</v>
      </c>
      <c r="K25" s="716">
        <v>7583</v>
      </c>
      <c r="L25" s="716">
        <v>3579.8333333333335</v>
      </c>
      <c r="M25" s="716">
        <v>212</v>
      </c>
      <c r="N25" s="719">
        <v>11374.833333333334</v>
      </c>
      <c r="O25" s="789"/>
      <c r="P25" s="791"/>
      <c r="Q25" s="789"/>
      <c r="R25" s="789"/>
      <c r="S25" s="793"/>
      <c r="T25" s="789"/>
    </row>
    <row r="26" spans="2:20" ht="18" customHeight="1" x14ac:dyDescent="0.25">
      <c r="B26" s="718" t="s">
        <v>117</v>
      </c>
      <c r="C26" s="719">
        <v>3286946.3333333326</v>
      </c>
      <c r="D26" s="719">
        <v>2078348.0833333335</v>
      </c>
      <c r="E26" s="719"/>
      <c r="F26" s="719">
        <v>5365294.416666667</v>
      </c>
      <c r="G26" s="719">
        <v>621887.08333333337</v>
      </c>
      <c r="H26" s="719">
        <v>581372.91666666674</v>
      </c>
      <c r="I26" s="719">
        <v>1693.2500000000002</v>
      </c>
      <c r="J26" s="719">
        <v>1204953.25</v>
      </c>
      <c r="K26" s="719">
        <v>3908833.4166666674</v>
      </c>
      <c r="L26" s="719">
        <v>2659721.0000000009</v>
      </c>
      <c r="M26" s="719">
        <v>1693.2500000000002</v>
      </c>
      <c r="N26" s="719">
        <v>6570247.6666666679</v>
      </c>
      <c r="O26" s="44"/>
      <c r="P26" s="791"/>
      <c r="R26" s="789"/>
      <c r="S26" s="793"/>
      <c r="T26" s="789"/>
    </row>
    <row r="27" spans="2:20" ht="16.5" customHeight="1" x14ac:dyDescent="0.25">
      <c r="B27" s="1796" t="s">
        <v>1574</v>
      </c>
      <c r="C27" s="1796"/>
      <c r="D27" s="1796"/>
      <c r="E27" s="1796"/>
      <c r="F27" s="1796"/>
      <c r="G27" s="1796"/>
      <c r="H27" s="1796"/>
      <c r="I27" s="1796"/>
      <c r="J27" s="1796"/>
      <c r="K27" s="1796"/>
      <c r="L27" s="1796"/>
      <c r="M27" s="1796"/>
      <c r="N27" s="1796"/>
    </row>
    <row r="28" spans="2:20" ht="12.75" customHeight="1" x14ac:dyDescent="0.25">
      <c r="B28" s="1797" t="s">
        <v>1568</v>
      </c>
      <c r="C28" s="1797"/>
      <c r="D28" s="1797"/>
      <c r="E28" s="1797"/>
      <c r="F28" s="1797"/>
      <c r="G28" s="1797"/>
      <c r="H28" s="1797"/>
      <c r="I28" s="1797"/>
      <c r="J28" s="1797"/>
      <c r="K28" s="1797"/>
      <c r="L28" s="1797"/>
      <c r="M28" s="1797"/>
      <c r="N28" s="1797"/>
    </row>
    <row r="29" spans="2:20" ht="24" customHeight="1" x14ac:dyDescent="0.25">
      <c r="B29" s="1798" t="s">
        <v>1569</v>
      </c>
      <c r="C29" s="1798"/>
      <c r="D29" s="1798"/>
      <c r="E29" s="1798"/>
      <c r="F29" s="1798"/>
      <c r="G29" s="1798"/>
      <c r="H29" s="1798"/>
      <c r="I29" s="1798"/>
      <c r="J29" s="1798"/>
      <c r="K29" s="1798"/>
      <c r="L29" s="1798"/>
      <c r="M29" s="1798"/>
      <c r="N29" s="1798"/>
    </row>
    <row r="30" spans="2:20" ht="15.75" customHeight="1" x14ac:dyDescent="0.25">
      <c r="B30" s="793"/>
      <c r="C30" s="799"/>
      <c r="D30" s="799"/>
      <c r="E30" s="799"/>
      <c r="F30" s="799"/>
      <c r="G30" s="799"/>
      <c r="H30" s="799"/>
      <c r="I30" s="799"/>
      <c r="J30" s="799"/>
      <c r="K30" s="799"/>
      <c r="L30" s="799"/>
      <c r="M30" s="799"/>
      <c r="N30" s="799"/>
      <c r="O30" s="44"/>
      <c r="P30" s="44"/>
      <c r="Q30" s="44"/>
      <c r="R30" s="44"/>
      <c r="S30" s="44"/>
      <c r="T30" s="44"/>
    </row>
    <row r="31" spans="2:20" ht="13.5" customHeight="1" x14ac:dyDescent="0.25">
      <c r="B31" s="794"/>
      <c r="C31" s="800"/>
      <c r="D31" s="800"/>
      <c r="E31" s="800"/>
      <c r="F31" s="800"/>
      <c r="G31" s="800"/>
      <c r="H31" s="800"/>
      <c r="I31" s="800"/>
      <c r="J31" s="801"/>
      <c r="K31" s="802"/>
      <c r="L31" s="802"/>
      <c r="M31" s="803"/>
      <c r="N31" s="803"/>
      <c r="O31" s="44"/>
      <c r="P31" s="44"/>
      <c r="Q31" s="44"/>
      <c r="R31" s="44"/>
      <c r="S31" s="44"/>
      <c r="T31" s="44"/>
    </row>
    <row r="32" spans="2:20" x14ac:dyDescent="0.25">
      <c r="C32" s="789"/>
      <c r="D32" s="789"/>
      <c r="F32" s="789"/>
      <c r="G32" s="789"/>
      <c r="H32" s="789"/>
      <c r="I32" s="789"/>
      <c r="J32" s="789"/>
      <c r="K32" s="789"/>
      <c r="L32" s="789"/>
      <c r="M32" s="789"/>
      <c r="N32" s="789"/>
      <c r="O32" s="44"/>
      <c r="P32" s="44"/>
      <c r="Q32" s="44"/>
      <c r="R32" s="44"/>
      <c r="S32" s="44"/>
      <c r="T32" s="44"/>
    </row>
    <row r="33" spans="3:20" x14ac:dyDescent="0.25">
      <c r="C33" s="789"/>
      <c r="D33" s="789"/>
      <c r="F33" s="789"/>
      <c r="G33" s="789"/>
      <c r="H33" s="789"/>
      <c r="I33" s="789"/>
      <c r="J33" s="789"/>
      <c r="K33" s="789"/>
      <c r="L33" s="789"/>
      <c r="M33" s="789"/>
      <c r="N33" s="789"/>
      <c r="O33" s="44"/>
      <c r="P33" s="44"/>
      <c r="Q33" s="44"/>
      <c r="R33" s="44"/>
      <c r="S33" s="44"/>
      <c r="T33" s="44"/>
    </row>
    <row r="34" spans="3:20" x14ac:dyDescent="0.25">
      <c r="C34" s="789"/>
      <c r="D34" s="789"/>
      <c r="F34" s="789"/>
      <c r="G34" s="789"/>
      <c r="H34" s="789"/>
      <c r="I34" s="789"/>
      <c r="J34" s="44"/>
      <c r="K34" s="789"/>
      <c r="L34" s="789"/>
      <c r="M34" s="789"/>
      <c r="N34" s="789"/>
      <c r="O34" s="44"/>
      <c r="P34" s="44"/>
      <c r="Q34" s="44"/>
      <c r="R34" s="44"/>
      <c r="S34" s="44"/>
      <c r="T34" s="44"/>
    </row>
    <row r="35" spans="3:20" x14ac:dyDescent="0.25">
      <c r="C35" s="789"/>
      <c r="D35" s="789"/>
      <c r="F35" s="789"/>
      <c r="G35" s="789"/>
      <c r="H35" s="789"/>
      <c r="I35" s="789"/>
      <c r="J35" s="44"/>
      <c r="K35" s="789"/>
      <c r="L35" s="789"/>
      <c r="M35" s="789"/>
      <c r="N35" s="789"/>
      <c r="O35" s="44"/>
      <c r="P35" s="44"/>
      <c r="Q35" s="44"/>
      <c r="R35" s="44"/>
      <c r="S35" s="44"/>
      <c r="T35" s="44"/>
    </row>
    <row r="36" spans="3:20" x14ac:dyDescent="0.25">
      <c r="C36" s="789"/>
      <c r="D36" s="789"/>
      <c r="F36" s="789"/>
      <c r="G36" s="789"/>
      <c r="H36" s="789"/>
      <c r="I36" s="789"/>
      <c r="J36" s="44"/>
      <c r="K36" s="789"/>
      <c r="L36" s="789"/>
      <c r="M36" s="789"/>
      <c r="N36" s="789"/>
      <c r="O36" s="44"/>
      <c r="P36" s="44"/>
      <c r="Q36" s="44"/>
      <c r="R36" s="44"/>
      <c r="S36" s="44"/>
      <c r="T36" s="44"/>
    </row>
    <row r="37" spans="3:20" x14ac:dyDescent="0.25">
      <c r="C37" s="789"/>
      <c r="D37" s="789"/>
      <c r="F37" s="789"/>
      <c r="G37" s="789"/>
      <c r="H37" s="789"/>
      <c r="I37" s="789"/>
      <c r="J37" s="44"/>
      <c r="K37" s="789"/>
      <c r="L37" s="789"/>
      <c r="M37" s="789"/>
      <c r="N37" s="789"/>
      <c r="O37" s="44"/>
      <c r="P37" s="44"/>
      <c r="Q37" s="44"/>
      <c r="R37" s="44"/>
      <c r="S37" s="44"/>
      <c r="T37" s="44"/>
    </row>
    <row r="38" spans="3:20" x14ac:dyDescent="0.25">
      <c r="C38" s="789"/>
      <c r="D38" s="789"/>
      <c r="F38" s="789"/>
      <c r="G38" s="789"/>
      <c r="H38" s="789"/>
      <c r="I38" s="789"/>
      <c r="J38" s="44"/>
      <c r="K38" s="789"/>
      <c r="L38" s="789"/>
      <c r="M38" s="789"/>
      <c r="N38" s="789"/>
      <c r="O38" s="44"/>
      <c r="P38" s="44"/>
      <c r="Q38" s="44"/>
      <c r="R38" s="44"/>
      <c r="S38" s="44"/>
      <c r="T38" s="44"/>
    </row>
    <row r="39" spans="3:20" x14ac:dyDescent="0.25">
      <c r="C39" s="789"/>
      <c r="D39" s="789"/>
      <c r="F39" s="789"/>
      <c r="G39" s="789"/>
      <c r="H39" s="789"/>
      <c r="I39" s="789"/>
      <c r="J39" s="44"/>
      <c r="K39" s="789"/>
      <c r="L39" s="789"/>
      <c r="M39" s="789"/>
      <c r="N39" s="789"/>
      <c r="O39" s="44"/>
      <c r="P39" s="44"/>
      <c r="Q39" s="44"/>
      <c r="R39" s="44"/>
      <c r="S39" s="44"/>
      <c r="T39" s="44"/>
    </row>
    <row r="40" spans="3:20" x14ac:dyDescent="0.25">
      <c r="C40" s="789"/>
      <c r="D40" s="789"/>
      <c r="F40" s="789"/>
      <c r="G40" s="789"/>
      <c r="H40" s="789"/>
      <c r="I40" s="789"/>
      <c r="J40" s="44"/>
      <c r="K40" s="789"/>
      <c r="L40" s="789"/>
      <c r="M40" s="789"/>
      <c r="N40" s="789"/>
      <c r="O40" s="44"/>
      <c r="P40" s="44"/>
      <c r="Q40" s="44"/>
      <c r="R40" s="44"/>
      <c r="S40" s="44"/>
      <c r="T40" s="44"/>
    </row>
    <row r="41" spans="3:20" x14ac:dyDescent="0.25">
      <c r="C41" s="789"/>
      <c r="D41" s="789"/>
      <c r="F41" s="789"/>
      <c r="G41" s="789"/>
      <c r="H41" s="789"/>
      <c r="I41" s="789"/>
      <c r="J41" s="44"/>
      <c r="K41" s="789"/>
      <c r="L41" s="789"/>
      <c r="M41" s="789"/>
      <c r="N41" s="789"/>
      <c r="O41" s="44"/>
      <c r="P41" s="44"/>
      <c r="Q41" s="44"/>
      <c r="R41" s="44"/>
      <c r="S41" s="44"/>
      <c r="T41" s="44"/>
    </row>
    <row r="42" spans="3:20" x14ac:dyDescent="0.25">
      <c r="C42" s="789"/>
      <c r="D42" s="789"/>
      <c r="F42" s="789"/>
      <c r="G42" s="789"/>
      <c r="H42" s="789"/>
      <c r="I42" s="789"/>
      <c r="J42" s="44"/>
      <c r="K42" s="789"/>
      <c r="L42" s="789"/>
      <c r="M42" s="789"/>
      <c r="N42" s="789"/>
      <c r="O42" s="44"/>
      <c r="P42" s="44"/>
      <c r="Q42" s="44"/>
      <c r="R42" s="44"/>
      <c r="S42" s="44"/>
      <c r="T42" s="44"/>
    </row>
    <row r="43" spans="3:20" x14ac:dyDescent="0.25">
      <c r="C43" s="789"/>
      <c r="D43" s="789"/>
      <c r="F43" s="789"/>
      <c r="G43" s="789"/>
      <c r="H43" s="789"/>
      <c r="I43" s="789"/>
      <c r="J43" s="44"/>
      <c r="K43" s="789"/>
      <c r="L43" s="789"/>
      <c r="M43" s="789"/>
      <c r="N43" s="789"/>
      <c r="O43" s="44"/>
      <c r="P43" s="44"/>
      <c r="Q43" s="44"/>
      <c r="R43" s="44"/>
      <c r="S43" s="44"/>
      <c r="T43" s="44"/>
    </row>
    <row r="44" spans="3:20" x14ac:dyDescent="0.25">
      <c r="C44" s="789"/>
      <c r="D44" s="789"/>
      <c r="F44" s="789"/>
      <c r="G44" s="789"/>
      <c r="H44" s="789"/>
      <c r="I44" s="789"/>
      <c r="J44" s="44"/>
      <c r="K44" s="789"/>
      <c r="L44" s="789"/>
      <c r="M44" s="789"/>
      <c r="N44" s="789"/>
      <c r="O44" s="44"/>
      <c r="P44" s="44"/>
      <c r="Q44" s="44"/>
      <c r="R44" s="44"/>
      <c r="S44" s="44"/>
      <c r="T44" s="44"/>
    </row>
    <row r="45" spans="3:20" x14ac:dyDescent="0.25">
      <c r="C45" s="789"/>
      <c r="D45" s="789"/>
      <c r="F45" s="789"/>
      <c r="G45" s="789"/>
      <c r="H45" s="789"/>
      <c r="I45" s="789"/>
      <c r="J45" s="44"/>
      <c r="K45" s="789"/>
      <c r="L45" s="789"/>
      <c r="M45" s="789"/>
      <c r="N45" s="789"/>
      <c r="O45" s="44"/>
      <c r="P45" s="44"/>
      <c r="Q45" s="44"/>
      <c r="R45" s="44"/>
      <c r="S45" s="44"/>
      <c r="T45" s="44"/>
    </row>
    <row r="46" spans="3:20" x14ac:dyDescent="0.25">
      <c r="C46" s="789"/>
      <c r="D46" s="789"/>
      <c r="F46" s="789"/>
      <c r="G46" s="789"/>
      <c r="H46" s="789"/>
      <c r="I46" s="789"/>
      <c r="J46" s="44"/>
      <c r="K46" s="789"/>
      <c r="L46" s="789"/>
      <c r="M46" s="789"/>
      <c r="N46" s="789"/>
      <c r="O46" s="44"/>
      <c r="P46" s="44"/>
      <c r="Q46" s="44"/>
      <c r="R46" s="44"/>
      <c r="S46" s="44"/>
      <c r="T46" s="44"/>
    </row>
    <row r="47" spans="3:20" x14ac:dyDescent="0.25">
      <c r="C47" s="789"/>
      <c r="D47" s="789"/>
      <c r="F47" s="789"/>
      <c r="G47" s="789"/>
      <c r="H47" s="789"/>
      <c r="I47" s="789"/>
      <c r="J47" s="44"/>
      <c r="K47" s="789"/>
      <c r="L47" s="789"/>
      <c r="M47" s="789"/>
      <c r="N47" s="789"/>
      <c r="O47" s="44"/>
      <c r="P47" s="44"/>
      <c r="Q47" s="44"/>
      <c r="R47" s="44"/>
      <c r="S47" s="44"/>
      <c r="T47" s="44"/>
    </row>
    <row r="48" spans="3:20" x14ac:dyDescent="0.25">
      <c r="C48" s="789"/>
      <c r="D48" s="789"/>
      <c r="F48" s="789"/>
      <c r="G48" s="789"/>
      <c r="H48" s="789"/>
      <c r="I48" s="789"/>
      <c r="J48" s="44"/>
      <c r="K48" s="789"/>
      <c r="L48" s="789"/>
      <c r="M48" s="789"/>
      <c r="N48" s="789"/>
      <c r="O48" s="789"/>
      <c r="P48" s="789"/>
      <c r="Q48" s="789"/>
      <c r="R48" s="789"/>
      <c r="S48" s="789"/>
    </row>
    <row r="49" spans="3:19" x14ac:dyDescent="0.25">
      <c r="F49" s="789"/>
      <c r="G49" s="789"/>
      <c r="H49" s="789"/>
      <c r="I49" s="789"/>
      <c r="J49" s="44"/>
      <c r="K49" s="789"/>
      <c r="L49" s="789"/>
      <c r="M49" s="789"/>
      <c r="N49" s="789"/>
      <c r="O49" s="789"/>
      <c r="P49" s="789"/>
      <c r="Q49" s="789"/>
      <c r="R49" s="789"/>
      <c r="S49" s="789"/>
    </row>
    <row r="50" spans="3:19" x14ac:dyDescent="0.25">
      <c r="C50" s="789"/>
      <c r="D50" s="789"/>
      <c r="F50" s="789"/>
      <c r="G50" s="44"/>
      <c r="H50" s="44"/>
      <c r="I50" s="44"/>
      <c r="J50" s="44"/>
      <c r="K50" s="789"/>
      <c r="L50" s="789"/>
      <c r="M50" s="789"/>
      <c r="N50" s="789"/>
    </row>
    <row r="51" spans="3:19" x14ac:dyDescent="0.25">
      <c r="C51" s="44"/>
      <c r="D51" s="44"/>
      <c r="E51" s="44"/>
      <c r="F51" s="44"/>
      <c r="G51" s="44"/>
      <c r="H51" s="44"/>
      <c r="I51" s="44"/>
      <c r="J51" s="44"/>
      <c r="K51" s="44"/>
      <c r="L51" s="44"/>
      <c r="M51" s="44"/>
      <c r="N51" s="44"/>
    </row>
    <row r="53" spans="3:19" x14ac:dyDescent="0.25">
      <c r="C53" s="789"/>
      <c r="D53" s="789"/>
      <c r="E53" s="789"/>
      <c r="F53" s="789"/>
      <c r="G53" s="789"/>
      <c r="H53" s="789"/>
      <c r="I53" s="789"/>
      <c r="J53" s="789"/>
      <c r="K53" s="789"/>
      <c r="L53" s="789"/>
      <c r="M53" s="789"/>
      <c r="N53" s="789"/>
    </row>
    <row r="54" spans="3:19" x14ac:dyDescent="0.25">
      <c r="C54" s="789"/>
      <c r="D54" s="789"/>
      <c r="E54" s="789"/>
      <c r="F54" s="789"/>
      <c r="G54" s="789"/>
      <c r="H54" s="789"/>
      <c r="I54" s="789"/>
      <c r="J54" s="789"/>
      <c r="K54" s="789"/>
      <c r="L54" s="789"/>
      <c r="M54" s="789"/>
      <c r="N54" s="789"/>
    </row>
    <row r="55" spans="3:19" x14ac:dyDescent="0.25">
      <c r="C55" s="789"/>
      <c r="D55" s="789"/>
      <c r="E55" s="789"/>
      <c r="F55" s="789"/>
      <c r="G55" s="789"/>
      <c r="H55" s="789"/>
      <c r="I55" s="789"/>
      <c r="J55" s="789"/>
      <c r="K55" s="789"/>
      <c r="L55" s="789"/>
      <c r="M55" s="789"/>
      <c r="N55" s="789"/>
    </row>
    <row r="56" spans="3:19" x14ac:dyDescent="0.25">
      <c r="C56" s="789"/>
      <c r="D56" s="789"/>
      <c r="E56" s="789"/>
      <c r="F56" s="789"/>
      <c r="G56" s="789"/>
      <c r="H56" s="789"/>
      <c r="I56" s="789"/>
      <c r="J56" s="789"/>
      <c r="K56" s="789"/>
      <c r="L56" s="789"/>
      <c r="M56" s="789"/>
      <c r="N56" s="789"/>
    </row>
    <row r="57" spans="3:19" x14ac:dyDescent="0.25">
      <c r="C57" s="789"/>
      <c r="D57" s="789"/>
      <c r="E57" s="789"/>
      <c r="F57" s="789"/>
      <c r="G57" s="789"/>
      <c r="H57" s="789"/>
      <c r="I57" s="789"/>
      <c r="J57" s="789"/>
      <c r="K57" s="789"/>
      <c r="L57" s="789"/>
      <c r="M57" s="789"/>
      <c r="N57" s="789"/>
    </row>
    <row r="58" spans="3:19" x14ac:dyDescent="0.25">
      <c r="C58" s="789"/>
      <c r="D58" s="789"/>
      <c r="E58" s="789"/>
      <c r="F58" s="789"/>
      <c r="G58" s="789"/>
      <c r="H58" s="789"/>
      <c r="I58" s="789"/>
      <c r="J58" s="789"/>
      <c r="K58" s="789"/>
      <c r="L58" s="789"/>
      <c r="M58" s="789"/>
      <c r="N58" s="789"/>
    </row>
    <row r="59" spans="3:19" x14ac:dyDescent="0.25">
      <c r="C59" s="789"/>
      <c r="D59" s="789"/>
      <c r="E59" s="789"/>
      <c r="F59" s="789"/>
      <c r="G59" s="789"/>
      <c r="H59" s="789"/>
      <c r="I59" s="789"/>
      <c r="J59" s="789"/>
      <c r="K59" s="789"/>
      <c r="L59" s="789"/>
      <c r="M59" s="789"/>
      <c r="N59" s="789"/>
    </row>
    <row r="60" spans="3:19" x14ac:dyDescent="0.25">
      <c r="C60" s="789"/>
      <c r="D60" s="789"/>
      <c r="E60" s="789"/>
      <c r="F60" s="789"/>
      <c r="G60" s="789"/>
      <c r="H60" s="789"/>
      <c r="I60" s="789"/>
      <c r="J60" s="789"/>
      <c r="K60" s="789"/>
      <c r="L60" s="789"/>
      <c r="M60" s="789"/>
      <c r="N60" s="789"/>
    </row>
    <row r="61" spans="3:19" x14ac:dyDescent="0.25">
      <c r="C61" s="789"/>
      <c r="D61" s="789"/>
      <c r="E61" s="789"/>
      <c r="F61" s="789"/>
      <c r="G61" s="789"/>
      <c r="H61" s="789"/>
      <c r="I61" s="789"/>
      <c r="J61" s="789"/>
      <c r="K61" s="789"/>
      <c r="L61" s="789"/>
      <c r="M61" s="789"/>
      <c r="N61" s="789"/>
    </row>
    <row r="62" spans="3:19" x14ac:dyDescent="0.25">
      <c r="C62" s="789"/>
      <c r="D62" s="789"/>
      <c r="E62" s="789"/>
      <c r="F62" s="789"/>
      <c r="G62" s="789"/>
      <c r="H62" s="789"/>
      <c r="I62" s="789"/>
      <c r="J62" s="789"/>
      <c r="K62" s="789"/>
      <c r="L62" s="789"/>
      <c r="M62" s="789"/>
      <c r="N62" s="789"/>
    </row>
    <row r="63" spans="3:19" x14ac:dyDescent="0.25">
      <c r="C63" s="789"/>
      <c r="D63" s="789"/>
      <c r="E63" s="789"/>
      <c r="F63" s="789"/>
      <c r="G63" s="789"/>
      <c r="H63" s="789"/>
      <c r="I63" s="789"/>
      <c r="J63" s="789"/>
      <c r="K63" s="789"/>
      <c r="L63" s="789"/>
      <c r="M63" s="789"/>
      <c r="N63" s="789"/>
    </row>
    <row r="64" spans="3:19" x14ac:dyDescent="0.25">
      <c r="C64" s="789"/>
      <c r="D64" s="789"/>
      <c r="E64" s="789"/>
      <c r="F64" s="789"/>
      <c r="G64" s="789"/>
      <c r="H64" s="789"/>
      <c r="I64" s="789"/>
      <c r="J64" s="789"/>
      <c r="K64" s="789"/>
      <c r="L64" s="789"/>
      <c r="M64" s="789"/>
      <c r="N64" s="789"/>
    </row>
    <row r="65" spans="3:14" x14ac:dyDescent="0.25">
      <c r="C65" s="789"/>
      <c r="D65" s="789"/>
      <c r="E65" s="789"/>
      <c r="F65" s="789"/>
      <c r="G65" s="789"/>
      <c r="H65" s="789"/>
      <c r="I65" s="789"/>
      <c r="J65" s="789"/>
      <c r="K65" s="789"/>
      <c r="L65" s="789"/>
      <c r="M65" s="789"/>
      <c r="N65" s="789"/>
    </row>
    <row r="66" spans="3:14" x14ac:dyDescent="0.25">
      <c r="C66" s="789"/>
      <c r="D66" s="789"/>
      <c r="E66" s="789"/>
      <c r="F66" s="789"/>
      <c r="G66" s="789"/>
      <c r="H66" s="789"/>
      <c r="I66" s="789"/>
      <c r="J66" s="789"/>
      <c r="K66" s="789"/>
      <c r="L66" s="789"/>
      <c r="M66" s="789"/>
      <c r="N66" s="789"/>
    </row>
    <row r="67" spans="3:14" x14ac:dyDescent="0.25">
      <c r="C67" s="789"/>
      <c r="D67" s="789"/>
      <c r="E67" s="789"/>
      <c r="F67" s="789"/>
      <c r="G67" s="789"/>
      <c r="H67" s="789"/>
      <c r="I67" s="789"/>
      <c r="J67" s="789"/>
      <c r="K67" s="789"/>
      <c r="L67" s="789"/>
      <c r="M67" s="789"/>
      <c r="N67" s="789"/>
    </row>
    <row r="68" spans="3:14" x14ac:dyDescent="0.25">
      <c r="C68" s="789"/>
      <c r="D68" s="789"/>
      <c r="E68" s="789"/>
      <c r="F68" s="789"/>
      <c r="G68" s="789"/>
      <c r="H68" s="789"/>
      <c r="I68" s="789"/>
      <c r="J68" s="789"/>
      <c r="K68" s="789"/>
      <c r="L68" s="789"/>
      <c r="M68" s="789"/>
      <c r="N68" s="789"/>
    </row>
    <row r="69" spans="3:14" x14ac:dyDescent="0.25">
      <c r="C69" s="789"/>
      <c r="D69" s="789"/>
      <c r="E69" s="789"/>
      <c r="F69" s="789"/>
      <c r="G69" s="789"/>
      <c r="H69" s="789"/>
      <c r="I69" s="789"/>
      <c r="J69" s="789"/>
      <c r="K69" s="789"/>
      <c r="L69" s="789"/>
      <c r="M69" s="789"/>
      <c r="N69" s="789"/>
    </row>
    <row r="70" spans="3:14" x14ac:dyDescent="0.25">
      <c r="C70" s="789"/>
      <c r="D70" s="789"/>
      <c r="E70" s="789"/>
      <c r="F70" s="789"/>
      <c r="G70" s="789"/>
      <c r="H70" s="789"/>
      <c r="I70" s="789"/>
      <c r="J70" s="789"/>
      <c r="K70" s="789"/>
      <c r="L70" s="789"/>
      <c r="M70" s="789"/>
      <c r="N70" s="789"/>
    </row>
    <row r="71" spans="3:14" x14ac:dyDescent="0.25">
      <c r="C71" s="789"/>
      <c r="D71" s="789"/>
      <c r="E71" s="789"/>
      <c r="F71" s="789"/>
      <c r="G71" s="789"/>
      <c r="H71" s="789"/>
      <c r="I71" s="789"/>
      <c r="J71" s="789"/>
      <c r="K71" s="789"/>
      <c r="L71" s="789"/>
      <c r="M71" s="789"/>
      <c r="N71" s="789"/>
    </row>
  </sheetData>
  <mergeCells count="10">
    <mergeCell ref="B27:N27"/>
    <mergeCell ref="B28:N28"/>
    <mergeCell ref="B29:N29"/>
    <mergeCell ref="B2:N2"/>
    <mergeCell ref="B3:N3"/>
    <mergeCell ref="B4:N4"/>
    <mergeCell ref="B6:B7"/>
    <mergeCell ref="C6:F6"/>
    <mergeCell ref="G6:J6"/>
    <mergeCell ref="K6:N6"/>
  </mergeCells>
  <conditionalFormatting sqref="P8:P26">
    <cfRule type="cellIs" dxfId="28" priority="2" operator="lessThan">
      <formula>0</formula>
    </cfRule>
  </conditionalFormatting>
  <conditionalFormatting sqref="C30:N30">
    <cfRule type="cellIs" dxfId="27" priority="1" operator="lessThan">
      <formula>0</formula>
    </cfRule>
  </conditionalFormatting>
  <hyperlinks>
    <hyperlink ref="O2" location="'Indice Total'!A6" display="Volver"/>
  </hyperlinks>
  <pageMargins left="0.7" right="0.7" top="0.75" bottom="0.75" header="0.3" footer="0.3"/>
  <pageSetup paperSize="14" orientation="portrait"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T94"/>
  <sheetViews>
    <sheetView showGridLines="0" zoomScale="90" zoomScaleNormal="90" workbookViewId="0"/>
  </sheetViews>
  <sheetFormatPr baseColWidth="10" defaultRowHeight="12.75" x14ac:dyDescent="0.2"/>
  <cols>
    <col min="1" max="1" width="23.7109375" style="96" customWidth="1"/>
    <col min="2" max="2" width="39.85546875" style="96" bestFit="1" customWidth="1"/>
    <col min="3" max="4" width="21.28515625" style="96" bestFit="1" customWidth="1"/>
    <col min="5" max="5" width="18.42578125" style="96" bestFit="1" customWidth="1"/>
    <col min="6" max="6" width="27.7109375" style="96" bestFit="1" customWidth="1"/>
    <col min="7" max="7" width="24" style="96" bestFit="1" customWidth="1"/>
    <col min="8" max="8" width="11.42578125" style="96"/>
    <col min="9" max="9" width="16.42578125" style="96" customWidth="1"/>
    <col min="10" max="10" width="16.85546875" style="96" customWidth="1"/>
    <col min="11" max="11" width="14.5703125" style="96" customWidth="1"/>
    <col min="12" max="12" width="15.7109375" style="96" customWidth="1"/>
    <col min="13" max="16384" width="11.42578125" style="96"/>
  </cols>
  <sheetData>
    <row r="1" spans="2:20" ht="42.95" customHeight="1" x14ac:dyDescent="0.2"/>
    <row r="2" spans="2:20" ht="18" x14ac:dyDescent="0.2">
      <c r="B2" s="2010" t="s">
        <v>225</v>
      </c>
      <c r="C2" s="2010"/>
      <c r="D2" s="2010"/>
      <c r="E2" s="2010"/>
      <c r="F2" s="2010"/>
      <c r="G2" s="2010"/>
      <c r="H2" s="3" t="s">
        <v>1</v>
      </c>
    </row>
    <row r="3" spans="2:20" ht="15.75" x14ac:dyDescent="0.25">
      <c r="B3" s="2011" t="s">
        <v>226</v>
      </c>
      <c r="C3" s="2011"/>
      <c r="D3" s="2011"/>
      <c r="E3" s="2011"/>
      <c r="F3" s="2011"/>
      <c r="G3" s="2011"/>
    </row>
    <row r="4" spans="2:20" ht="15" x14ac:dyDescent="0.2">
      <c r="B4" s="2012" t="s">
        <v>227</v>
      </c>
      <c r="C4" s="2012"/>
      <c r="D4" s="2012"/>
      <c r="E4" s="2012"/>
      <c r="F4" s="2012"/>
      <c r="G4" s="2012"/>
    </row>
    <row r="5" spans="2:20" ht="16.5" thickBot="1" x14ac:dyDescent="0.25">
      <c r="B5" s="2009" t="s">
        <v>51</v>
      </c>
      <c r="C5" s="2013"/>
      <c r="D5" s="2013"/>
      <c r="E5" s="2013"/>
      <c r="F5" s="2013"/>
      <c r="G5" s="2013"/>
    </row>
    <row r="6" spans="2:20" ht="15.75" x14ac:dyDescent="0.25">
      <c r="B6" s="182"/>
      <c r="C6" s="183"/>
      <c r="D6" s="183"/>
      <c r="E6" s="183"/>
      <c r="F6" s="183"/>
      <c r="G6" s="183"/>
    </row>
    <row r="7" spans="2:20" ht="39.75" customHeight="1" x14ac:dyDescent="0.25">
      <c r="B7" s="1468" t="s">
        <v>228</v>
      </c>
      <c r="C7" s="1536" t="s">
        <v>53</v>
      </c>
      <c r="D7" s="1536" t="s">
        <v>54</v>
      </c>
      <c r="E7" s="1536" t="s">
        <v>55</v>
      </c>
      <c r="F7" s="1536" t="s">
        <v>56</v>
      </c>
      <c r="G7" s="1537" t="s">
        <v>57</v>
      </c>
      <c r="I7"/>
      <c r="J7"/>
      <c r="K7"/>
      <c r="L7"/>
      <c r="M7"/>
      <c r="N7"/>
      <c r="O7"/>
      <c r="P7"/>
      <c r="Q7"/>
      <c r="R7"/>
      <c r="S7"/>
      <c r="T7"/>
    </row>
    <row r="8" spans="2:20" ht="18" customHeight="1" x14ac:dyDescent="0.25">
      <c r="B8" s="184" t="s">
        <v>147</v>
      </c>
      <c r="C8" s="185">
        <v>11814.874</v>
      </c>
      <c r="D8" s="185">
        <v>6448</v>
      </c>
      <c r="E8" s="185">
        <v>1519.098</v>
      </c>
      <c r="F8" s="185">
        <v>1170.6120000000001</v>
      </c>
      <c r="G8" s="186">
        <v>20952.584000000003</v>
      </c>
      <c r="I8"/>
      <c r="J8"/>
      <c r="K8"/>
      <c r="L8"/>
      <c r="M8"/>
      <c r="N8"/>
      <c r="O8"/>
      <c r="P8"/>
      <c r="Q8"/>
      <c r="R8"/>
      <c r="S8"/>
      <c r="T8"/>
    </row>
    <row r="9" spans="2:20" ht="18" customHeight="1" x14ac:dyDescent="0.25">
      <c r="B9" s="184" t="s">
        <v>86</v>
      </c>
      <c r="C9" s="185">
        <v>20661.731</v>
      </c>
      <c r="D9" s="185">
        <v>17613</v>
      </c>
      <c r="E9" s="185">
        <v>5862.4129999999996</v>
      </c>
      <c r="F9" s="185">
        <v>1648.751</v>
      </c>
      <c r="G9" s="186">
        <v>45785.894999999997</v>
      </c>
      <c r="I9"/>
      <c r="J9"/>
      <c r="K9"/>
      <c r="L9"/>
      <c r="M9"/>
      <c r="N9"/>
      <c r="O9"/>
      <c r="P9"/>
      <c r="Q9"/>
      <c r="R9"/>
      <c r="S9"/>
      <c r="T9"/>
    </row>
    <row r="10" spans="2:20" ht="18" customHeight="1" x14ac:dyDescent="0.25">
      <c r="B10" s="184" t="s">
        <v>87</v>
      </c>
      <c r="C10" s="185">
        <v>55968.31</v>
      </c>
      <c r="D10" s="185">
        <v>54263</v>
      </c>
      <c r="E10" s="185">
        <v>6948.0290000000005</v>
      </c>
      <c r="F10" s="185">
        <v>5030.96</v>
      </c>
      <c r="G10" s="186">
        <v>122210.299</v>
      </c>
      <c r="I10"/>
      <c r="J10"/>
      <c r="K10"/>
      <c r="L10"/>
      <c r="M10"/>
      <c r="N10"/>
      <c r="O10"/>
      <c r="P10"/>
      <c r="Q10"/>
      <c r="R10"/>
      <c r="S10"/>
      <c r="T10"/>
    </row>
    <row r="11" spans="2:20" ht="18" customHeight="1" x14ac:dyDescent="0.25">
      <c r="B11" s="184" t="s">
        <v>88</v>
      </c>
      <c r="C11" s="185">
        <v>19859.385999999999</v>
      </c>
      <c r="D11" s="185">
        <v>10159</v>
      </c>
      <c r="E11" s="185">
        <v>4824.0219999999999</v>
      </c>
      <c r="F11" s="185">
        <v>2239.3310000000001</v>
      </c>
      <c r="G11" s="186">
        <v>37081.738999999994</v>
      </c>
      <c r="I11"/>
      <c r="J11"/>
      <c r="K11"/>
      <c r="L11"/>
      <c r="M11"/>
      <c r="N11"/>
      <c r="O11"/>
      <c r="P11"/>
      <c r="Q11"/>
      <c r="R11"/>
      <c r="S11"/>
      <c r="T11"/>
    </row>
    <row r="12" spans="2:20" ht="18" customHeight="1" x14ac:dyDescent="0.25">
      <c r="B12" s="184" t="s">
        <v>89</v>
      </c>
      <c r="C12" s="185">
        <v>32434.789000000001</v>
      </c>
      <c r="D12" s="185">
        <v>34327</v>
      </c>
      <c r="E12" s="185">
        <v>5513.2290000000003</v>
      </c>
      <c r="F12" s="185">
        <v>9547.9580000000005</v>
      </c>
      <c r="G12" s="186">
        <v>81822.97600000001</v>
      </c>
      <c r="I12"/>
      <c r="J12"/>
      <c r="K12"/>
      <c r="L12"/>
      <c r="M12"/>
      <c r="N12"/>
      <c r="O12"/>
      <c r="P12"/>
      <c r="Q12"/>
      <c r="R12"/>
      <c r="S12"/>
      <c r="T12"/>
    </row>
    <row r="13" spans="2:20" ht="18" customHeight="1" x14ac:dyDescent="0.25">
      <c r="B13" s="184" t="s">
        <v>104</v>
      </c>
      <c r="C13" s="185">
        <v>90510.520999999993</v>
      </c>
      <c r="D13" s="185">
        <v>52237</v>
      </c>
      <c r="E13" s="185">
        <v>15991.986999999999</v>
      </c>
      <c r="F13" s="185">
        <v>67287.271999999997</v>
      </c>
      <c r="G13" s="186">
        <v>226026.78</v>
      </c>
      <c r="I13"/>
      <c r="J13"/>
      <c r="K13"/>
      <c r="L13"/>
      <c r="M13"/>
      <c r="N13"/>
      <c r="O13"/>
      <c r="P13"/>
      <c r="Q13"/>
      <c r="R13"/>
      <c r="S13"/>
      <c r="T13"/>
    </row>
    <row r="14" spans="2:20" ht="18" customHeight="1" x14ac:dyDescent="0.25">
      <c r="B14" s="184" t="s">
        <v>105</v>
      </c>
      <c r="C14" s="185">
        <v>55855.298000000003</v>
      </c>
      <c r="D14" s="185">
        <v>23100</v>
      </c>
      <c r="E14" s="185">
        <v>6095.7030000000004</v>
      </c>
      <c r="F14" s="185">
        <v>18736.632000000001</v>
      </c>
      <c r="G14" s="186">
        <v>103787.633</v>
      </c>
      <c r="I14"/>
      <c r="J14"/>
      <c r="K14"/>
      <c r="L14"/>
      <c r="M14"/>
      <c r="N14"/>
      <c r="O14"/>
      <c r="P14"/>
      <c r="Q14"/>
      <c r="R14"/>
      <c r="S14"/>
      <c r="T14"/>
    </row>
    <row r="15" spans="2:20" ht="18" customHeight="1" x14ac:dyDescent="0.25">
      <c r="B15" s="184" t="s">
        <v>92</v>
      </c>
      <c r="C15" s="185">
        <v>36566.627</v>
      </c>
      <c r="D15" s="185">
        <v>33858</v>
      </c>
      <c r="E15" s="185">
        <v>8416.4150000000009</v>
      </c>
      <c r="F15" s="185">
        <v>8450.2649999999994</v>
      </c>
      <c r="G15" s="186">
        <v>87291.307000000015</v>
      </c>
      <c r="I15"/>
      <c r="J15"/>
      <c r="K15"/>
      <c r="L15"/>
      <c r="M15"/>
      <c r="N15"/>
      <c r="O15"/>
      <c r="P15"/>
      <c r="Q15"/>
      <c r="R15"/>
      <c r="S15"/>
      <c r="T15"/>
    </row>
    <row r="16" spans="2:20" ht="18" customHeight="1" x14ac:dyDescent="0.25">
      <c r="B16" s="11" t="s">
        <v>93</v>
      </c>
      <c r="C16" s="185">
        <v>0</v>
      </c>
      <c r="D16" s="185">
        <v>10942</v>
      </c>
      <c r="E16" s="185">
        <v>0</v>
      </c>
      <c r="F16" s="185">
        <v>0</v>
      </c>
      <c r="G16" s="186">
        <v>10942</v>
      </c>
      <c r="I16"/>
      <c r="J16"/>
      <c r="K16"/>
      <c r="L16"/>
      <c r="M16"/>
      <c r="N16"/>
      <c r="O16"/>
      <c r="P16"/>
      <c r="Q16"/>
      <c r="R16"/>
      <c r="S16"/>
      <c r="T16"/>
    </row>
    <row r="17" spans="2:20" ht="18" customHeight="1" x14ac:dyDescent="0.25">
      <c r="B17" s="184" t="s">
        <v>94</v>
      </c>
      <c r="C17" s="185">
        <v>63445.877999999997</v>
      </c>
      <c r="D17" s="185">
        <v>58438</v>
      </c>
      <c r="E17" s="185">
        <v>24438.295999999998</v>
      </c>
      <c r="F17" s="185">
        <v>32745.448</v>
      </c>
      <c r="G17" s="186">
        <v>179067.622</v>
      </c>
      <c r="I17"/>
      <c r="J17"/>
      <c r="K17"/>
      <c r="L17"/>
      <c r="M17"/>
      <c r="N17"/>
      <c r="O17"/>
      <c r="P17"/>
      <c r="Q17"/>
      <c r="R17"/>
      <c r="S17"/>
      <c r="T17"/>
    </row>
    <row r="18" spans="2:20" ht="18" customHeight="1" x14ac:dyDescent="0.25">
      <c r="B18" s="184" t="s">
        <v>106</v>
      </c>
      <c r="C18" s="185">
        <v>29791.197</v>
      </c>
      <c r="D18" s="185">
        <v>43175</v>
      </c>
      <c r="E18" s="185">
        <v>7515.3509999999997</v>
      </c>
      <c r="F18" s="185">
        <v>14417.210999999999</v>
      </c>
      <c r="G18" s="186">
        <v>94898.758999999991</v>
      </c>
      <c r="I18"/>
      <c r="J18"/>
      <c r="K18"/>
      <c r="L18"/>
      <c r="M18"/>
      <c r="N18"/>
      <c r="O18"/>
      <c r="P18"/>
      <c r="Q18"/>
      <c r="R18"/>
      <c r="S18"/>
      <c r="T18"/>
    </row>
    <row r="19" spans="2:20" ht="18" customHeight="1" x14ac:dyDescent="0.25">
      <c r="B19" s="184" t="s">
        <v>148</v>
      </c>
      <c r="C19" s="185">
        <v>19827.018</v>
      </c>
      <c r="D19" s="185">
        <v>12173</v>
      </c>
      <c r="E19" s="185">
        <v>4280.6859999999997</v>
      </c>
      <c r="F19" s="185">
        <v>5806.5379999999996</v>
      </c>
      <c r="G19" s="186">
        <v>42087.241999999998</v>
      </c>
      <c r="I19"/>
      <c r="J19"/>
      <c r="K19"/>
      <c r="L19"/>
      <c r="M19"/>
      <c r="N19"/>
      <c r="O19"/>
      <c r="P19"/>
      <c r="Q19"/>
      <c r="R19"/>
      <c r="S19"/>
      <c r="T19"/>
    </row>
    <row r="20" spans="2:20" ht="18" customHeight="1" x14ac:dyDescent="0.25">
      <c r="B20" s="184" t="s">
        <v>149</v>
      </c>
      <c r="C20" s="185">
        <v>41176.870000000003</v>
      </c>
      <c r="D20" s="185">
        <v>46973</v>
      </c>
      <c r="E20" s="185">
        <v>8567.6880000000001</v>
      </c>
      <c r="F20" s="185">
        <v>12176.325000000001</v>
      </c>
      <c r="G20" s="186">
        <v>108893.88299999999</v>
      </c>
      <c r="I20"/>
      <c r="J20"/>
      <c r="K20"/>
      <c r="L20"/>
      <c r="M20"/>
      <c r="N20"/>
      <c r="O20"/>
      <c r="P20"/>
      <c r="Q20"/>
      <c r="R20"/>
      <c r="S20"/>
      <c r="T20"/>
    </row>
    <row r="21" spans="2:20" ht="18" customHeight="1" x14ac:dyDescent="0.25">
      <c r="B21" s="184" t="s">
        <v>108</v>
      </c>
      <c r="C21" s="185">
        <v>6890.0050000000001</v>
      </c>
      <c r="D21" s="185">
        <v>4007</v>
      </c>
      <c r="E21" s="185">
        <v>1486.2560000000001</v>
      </c>
      <c r="F21" s="185">
        <v>372.16399999999999</v>
      </c>
      <c r="G21" s="186">
        <v>12755.425000000001</v>
      </c>
      <c r="I21"/>
      <c r="J21"/>
      <c r="K21"/>
      <c r="L21"/>
      <c r="M21"/>
      <c r="N21"/>
      <c r="O21"/>
      <c r="P21"/>
      <c r="Q21"/>
      <c r="R21"/>
      <c r="S21"/>
      <c r="T21"/>
    </row>
    <row r="22" spans="2:20" ht="18" customHeight="1" x14ac:dyDescent="0.25">
      <c r="B22" s="184" t="s">
        <v>99</v>
      </c>
      <c r="C22" s="185">
        <v>15174.195</v>
      </c>
      <c r="D22" s="185">
        <v>19187</v>
      </c>
      <c r="E22" s="185">
        <v>1553.8230000000001</v>
      </c>
      <c r="F22" s="185">
        <v>249.24199999999999</v>
      </c>
      <c r="G22" s="186">
        <v>36164.259999999995</v>
      </c>
      <c r="I22"/>
      <c r="J22"/>
      <c r="K22"/>
      <c r="L22"/>
      <c r="M22"/>
      <c r="N22"/>
      <c r="O22"/>
      <c r="P22"/>
      <c r="Q22"/>
      <c r="R22"/>
      <c r="S22"/>
      <c r="T22"/>
    </row>
    <row r="23" spans="2:20" ht="18" customHeight="1" x14ac:dyDescent="0.25">
      <c r="B23" s="184" t="s">
        <v>100</v>
      </c>
      <c r="C23" s="185">
        <v>883715.10699999996</v>
      </c>
      <c r="D23" s="185">
        <v>318999</v>
      </c>
      <c r="E23" s="185">
        <v>695264.85499999998</v>
      </c>
      <c r="F23" s="185">
        <v>403425.13</v>
      </c>
      <c r="G23" s="186">
        <v>2301404.0919999997</v>
      </c>
      <c r="I23"/>
      <c r="J23"/>
      <c r="K23"/>
      <c r="L23"/>
      <c r="M23"/>
      <c r="N23"/>
      <c r="O23"/>
      <c r="P23"/>
      <c r="Q23"/>
      <c r="R23"/>
      <c r="S23"/>
      <c r="T23"/>
    </row>
    <row r="24" spans="2:20" ht="15.75" x14ac:dyDescent="0.25">
      <c r="B24" s="187" t="s">
        <v>80</v>
      </c>
      <c r="C24" s="188">
        <v>1383691.8059999999</v>
      </c>
      <c r="D24" s="188">
        <v>745899</v>
      </c>
      <c r="E24" s="188">
        <v>798277.85100000002</v>
      </c>
      <c r="F24" s="188">
        <v>583303.83900000004</v>
      </c>
      <c r="G24" s="188">
        <v>3511172.4959999998</v>
      </c>
      <c r="I24"/>
      <c r="J24"/>
      <c r="K24"/>
      <c r="L24"/>
      <c r="M24"/>
      <c r="N24"/>
      <c r="O24"/>
      <c r="P24"/>
      <c r="Q24"/>
      <c r="R24"/>
      <c r="S24"/>
      <c r="T24"/>
    </row>
    <row r="25" spans="2:20" ht="15" x14ac:dyDescent="0.25">
      <c r="B25" s="15"/>
      <c r="C25" s="189"/>
      <c r="D25" s="189"/>
      <c r="E25" s="189"/>
      <c r="F25" s="189"/>
      <c r="I25"/>
      <c r="J25"/>
      <c r="K25"/>
      <c r="L25"/>
      <c r="M25"/>
      <c r="N25"/>
      <c r="O25"/>
      <c r="P25"/>
      <c r="Q25"/>
      <c r="R25"/>
      <c r="S25"/>
      <c r="T25"/>
    </row>
    <row r="26" spans="2:20" ht="15" x14ac:dyDescent="0.25">
      <c r="B26" s="190"/>
      <c r="C26" s="190"/>
      <c r="D26" s="190"/>
      <c r="E26" s="190"/>
      <c r="F26" s="190"/>
      <c r="G26" s="190"/>
      <c r="H26" s="3" t="s">
        <v>1</v>
      </c>
      <c r="I26"/>
      <c r="J26"/>
      <c r="K26"/>
      <c r="L26"/>
      <c r="M26"/>
      <c r="N26"/>
      <c r="O26"/>
      <c r="P26"/>
      <c r="Q26"/>
      <c r="R26"/>
      <c r="S26"/>
      <c r="T26"/>
    </row>
    <row r="27" spans="2:20" ht="18" x14ac:dyDescent="0.25">
      <c r="B27" s="2014" t="s">
        <v>229</v>
      </c>
      <c r="C27" s="2014"/>
      <c r="D27" s="2014"/>
      <c r="E27" s="2014"/>
      <c r="F27" s="2014"/>
      <c r="G27" s="2014"/>
      <c r="I27"/>
      <c r="J27"/>
      <c r="K27"/>
      <c r="L27"/>
      <c r="M27"/>
      <c r="N27"/>
      <c r="O27"/>
      <c r="P27"/>
      <c r="Q27"/>
      <c r="R27"/>
      <c r="S27"/>
      <c r="T27"/>
    </row>
    <row r="28" spans="2:20" ht="15.75" x14ac:dyDescent="0.25">
      <c r="B28" s="2011" t="s">
        <v>230</v>
      </c>
      <c r="C28" s="2011"/>
      <c r="D28" s="2011"/>
      <c r="E28" s="2011"/>
      <c r="F28" s="2011"/>
      <c r="G28" s="2011"/>
      <c r="I28"/>
      <c r="J28"/>
      <c r="K28"/>
      <c r="L28"/>
      <c r="M28"/>
      <c r="N28"/>
      <c r="O28"/>
      <c r="P28"/>
      <c r="Q28"/>
      <c r="R28"/>
      <c r="S28"/>
      <c r="T28"/>
    </row>
    <row r="29" spans="2:20" ht="16.5" thickBot="1" x14ac:dyDescent="0.3">
      <c r="B29" s="2009" t="s">
        <v>51</v>
      </c>
      <c r="C29" s="2009"/>
      <c r="D29" s="2009"/>
      <c r="E29" s="2009"/>
      <c r="F29" s="2009"/>
      <c r="G29" s="2009"/>
      <c r="I29"/>
      <c r="J29"/>
      <c r="K29"/>
      <c r="L29"/>
      <c r="M29"/>
      <c r="N29"/>
      <c r="O29"/>
      <c r="P29"/>
      <c r="Q29"/>
      <c r="R29"/>
      <c r="S29"/>
      <c r="T29"/>
    </row>
    <row r="30" spans="2:20" ht="18" customHeight="1" x14ac:dyDescent="0.25">
      <c r="B30" s="191"/>
      <c r="C30" s="192"/>
      <c r="D30" s="192"/>
      <c r="E30" s="192"/>
      <c r="F30" s="192"/>
      <c r="G30" s="192"/>
      <c r="I30"/>
      <c r="J30"/>
      <c r="K30"/>
      <c r="L30"/>
      <c r="M30"/>
      <c r="N30"/>
      <c r="O30"/>
      <c r="P30"/>
      <c r="Q30"/>
      <c r="R30"/>
      <c r="S30"/>
      <c r="T30"/>
    </row>
    <row r="31" spans="2:20" ht="37.5" customHeight="1" x14ac:dyDescent="0.25">
      <c r="B31" s="1468" t="s">
        <v>228</v>
      </c>
      <c r="C31" s="1536" t="s">
        <v>53</v>
      </c>
      <c r="D31" s="1536" t="s">
        <v>54</v>
      </c>
      <c r="E31" s="1536" t="s">
        <v>55</v>
      </c>
      <c r="F31" s="1536" t="s">
        <v>56</v>
      </c>
      <c r="G31" s="1537" t="s">
        <v>57</v>
      </c>
      <c r="I31"/>
      <c r="J31"/>
      <c r="K31"/>
      <c r="L31"/>
      <c r="M31"/>
      <c r="N31"/>
      <c r="O31"/>
      <c r="P31"/>
      <c r="Q31"/>
      <c r="R31"/>
      <c r="S31"/>
      <c r="T31"/>
    </row>
    <row r="32" spans="2:20" ht="18" customHeight="1" x14ac:dyDescent="0.25">
      <c r="B32" s="184" t="s">
        <v>147</v>
      </c>
      <c r="C32" s="185">
        <v>371</v>
      </c>
      <c r="D32" s="185">
        <v>190</v>
      </c>
      <c r="E32" s="185">
        <v>209</v>
      </c>
      <c r="F32" s="185">
        <v>26</v>
      </c>
      <c r="G32" s="193">
        <v>796</v>
      </c>
      <c r="I32"/>
      <c r="J32"/>
      <c r="K32"/>
      <c r="L32"/>
      <c r="M32"/>
      <c r="N32"/>
      <c r="O32"/>
      <c r="P32"/>
      <c r="Q32"/>
      <c r="R32"/>
      <c r="S32"/>
      <c r="T32"/>
    </row>
    <row r="33" spans="2:20" ht="18" customHeight="1" x14ac:dyDescent="0.25">
      <c r="B33" s="184" t="s">
        <v>86</v>
      </c>
      <c r="C33" s="185">
        <v>560</v>
      </c>
      <c r="D33" s="185">
        <v>454</v>
      </c>
      <c r="E33" s="185">
        <v>365</v>
      </c>
      <c r="F33" s="185">
        <v>43</v>
      </c>
      <c r="G33" s="193">
        <v>1422</v>
      </c>
      <c r="I33"/>
      <c r="J33"/>
      <c r="K33"/>
      <c r="L33"/>
      <c r="M33"/>
      <c r="N33"/>
      <c r="O33"/>
      <c r="P33"/>
      <c r="Q33"/>
      <c r="R33"/>
      <c r="S33"/>
      <c r="T33"/>
    </row>
    <row r="34" spans="2:20" ht="18" customHeight="1" x14ac:dyDescent="0.25">
      <c r="B34" s="184" t="s">
        <v>87</v>
      </c>
      <c r="C34" s="185">
        <v>1360</v>
      </c>
      <c r="D34" s="185">
        <v>1288</v>
      </c>
      <c r="E34" s="185">
        <v>354</v>
      </c>
      <c r="F34" s="185">
        <v>114</v>
      </c>
      <c r="G34" s="193">
        <v>3116</v>
      </c>
      <c r="I34"/>
      <c r="J34"/>
      <c r="K34"/>
      <c r="L34"/>
      <c r="M34"/>
      <c r="N34"/>
      <c r="O34"/>
      <c r="P34"/>
      <c r="Q34"/>
      <c r="R34"/>
      <c r="S34"/>
      <c r="T34"/>
    </row>
    <row r="35" spans="2:20" ht="18" customHeight="1" x14ac:dyDescent="0.25">
      <c r="B35" s="184" t="s">
        <v>88</v>
      </c>
      <c r="C35" s="185">
        <v>432</v>
      </c>
      <c r="D35" s="185">
        <v>238</v>
      </c>
      <c r="E35" s="185">
        <v>359</v>
      </c>
      <c r="F35" s="185">
        <v>42</v>
      </c>
      <c r="G35" s="193">
        <v>1071</v>
      </c>
      <c r="I35"/>
      <c r="J35"/>
      <c r="K35"/>
      <c r="L35"/>
      <c r="M35"/>
      <c r="N35"/>
      <c r="O35"/>
      <c r="P35"/>
      <c r="Q35"/>
      <c r="R35"/>
      <c r="S35"/>
      <c r="T35"/>
    </row>
    <row r="36" spans="2:20" ht="18" customHeight="1" x14ac:dyDescent="0.25">
      <c r="B36" s="184" t="s">
        <v>89</v>
      </c>
      <c r="C36" s="185">
        <v>835</v>
      </c>
      <c r="D36" s="185">
        <v>962</v>
      </c>
      <c r="E36" s="185">
        <v>729</v>
      </c>
      <c r="F36" s="185">
        <v>221</v>
      </c>
      <c r="G36" s="193">
        <v>2747</v>
      </c>
      <c r="I36"/>
      <c r="J36"/>
      <c r="K36"/>
      <c r="L36"/>
      <c r="M36"/>
      <c r="N36"/>
      <c r="O36"/>
      <c r="P36"/>
      <c r="Q36"/>
      <c r="R36"/>
      <c r="S36"/>
      <c r="T36"/>
    </row>
    <row r="37" spans="2:20" ht="18" customHeight="1" x14ac:dyDescent="0.25">
      <c r="B37" s="184" t="s">
        <v>104</v>
      </c>
      <c r="C37" s="185">
        <v>2351</v>
      </c>
      <c r="D37" s="185">
        <v>1742</v>
      </c>
      <c r="E37" s="185">
        <v>1585</v>
      </c>
      <c r="F37" s="185">
        <v>1862</v>
      </c>
      <c r="G37" s="193">
        <v>7540</v>
      </c>
      <c r="I37"/>
      <c r="J37"/>
      <c r="K37"/>
      <c r="L37"/>
      <c r="M37"/>
      <c r="N37"/>
      <c r="O37"/>
      <c r="P37"/>
      <c r="Q37"/>
      <c r="R37"/>
      <c r="S37"/>
      <c r="T37"/>
    </row>
    <row r="38" spans="2:20" ht="18" customHeight="1" x14ac:dyDescent="0.25">
      <c r="B38" s="184" t="s">
        <v>105</v>
      </c>
      <c r="C38" s="185">
        <v>1484</v>
      </c>
      <c r="D38" s="185">
        <v>748</v>
      </c>
      <c r="E38" s="185">
        <v>777</v>
      </c>
      <c r="F38" s="185">
        <v>505</v>
      </c>
      <c r="G38" s="193">
        <v>3514</v>
      </c>
      <c r="I38"/>
      <c r="J38"/>
      <c r="K38"/>
      <c r="L38"/>
      <c r="M38"/>
      <c r="N38"/>
      <c r="O38"/>
      <c r="P38"/>
      <c r="Q38"/>
      <c r="R38"/>
      <c r="S38"/>
      <c r="T38"/>
    </row>
    <row r="39" spans="2:20" ht="18" customHeight="1" x14ac:dyDescent="0.25">
      <c r="B39" s="184" t="s">
        <v>92</v>
      </c>
      <c r="C39" s="185">
        <v>1240</v>
      </c>
      <c r="D39" s="185">
        <v>1281</v>
      </c>
      <c r="E39" s="185">
        <v>1048</v>
      </c>
      <c r="F39" s="185">
        <v>310</v>
      </c>
      <c r="G39" s="193">
        <v>3879</v>
      </c>
      <c r="I39"/>
      <c r="J39"/>
      <c r="K39"/>
      <c r="L39"/>
      <c r="M39"/>
      <c r="N39"/>
      <c r="O39"/>
      <c r="P39"/>
      <c r="Q39"/>
      <c r="R39"/>
      <c r="S39"/>
      <c r="T39"/>
    </row>
    <row r="40" spans="2:20" ht="18" customHeight="1" x14ac:dyDescent="0.25">
      <c r="B40" s="11" t="s">
        <v>93</v>
      </c>
      <c r="C40" s="185">
        <v>0</v>
      </c>
      <c r="D40" s="185">
        <v>397</v>
      </c>
      <c r="E40" s="185">
        <v>0</v>
      </c>
      <c r="F40" s="185">
        <v>0</v>
      </c>
      <c r="G40" s="193">
        <v>397</v>
      </c>
      <c r="I40"/>
      <c r="J40"/>
      <c r="K40"/>
      <c r="L40"/>
      <c r="M40"/>
      <c r="N40"/>
      <c r="O40"/>
      <c r="P40"/>
      <c r="Q40"/>
      <c r="R40"/>
      <c r="S40"/>
      <c r="T40"/>
    </row>
    <row r="41" spans="2:20" ht="18" customHeight="1" x14ac:dyDescent="0.25">
      <c r="B41" s="184" t="s">
        <v>94</v>
      </c>
      <c r="C41" s="185">
        <v>1893</v>
      </c>
      <c r="D41" s="185">
        <v>2011</v>
      </c>
      <c r="E41" s="185">
        <v>2178</v>
      </c>
      <c r="F41" s="185">
        <v>967</v>
      </c>
      <c r="G41" s="193">
        <v>7049</v>
      </c>
      <c r="I41"/>
      <c r="J41"/>
      <c r="K41"/>
      <c r="L41"/>
      <c r="M41"/>
      <c r="N41"/>
      <c r="O41"/>
      <c r="P41"/>
      <c r="Q41"/>
      <c r="R41"/>
      <c r="S41"/>
      <c r="T41"/>
    </row>
    <row r="42" spans="2:20" ht="18" customHeight="1" x14ac:dyDescent="0.25">
      <c r="B42" s="184" t="s">
        <v>106</v>
      </c>
      <c r="C42" s="185">
        <v>776</v>
      </c>
      <c r="D42" s="185">
        <v>1310</v>
      </c>
      <c r="E42" s="185">
        <v>1017</v>
      </c>
      <c r="F42" s="185">
        <v>542</v>
      </c>
      <c r="G42" s="193">
        <v>3645</v>
      </c>
      <c r="I42"/>
      <c r="J42"/>
      <c r="K42"/>
      <c r="L42"/>
      <c r="M42"/>
      <c r="N42"/>
      <c r="O42"/>
      <c r="P42"/>
      <c r="Q42"/>
      <c r="R42"/>
      <c r="S42"/>
      <c r="T42"/>
    </row>
    <row r="43" spans="2:20" ht="18" customHeight="1" x14ac:dyDescent="0.25">
      <c r="B43" s="184" t="s">
        <v>148</v>
      </c>
      <c r="C43" s="185">
        <v>532</v>
      </c>
      <c r="D43" s="185">
        <v>459</v>
      </c>
      <c r="E43" s="185">
        <v>565</v>
      </c>
      <c r="F43" s="185">
        <v>188</v>
      </c>
      <c r="G43" s="193">
        <v>1744</v>
      </c>
      <c r="I43"/>
      <c r="J43"/>
      <c r="K43"/>
      <c r="L43"/>
      <c r="M43"/>
      <c r="N43"/>
      <c r="O43"/>
      <c r="P43"/>
      <c r="Q43"/>
      <c r="R43"/>
      <c r="S43"/>
      <c r="T43"/>
    </row>
    <row r="44" spans="2:20" ht="18" customHeight="1" x14ac:dyDescent="0.25">
      <c r="B44" s="184" t="s">
        <v>149</v>
      </c>
      <c r="C44" s="185">
        <v>987</v>
      </c>
      <c r="D44" s="185">
        <v>1479</v>
      </c>
      <c r="E44" s="185">
        <v>1176</v>
      </c>
      <c r="F44" s="185">
        <v>419</v>
      </c>
      <c r="G44" s="193">
        <v>4061</v>
      </c>
      <c r="I44"/>
      <c r="J44"/>
      <c r="K44"/>
      <c r="L44"/>
      <c r="M44"/>
      <c r="N44"/>
      <c r="O44"/>
      <c r="P44"/>
      <c r="Q44"/>
      <c r="R44"/>
      <c r="S44"/>
      <c r="T44"/>
    </row>
    <row r="45" spans="2:20" ht="18" customHeight="1" x14ac:dyDescent="0.25">
      <c r="B45" s="184" t="s">
        <v>108</v>
      </c>
      <c r="C45" s="185">
        <v>106</v>
      </c>
      <c r="D45" s="185">
        <v>103</v>
      </c>
      <c r="E45" s="185">
        <v>118</v>
      </c>
      <c r="F45" s="185">
        <v>7</v>
      </c>
      <c r="G45" s="193">
        <v>334</v>
      </c>
      <c r="I45"/>
      <c r="J45"/>
      <c r="K45"/>
      <c r="L45"/>
      <c r="M45"/>
      <c r="N45"/>
      <c r="O45"/>
      <c r="P45"/>
      <c r="Q45"/>
      <c r="R45"/>
      <c r="S45"/>
      <c r="T45"/>
    </row>
    <row r="46" spans="2:20" ht="15" x14ac:dyDescent="0.25">
      <c r="B46" s="184" t="s">
        <v>99</v>
      </c>
      <c r="C46" s="185">
        <v>399</v>
      </c>
      <c r="D46" s="185">
        <v>547</v>
      </c>
      <c r="E46" s="185">
        <v>62</v>
      </c>
      <c r="F46" s="185">
        <v>11</v>
      </c>
      <c r="G46" s="193">
        <v>1019</v>
      </c>
      <c r="I46"/>
      <c r="J46"/>
      <c r="K46"/>
      <c r="L46"/>
      <c r="M46"/>
      <c r="N46"/>
      <c r="O46"/>
      <c r="P46"/>
      <c r="Q46"/>
      <c r="R46"/>
      <c r="S46"/>
      <c r="T46"/>
    </row>
    <row r="47" spans="2:20" ht="15" x14ac:dyDescent="0.25">
      <c r="B47" s="184" t="s">
        <v>100</v>
      </c>
      <c r="C47" s="185">
        <v>27668</v>
      </c>
      <c r="D47" s="185">
        <v>8341</v>
      </c>
      <c r="E47" s="185">
        <v>19269</v>
      </c>
      <c r="F47" s="185">
        <v>13040</v>
      </c>
      <c r="G47" s="193">
        <v>68318</v>
      </c>
      <c r="I47"/>
      <c r="J47"/>
      <c r="K47"/>
      <c r="L47"/>
      <c r="M47"/>
      <c r="N47"/>
      <c r="O47"/>
      <c r="P47"/>
      <c r="Q47"/>
      <c r="R47"/>
      <c r="S47"/>
      <c r="T47"/>
    </row>
    <row r="48" spans="2:20" ht="15.75" x14ac:dyDescent="0.25">
      <c r="B48" s="194" t="s">
        <v>80</v>
      </c>
      <c r="C48" s="188">
        <v>40994</v>
      </c>
      <c r="D48" s="188">
        <v>21550</v>
      </c>
      <c r="E48" s="188">
        <v>29811</v>
      </c>
      <c r="F48" s="188">
        <v>18297</v>
      </c>
      <c r="G48" s="188">
        <v>110652</v>
      </c>
      <c r="I48"/>
      <c r="J48"/>
      <c r="K48"/>
      <c r="L48"/>
      <c r="M48"/>
      <c r="N48"/>
      <c r="O48"/>
      <c r="P48"/>
      <c r="Q48"/>
      <c r="R48"/>
      <c r="S48"/>
      <c r="T48"/>
    </row>
    <row r="49" spans="2:20" ht="15" x14ac:dyDescent="0.25">
      <c r="B49" s="15" t="s">
        <v>231</v>
      </c>
      <c r="C49" s="189"/>
      <c r="D49" s="189"/>
      <c r="E49" s="189"/>
      <c r="F49" s="189"/>
      <c r="G49" s="190"/>
      <c r="I49"/>
      <c r="J49"/>
      <c r="K49"/>
      <c r="L49"/>
      <c r="M49"/>
      <c r="N49"/>
      <c r="O49"/>
      <c r="P49"/>
      <c r="Q49"/>
      <c r="R49"/>
      <c r="S49"/>
      <c r="T49"/>
    </row>
    <row r="50" spans="2:20" ht="15" x14ac:dyDescent="0.25">
      <c r="B50" s="190"/>
      <c r="C50" s="190"/>
      <c r="D50" s="190"/>
      <c r="E50" s="190"/>
      <c r="F50" s="190"/>
      <c r="G50" s="190"/>
      <c r="I50"/>
      <c r="J50"/>
      <c r="K50"/>
      <c r="L50"/>
      <c r="M50"/>
      <c r="N50"/>
      <c r="O50"/>
      <c r="P50"/>
      <c r="Q50"/>
      <c r="R50"/>
      <c r="S50"/>
      <c r="T50"/>
    </row>
    <row r="51" spans="2:20" ht="15" x14ac:dyDescent="0.25">
      <c r="B51" s="190"/>
      <c r="C51" s="190"/>
      <c r="D51" s="190"/>
      <c r="E51" s="190"/>
      <c r="F51" s="190"/>
      <c r="G51" s="190"/>
      <c r="I51"/>
      <c r="J51"/>
      <c r="K51"/>
      <c r="L51"/>
      <c r="M51"/>
      <c r="N51"/>
      <c r="O51"/>
      <c r="P51"/>
      <c r="Q51"/>
      <c r="R51"/>
      <c r="S51"/>
      <c r="T51"/>
    </row>
    <row r="52" spans="2:20" ht="15" x14ac:dyDescent="0.25">
      <c r="B52" s="190"/>
      <c r="C52" s="190"/>
      <c r="D52" s="190"/>
      <c r="E52" s="190"/>
      <c r="F52" s="190"/>
      <c r="G52" s="190"/>
      <c r="I52"/>
      <c r="J52"/>
      <c r="K52"/>
      <c r="L52"/>
      <c r="M52"/>
      <c r="N52"/>
      <c r="O52"/>
      <c r="P52"/>
      <c r="Q52"/>
      <c r="R52"/>
      <c r="S52"/>
      <c r="T52"/>
    </row>
    <row r="53" spans="2:20" ht="15" x14ac:dyDescent="0.25">
      <c r="B53" s="190"/>
      <c r="C53" s="190"/>
      <c r="D53" s="190"/>
      <c r="E53" s="190"/>
      <c r="F53" s="190"/>
      <c r="G53" s="190"/>
      <c r="I53"/>
      <c r="J53"/>
      <c r="K53"/>
      <c r="L53"/>
      <c r="M53"/>
      <c r="N53"/>
      <c r="O53"/>
      <c r="P53"/>
      <c r="Q53"/>
      <c r="R53"/>
      <c r="S53"/>
      <c r="T53"/>
    </row>
    <row r="54" spans="2:20" x14ac:dyDescent="0.2">
      <c r="B54" s="190"/>
      <c r="C54" s="190"/>
      <c r="D54" s="190"/>
      <c r="E54" s="190"/>
      <c r="F54" s="190"/>
      <c r="G54" s="190"/>
    </row>
    <row r="55" spans="2:20" x14ac:dyDescent="0.2">
      <c r="B55" s="190"/>
      <c r="C55" s="190"/>
      <c r="D55" s="190"/>
      <c r="E55" s="190"/>
      <c r="F55" s="190"/>
      <c r="G55" s="190"/>
    </row>
    <row r="56" spans="2:20" x14ac:dyDescent="0.2">
      <c r="B56" s="190"/>
      <c r="C56" s="190"/>
      <c r="D56" s="190"/>
      <c r="E56" s="190"/>
      <c r="F56" s="190"/>
      <c r="G56" s="190"/>
    </row>
    <row r="57" spans="2:20" x14ac:dyDescent="0.2">
      <c r="B57" s="190"/>
      <c r="C57" s="190"/>
      <c r="D57" s="190"/>
      <c r="E57" s="190"/>
      <c r="F57" s="190"/>
      <c r="G57" s="190"/>
    </row>
    <row r="58" spans="2:20" x14ac:dyDescent="0.2">
      <c r="B58" s="190"/>
      <c r="C58" s="190"/>
      <c r="D58" s="190"/>
      <c r="E58" s="190"/>
      <c r="F58" s="190"/>
      <c r="G58" s="190"/>
    </row>
    <row r="59" spans="2:20" x14ac:dyDescent="0.2">
      <c r="B59" s="190"/>
      <c r="C59" s="190"/>
      <c r="D59" s="190"/>
      <c r="E59" s="190"/>
      <c r="F59" s="190"/>
      <c r="G59" s="190"/>
    </row>
    <row r="60" spans="2:20" x14ac:dyDescent="0.2">
      <c r="B60" s="190"/>
      <c r="C60" s="190"/>
      <c r="D60" s="190"/>
      <c r="E60" s="190"/>
      <c r="F60" s="190"/>
      <c r="G60" s="190"/>
    </row>
    <row r="61" spans="2:20" x14ac:dyDescent="0.2">
      <c r="B61" s="190"/>
      <c r="C61" s="190"/>
      <c r="D61" s="190"/>
      <c r="E61" s="190"/>
      <c r="F61" s="190"/>
      <c r="G61" s="190"/>
    </row>
    <row r="62" spans="2:20" x14ac:dyDescent="0.2">
      <c r="B62" s="190"/>
      <c r="C62" s="190"/>
      <c r="D62" s="190"/>
      <c r="E62" s="190"/>
      <c r="F62" s="190"/>
      <c r="G62" s="190"/>
    </row>
    <row r="63" spans="2:20" x14ac:dyDescent="0.2">
      <c r="B63" s="190"/>
      <c r="C63" s="190"/>
      <c r="D63" s="190"/>
      <c r="E63" s="190"/>
      <c r="F63" s="190"/>
      <c r="G63" s="190"/>
    </row>
    <row r="64" spans="2:20" x14ac:dyDescent="0.2">
      <c r="B64" s="190"/>
      <c r="C64" s="190"/>
      <c r="D64" s="190"/>
      <c r="E64" s="190"/>
      <c r="F64" s="190"/>
      <c r="G64" s="190"/>
    </row>
    <row r="65" spans="2:7" x14ac:dyDescent="0.2">
      <c r="B65" s="190"/>
      <c r="C65" s="190"/>
      <c r="D65" s="190"/>
      <c r="E65" s="190"/>
      <c r="F65" s="190"/>
      <c r="G65" s="190"/>
    </row>
    <row r="66" spans="2:7" x14ac:dyDescent="0.2">
      <c r="B66" s="190"/>
      <c r="C66" s="190"/>
      <c r="D66" s="190"/>
      <c r="E66" s="190"/>
      <c r="F66" s="190"/>
      <c r="G66" s="190"/>
    </row>
    <row r="67" spans="2:7" x14ac:dyDescent="0.2">
      <c r="B67" s="190"/>
      <c r="C67" s="190"/>
      <c r="D67" s="190"/>
      <c r="E67" s="190"/>
      <c r="F67" s="190"/>
      <c r="G67" s="190"/>
    </row>
    <row r="68" spans="2:7" x14ac:dyDescent="0.2">
      <c r="B68" s="190"/>
      <c r="C68" s="190"/>
      <c r="D68" s="190"/>
      <c r="E68" s="190"/>
      <c r="F68" s="190"/>
      <c r="G68" s="190"/>
    </row>
    <row r="69" spans="2:7" x14ac:dyDescent="0.2">
      <c r="B69" s="190"/>
      <c r="C69" s="190"/>
      <c r="D69" s="190"/>
      <c r="E69" s="190"/>
      <c r="F69" s="190"/>
      <c r="G69" s="190"/>
    </row>
    <row r="70" spans="2:7" x14ac:dyDescent="0.2">
      <c r="B70" s="190"/>
      <c r="C70" s="190"/>
      <c r="D70" s="190"/>
      <c r="E70" s="190"/>
      <c r="F70" s="190"/>
      <c r="G70" s="190"/>
    </row>
    <row r="71" spans="2:7" x14ac:dyDescent="0.2">
      <c r="B71" s="190"/>
      <c r="C71" s="190"/>
      <c r="D71" s="190"/>
      <c r="E71" s="190"/>
      <c r="F71" s="190"/>
      <c r="G71" s="190"/>
    </row>
    <row r="72" spans="2:7" x14ac:dyDescent="0.2">
      <c r="B72" s="190"/>
      <c r="C72" s="190"/>
      <c r="D72" s="190"/>
      <c r="E72" s="190"/>
      <c r="F72" s="190"/>
      <c r="G72" s="190"/>
    </row>
    <row r="73" spans="2:7" x14ac:dyDescent="0.2">
      <c r="B73" s="190"/>
      <c r="C73" s="190"/>
      <c r="D73" s="190"/>
      <c r="E73" s="190"/>
      <c r="F73" s="190"/>
      <c r="G73" s="190"/>
    </row>
    <row r="74" spans="2:7" x14ac:dyDescent="0.2">
      <c r="B74" s="190"/>
      <c r="C74" s="190"/>
      <c r="D74" s="190"/>
      <c r="E74" s="190"/>
      <c r="F74" s="190"/>
      <c r="G74" s="190"/>
    </row>
    <row r="75" spans="2:7" x14ac:dyDescent="0.2">
      <c r="B75" s="190"/>
      <c r="C75" s="190"/>
      <c r="D75" s="190"/>
      <c r="E75" s="190"/>
      <c r="F75" s="190"/>
      <c r="G75" s="190"/>
    </row>
    <row r="76" spans="2:7" x14ac:dyDescent="0.2">
      <c r="B76" s="190"/>
      <c r="C76" s="190"/>
      <c r="D76" s="190"/>
      <c r="E76" s="190"/>
      <c r="F76" s="190"/>
      <c r="G76" s="190"/>
    </row>
    <row r="77" spans="2:7" x14ac:dyDescent="0.2">
      <c r="B77" s="190"/>
      <c r="C77" s="190"/>
      <c r="D77" s="190"/>
      <c r="E77" s="190"/>
      <c r="F77" s="190"/>
      <c r="G77" s="190"/>
    </row>
    <row r="78" spans="2:7" x14ac:dyDescent="0.2">
      <c r="B78" s="190"/>
      <c r="C78" s="190"/>
      <c r="D78" s="190"/>
      <c r="E78" s="190"/>
      <c r="F78" s="190"/>
      <c r="G78" s="190"/>
    </row>
    <row r="79" spans="2:7" x14ac:dyDescent="0.2">
      <c r="B79" s="190"/>
      <c r="C79" s="190"/>
      <c r="D79" s="190"/>
      <c r="E79" s="190"/>
      <c r="F79" s="190"/>
      <c r="G79" s="190"/>
    </row>
    <row r="80" spans="2:7" x14ac:dyDescent="0.2">
      <c r="B80" s="190"/>
      <c r="C80" s="190"/>
      <c r="D80" s="190"/>
      <c r="E80" s="190"/>
      <c r="F80" s="190"/>
      <c r="G80" s="190"/>
    </row>
    <row r="81" spans="2:7" x14ac:dyDescent="0.2">
      <c r="B81" s="190"/>
      <c r="C81" s="190"/>
      <c r="D81" s="190"/>
      <c r="E81" s="190"/>
      <c r="F81" s="190"/>
      <c r="G81" s="190"/>
    </row>
    <row r="82" spans="2:7" x14ac:dyDescent="0.2">
      <c r="B82" s="190"/>
      <c r="C82" s="190"/>
      <c r="D82" s="190"/>
      <c r="E82" s="190"/>
      <c r="F82" s="190"/>
      <c r="G82" s="190"/>
    </row>
    <row r="83" spans="2:7" x14ac:dyDescent="0.2">
      <c r="B83" s="190"/>
      <c r="C83" s="190"/>
      <c r="D83" s="190"/>
      <c r="E83" s="190"/>
      <c r="F83" s="190"/>
      <c r="G83" s="190"/>
    </row>
    <row r="84" spans="2:7" x14ac:dyDescent="0.2">
      <c r="B84" s="190"/>
      <c r="C84" s="190"/>
      <c r="D84" s="190"/>
      <c r="E84" s="190"/>
      <c r="F84" s="190"/>
      <c r="G84" s="190"/>
    </row>
    <row r="85" spans="2:7" x14ac:dyDescent="0.2">
      <c r="B85" s="190"/>
      <c r="C85" s="190"/>
      <c r="D85" s="190"/>
      <c r="E85" s="190"/>
      <c r="F85" s="190"/>
      <c r="G85" s="190"/>
    </row>
    <row r="86" spans="2:7" x14ac:dyDescent="0.2">
      <c r="B86" s="190"/>
      <c r="C86" s="190"/>
      <c r="D86" s="190"/>
      <c r="E86" s="190"/>
      <c r="F86" s="190"/>
      <c r="G86" s="190"/>
    </row>
    <row r="87" spans="2:7" x14ac:dyDescent="0.2">
      <c r="B87" s="190"/>
      <c r="C87" s="190"/>
      <c r="D87" s="190"/>
      <c r="E87" s="190"/>
      <c r="F87" s="190"/>
      <c r="G87" s="190"/>
    </row>
    <row r="88" spans="2:7" x14ac:dyDescent="0.2">
      <c r="B88" s="190"/>
      <c r="C88" s="190"/>
      <c r="D88" s="190"/>
      <c r="E88" s="190"/>
      <c r="F88" s="190"/>
      <c r="G88" s="190"/>
    </row>
    <row r="89" spans="2:7" x14ac:dyDescent="0.2">
      <c r="B89" s="190"/>
      <c r="C89" s="190"/>
      <c r="D89" s="190"/>
      <c r="E89" s="190"/>
      <c r="F89" s="190"/>
      <c r="G89" s="190"/>
    </row>
    <row r="90" spans="2:7" x14ac:dyDescent="0.2">
      <c r="B90" s="190"/>
      <c r="C90" s="190"/>
      <c r="D90" s="190"/>
      <c r="E90" s="190"/>
      <c r="F90" s="190"/>
      <c r="G90" s="190"/>
    </row>
    <row r="91" spans="2:7" x14ac:dyDescent="0.2">
      <c r="B91" s="190"/>
      <c r="C91" s="190"/>
      <c r="D91" s="190"/>
      <c r="E91" s="190"/>
      <c r="F91" s="190"/>
      <c r="G91" s="190"/>
    </row>
    <row r="92" spans="2:7" x14ac:dyDescent="0.2">
      <c r="B92" s="190"/>
      <c r="C92" s="190"/>
      <c r="D92" s="190"/>
      <c r="E92" s="190"/>
      <c r="F92" s="190"/>
      <c r="G92" s="190"/>
    </row>
    <row r="93" spans="2:7" x14ac:dyDescent="0.2">
      <c r="B93" s="190"/>
      <c r="C93" s="190"/>
      <c r="D93" s="190"/>
      <c r="E93" s="190"/>
      <c r="F93" s="190"/>
      <c r="G93" s="190"/>
    </row>
    <row r="94" spans="2:7" x14ac:dyDescent="0.2">
      <c r="B94" s="190"/>
      <c r="C94" s="190"/>
      <c r="D94" s="190"/>
      <c r="E94" s="190"/>
      <c r="F94" s="190"/>
      <c r="G94" s="190"/>
    </row>
  </sheetData>
  <mergeCells count="7">
    <mergeCell ref="B29:G29"/>
    <mergeCell ref="B2:G2"/>
    <mergeCell ref="B3:G3"/>
    <mergeCell ref="B4:G4"/>
    <mergeCell ref="B5:G5"/>
    <mergeCell ref="B27:G27"/>
    <mergeCell ref="B28:G28"/>
  </mergeCells>
  <hyperlinks>
    <hyperlink ref="H2" location="'Indice Total'!A76" display="Volver"/>
    <hyperlink ref="H26" location="'Indice Total'!A76" display="Volver"/>
  </hyperlinks>
  <pageMargins left="0.70866141732283472" right="0.70866141732283472" top="0.74803149606299213" bottom="0.74803149606299213" header="0.31496062992125984" footer="0.31496062992125984"/>
  <pageSetup paperSize="14"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B1:S34"/>
  <sheetViews>
    <sheetView showGridLines="0" zoomScale="90" zoomScaleNormal="90" workbookViewId="0"/>
  </sheetViews>
  <sheetFormatPr baseColWidth="10" defaultRowHeight="12.75" x14ac:dyDescent="0.2"/>
  <cols>
    <col min="1" max="1" width="23.7109375" style="96" customWidth="1"/>
    <col min="2" max="2" width="22" style="96" bestFit="1" customWidth="1"/>
    <col min="3" max="3" width="18.85546875" style="96" bestFit="1" customWidth="1"/>
    <col min="4" max="4" width="18.5703125" style="96" bestFit="1" customWidth="1"/>
    <col min="5" max="5" width="16.85546875" style="96" bestFit="1" customWidth="1"/>
    <col min="6" max="6" width="24" style="96" bestFit="1" customWidth="1"/>
    <col min="7" max="7" width="21.140625" style="96" bestFit="1" customWidth="1"/>
    <col min="8" max="8" width="11.42578125" style="96"/>
    <col min="9" max="9" width="18.7109375" style="96" customWidth="1"/>
    <col min="10" max="10" width="17.140625" style="96" customWidth="1"/>
    <col min="11" max="11" width="14.42578125" style="96" customWidth="1"/>
    <col min="12" max="16384" width="11.42578125" style="96"/>
  </cols>
  <sheetData>
    <row r="1" spans="2:19" ht="42.95" customHeight="1" x14ac:dyDescent="0.2"/>
    <row r="2" spans="2:19" ht="18" x14ac:dyDescent="0.2">
      <c r="B2" s="2014" t="s">
        <v>232</v>
      </c>
      <c r="C2" s="2014"/>
      <c r="D2" s="2014"/>
      <c r="E2" s="2014"/>
      <c r="F2" s="2014"/>
      <c r="G2" s="2014"/>
      <c r="H2" s="3" t="s">
        <v>1</v>
      </c>
    </row>
    <row r="3" spans="2:19" ht="15.75" x14ac:dyDescent="0.25">
      <c r="B3" s="2011" t="s">
        <v>233</v>
      </c>
      <c r="C3" s="2011"/>
      <c r="D3" s="2011"/>
      <c r="E3" s="2011"/>
      <c r="F3" s="2011"/>
      <c r="G3" s="2011"/>
    </row>
    <row r="4" spans="2:19" ht="15" x14ac:dyDescent="0.2">
      <c r="B4" s="2012" t="s">
        <v>227</v>
      </c>
      <c r="C4" s="2012"/>
      <c r="D4" s="2012"/>
      <c r="E4" s="2012"/>
      <c r="F4" s="2012"/>
      <c r="G4" s="2012"/>
    </row>
    <row r="5" spans="2:19" ht="16.5" thickBot="1" x14ac:dyDescent="0.3">
      <c r="B5" s="2009" t="s">
        <v>51</v>
      </c>
      <c r="C5" s="2013"/>
      <c r="D5" s="2013"/>
      <c r="E5" s="2013"/>
      <c r="F5" s="2013"/>
      <c r="G5" s="2013"/>
      <c r="I5"/>
      <c r="J5"/>
      <c r="K5"/>
      <c r="L5"/>
      <c r="M5"/>
      <c r="N5"/>
      <c r="O5"/>
      <c r="P5"/>
      <c r="Q5"/>
      <c r="R5"/>
      <c r="S5"/>
    </row>
    <row r="6" spans="2:19" ht="15" x14ac:dyDescent="0.25">
      <c r="I6"/>
      <c r="J6"/>
      <c r="K6"/>
      <c r="L6"/>
      <c r="M6"/>
      <c r="N6"/>
      <c r="O6"/>
      <c r="P6"/>
      <c r="Q6"/>
      <c r="R6"/>
      <c r="S6"/>
    </row>
    <row r="7" spans="2:19" ht="33" customHeight="1" x14ac:dyDescent="0.25">
      <c r="B7" s="1468" t="s">
        <v>166</v>
      </c>
      <c r="C7" s="1536" t="s">
        <v>53</v>
      </c>
      <c r="D7" s="1536" t="s">
        <v>54</v>
      </c>
      <c r="E7" s="1536" t="s">
        <v>55</v>
      </c>
      <c r="F7" s="1536" t="s">
        <v>56</v>
      </c>
      <c r="G7" s="1537" t="s">
        <v>57</v>
      </c>
      <c r="I7"/>
      <c r="J7"/>
      <c r="K7"/>
      <c r="L7"/>
      <c r="M7"/>
      <c r="N7"/>
      <c r="O7"/>
      <c r="P7"/>
      <c r="Q7"/>
      <c r="R7"/>
      <c r="S7"/>
    </row>
    <row r="8" spans="2:19" ht="18" customHeight="1" x14ac:dyDescent="0.25">
      <c r="B8" s="184" t="s">
        <v>234</v>
      </c>
      <c r="C8" s="185">
        <v>58981.194000000003</v>
      </c>
      <c r="D8" s="185">
        <v>21650</v>
      </c>
      <c r="E8" s="185">
        <v>30648.131000000001</v>
      </c>
      <c r="F8" s="185">
        <v>23043.137999999999</v>
      </c>
      <c r="G8" s="1535">
        <v>134322.46300000002</v>
      </c>
      <c r="I8"/>
      <c r="J8"/>
      <c r="K8"/>
      <c r="L8"/>
      <c r="M8"/>
      <c r="N8"/>
      <c r="O8"/>
      <c r="P8"/>
      <c r="Q8"/>
      <c r="R8"/>
      <c r="S8"/>
    </row>
    <row r="9" spans="2:19" ht="18" customHeight="1" x14ac:dyDescent="0.25">
      <c r="B9" s="196" t="s">
        <v>235</v>
      </c>
      <c r="C9" s="185">
        <v>254056.348</v>
      </c>
      <c r="D9" s="185">
        <v>185966</v>
      </c>
      <c r="E9" s="185">
        <v>119012.189</v>
      </c>
      <c r="F9" s="185">
        <v>118720.675</v>
      </c>
      <c r="G9" s="195">
        <v>677755.21200000006</v>
      </c>
      <c r="I9"/>
      <c r="J9"/>
      <c r="K9"/>
      <c r="L9"/>
      <c r="M9"/>
      <c r="N9"/>
      <c r="O9"/>
      <c r="P9"/>
      <c r="Q9"/>
      <c r="R9"/>
      <c r="S9"/>
    </row>
    <row r="10" spans="2:19" ht="18" customHeight="1" x14ac:dyDescent="0.25">
      <c r="B10" s="196" t="s">
        <v>236</v>
      </c>
      <c r="C10" s="185">
        <v>198659.731</v>
      </c>
      <c r="D10" s="185">
        <v>166887</v>
      </c>
      <c r="E10" s="185">
        <v>113900.942</v>
      </c>
      <c r="F10" s="185">
        <v>119828.173</v>
      </c>
      <c r="G10" s="195">
        <v>599275.84600000002</v>
      </c>
      <c r="I10"/>
      <c r="J10"/>
      <c r="K10"/>
      <c r="L10"/>
      <c r="M10"/>
      <c r="N10"/>
      <c r="O10"/>
      <c r="P10"/>
      <c r="Q10"/>
      <c r="R10"/>
      <c r="S10"/>
    </row>
    <row r="11" spans="2:19" ht="18" customHeight="1" x14ac:dyDescent="0.25">
      <c r="B11" s="196" t="s">
        <v>237</v>
      </c>
      <c r="C11" s="185">
        <v>311842.84999999998</v>
      </c>
      <c r="D11" s="185">
        <v>172758</v>
      </c>
      <c r="E11" s="185">
        <v>110117.68</v>
      </c>
      <c r="F11" s="185">
        <v>166410.25599999999</v>
      </c>
      <c r="G11" s="195">
        <v>761128.78600000008</v>
      </c>
      <c r="I11"/>
      <c r="J11"/>
      <c r="K11"/>
      <c r="L11"/>
      <c r="M11"/>
      <c r="N11"/>
      <c r="O11"/>
      <c r="P11"/>
      <c r="Q11"/>
      <c r="R11"/>
      <c r="S11"/>
    </row>
    <row r="12" spans="2:19" ht="18" customHeight="1" x14ac:dyDescent="0.25">
      <c r="B12" s="196" t="s">
        <v>238</v>
      </c>
      <c r="C12" s="185">
        <v>511286.24599999998</v>
      </c>
      <c r="D12" s="185">
        <v>186006</v>
      </c>
      <c r="E12" s="185">
        <v>164526.299</v>
      </c>
      <c r="F12" s="185">
        <v>145641.28599999999</v>
      </c>
      <c r="G12" s="195">
        <v>1007459.831</v>
      </c>
      <c r="I12"/>
      <c r="J12"/>
      <c r="K12"/>
      <c r="L12"/>
      <c r="M12"/>
      <c r="N12"/>
      <c r="O12"/>
      <c r="P12"/>
      <c r="Q12"/>
      <c r="R12"/>
      <c r="S12"/>
    </row>
    <row r="13" spans="2:19" ht="18" customHeight="1" x14ac:dyDescent="0.25">
      <c r="B13" s="196" t="s">
        <v>239</v>
      </c>
      <c r="C13" s="185">
        <v>33297.627</v>
      </c>
      <c r="D13" s="185">
        <v>7344</v>
      </c>
      <c r="E13" s="185">
        <v>27432.012999999999</v>
      </c>
      <c r="F13" s="185">
        <v>8513.35</v>
      </c>
      <c r="G13" s="195">
        <v>76586.990000000005</v>
      </c>
      <c r="I13"/>
      <c r="J13"/>
      <c r="K13"/>
      <c r="L13"/>
      <c r="M13"/>
      <c r="N13"/>
      <c r="O13"/>
      <c r="P13"/>
      <c r="Q13"/>
      <c r="R13"/>
      <c r="S13"/>
    </row>
    <row r="14" spans="2:19" ht="18" customHeight="1" x14ac:dyDescent="0.25">
      <c r="B14" s="196" t="s">
        <v>240</v>
      </c>
      <c r="C14" s="185">
        <v>15567.81</v>
      </c>
      <c r="D14" s="185">
        <v>5288</v>
      </c>
      <c r="E14" s="185">
        <v>232640.59700000001</v>
      </c>
      <c r="F14" s="185">
        <v>1146.961</v>
      </c>
      <c r="G14" s="195">
        <v>254643.36800000002</v>
      </c>
      <c r="I14"/>
      <c r="J14"/>
      <c r="K14"/>
      <c r="L14"/>
      <c r="M14"/>
      <c r="N14"/>
      <c r="O14"/>
      <c r="P14"/>
      <c r="Q14"/>
      <c r="R14"/>
      <c r="S14"/>
    </row>
    <row r="15" spans="2:19" ht="18" customHeight="1" x14ac:dyDescent="0.25">
      <c r="B15" s="187" t="s">
        <v>160</v>
      </c>
      <c r="C15" s="188">
        <v>1383691.8060000001</v>
      </c>
      <c r="D15" s="188">
        <v>745899</v>
      </c>
      <c r="E15" s="188">
        <v>798277.85100000002</v>
      </c>
      <c r="F15" s="188">
        <v>583303.83899999992</v>
      </c>
      <c r="G15" s="188">
        <v>3511172.4960000003</v>
      </c>
      <c r="I15"/>
      <c r="J15"/>
      <c r="K15"/>
      <c r="L15"/>
      <c r="M15"/>
      <c r="N15"/>
      <c r="O15"/>
      <c r="P15"/>
      <c r="Q15"/>
      <c r="R15"/>
      <c r="S15"/>
    </row>
    <row r="16" spans="2:19" ht="17.25" customHeight="1" x14ac:dyDescent="0.25">
      <c r="B16" s="15"/>
      <c r="C16" s="197"/>
      <c r="D16" s="197"/>
      <c r="E16" s="197"/>
      <c r="F16" s="197"/>
      <c r="G16" s="197"/>
      <c r="I16"/>
      <c r="J16"/>
      <c r="K16"/>
      <c r="L16"/>
      <c r="M16"/>
      <c r="N16"/>
      <c r="O16"/>
      <c r="P16"/>
      <c r="Q16"/>
      <c r="R16"/>
      <c r="S16"/>
    </row>
    <row r="17" spans="2:19" ht="18.75" customHeight="1" x14ac:dyDescent="0.25">
      <c r="B17" s="198"/>
      <c r="C17" s="198"/>
      <c r="D17" s="198"/>
      <c r="E17" s="198"/>
      <c r="F17" s="198"/>
      <c r="G17" s="198"/>
      <c r="I17"/>
      <c r="J17"/>
      <c r="K17"/>
      <c r="L17"/>
      <c r="M17"/>
      <c r="N17"/>
      <c r="O17"/>
      <c r="P17"/>
      <c r="Q17"/>
      <c r="R17"/>
      <c r="S17"/>
    </row>
    <row r="18" spans="2:19" ht="18" x14ac:dyDescent="0.25">
      <c r="B18" s="2014" t="s">
        <v>241</v>
      </c>
      <c r="C18" s="2014"/>
      <c r="D18" s="2014"/>
      <c r="E18" s="2014"/>
      <c r="F18" s="2014"/>
      <c r="G18" s="2014"/>
      <c r="H18" s="3" t="s">
        <v>1</v>
      </c>
      <c r="I18"/>
      <c r="J18"/>
      <c r="K18"/>
      <c r="L18"/>
      <c r="M18"/>
      <c r="N18"/>
      <c r="O18"/>
      <c r="P18"/>
      <c r="Q18"/>
      <c r="R18"/>
      <c r="S18"/>
    </row>
    <row r="19" spans="2:19" ht="15.75" x14ac:dyDescent="0.25">
      <c r="B19" s="2011" t="s">
        <v>242</v>
      </c>
      <c r="C19" s="2011"/>
      <c r="D19" s="2011"/>
      <c r="E19" s="2011"/>
      <c r="F19" s="2011"/>
      <c r="G19" s="2011"/>
      <c r="I19"/>
      <c r="J19"/>
      <c r="K19"/>
      <c r="L19"/>
      <c r="M19"/>
      <c r="N19"/>
      <c r="O19"/>
      <c r="P19"/>
      <c r="Q19"/>
      <c r="R19"/>
      <c r="S19"/>
    </row>
    <row r="20" spans="2:19" ht="16.5" thickBot="1" x14ac:dyDescent="0.3">
      <c r="B20" s="2009" t="s">
        <v>51</v>
      </c>
      <c r="C20" s="2013"/>
      <c r="D20" s="2013"/>
      <c r="E20" s="2013"/>
      <c r="F20" s="2013"/>
      <c r="G20" s="2013"/>
      <c r="I20"/>
      <c r="J20"/>
      <c r="K20"/>
      <c r="L20"/>
      <c r="M20"/>
      <c r="N20"/>
      <c r="O20"/>
      <c r="P20"/>
      <c r="Q20"/>
      <c r="R20"/>
      <c r="S20"/>
    </row>
    <row r="21" spans="2:19" ht="15" x14ac:dyDescent="0.25">
      <c r="I21"/>
      <c r="J21"/>
      <c r="K21"/>
      <c r="L21"/>
      <c r="M21"/>
      <c r="N21"/>
      <c r="O21"/>
      <c r="P21"/>
      <c r="Q21"/>
      <c r="R21"/>
      <c r="S21"/>
    </row>
    <row r="22" spans="2:19" ht="40.5" customHeight="1" x14ac:dyDescent="0.25">
      <c r="B22" s="1468" t="s">
        <v>166</v>
      </c>
      <c r="C22" s="1536" t="s">
        <v>53</v>
      </c>
      <c r="D22" s="1536" t="s">
        <v>54</v>
      </c>
      <c r="E22" s="1536" t="s">
        <v>55</v>
      </c>
      <c r="F22" s="1536" t="s">
        <v>56</v>
      </c>
      <c r="G22" s="1537" t="s">
        <v>57</v>
      </c>
      <c r="I22"/>
      <c r="J22"/>
      <c r="K22"/>
      <c r="L22"/>
      <c r="M22"/>
      <c r="N22"/>
      <c r="O22"/>
      <c r="P22"/>
      <c r="Q22"/>
      <c r="R22"/>
      <c r="S22"/>
    </row>
    <row r="23" spans="2:19" ht="18" customHeight="1" x14ac:dyDescent="0.25">
      <c r="B23" s="184" t="s">
        <v>234</v>
      </c>
      <c r="C23" s="185">
        <v>14576</v>
      </c>
      <c r="D23" s="185">
        <v>4099</v>
      </c>
      <c r="E23" s="185">
        <v>17388</v>
      </c>
      <c r="F23" s="185">
        <v>5465</v>
      </c>
      <c r="G23" s="1535">
        <v>41528</v>
      </c>
      <c r="I23"/>
      <c r="J23"/>
      <c r="K23"/>
      <c r="L23"/>
      <c r="M23"/>
      <c r="N23"/>
      <c r="O23"/>
      <c r="P23"/>
      <c r="Q23"/>
      <c r="R23"/>
      <c r="S23"/>
    </row>
    <row r="24" spans="2:19" ht="18" customHeight="1" x14ac:dyDescent="0.25">
      <c r="B24" s="196" t="s">
        <v>235</v>
      </c>
      <c r="C24" s="185">
        <v>13746</v>
      </c>
      <c r="D24" s="185">
        <v>9242</v>
      </c>
      <c r="E24" s="185">
        <v>6800</v>
      </c>
      <c r="F24" s="185">
        <v>6327</v>
      </c>
      <c r="G24" s="195">
        <v>36115</v>
      </c>
      <c r="I24"/>
      <c r="J24"/>
      <c r="K24"/>
      <c r="L24"/>
      <c r="M24"/>
      <c r="N24"/>
      <c r="O24"/>
      <c r="P24"/>
      <c r="Q24"/>
      <c r="R24"/>
      <c r="S24"/>
    </row>
    <row r="25" spans="2:19" ht="18" customHeight="1" x14ac:dyDescent="0.25">
      <c r="B25" s="196" t="s">
        <v>236</v>
      </c>
      <c r="C25" s="185">
        <v>5187</v>
      </c>
      <c r="D25" s="185">
        <v>4468</v>
      </c>
      <c r="E25" s="185">
        <v>3020</v>
      </c>
      <c r="F25" s="185">
        <v>3142</v>
      </c>
      <c r="G25" s="195">
        <v>15817</v>
      </c>
      <c r="I25"/>
      <c r="J25"/>
      <c r="K25"/>
      <c r="L25"/>
      <c r="M25"/>
      <c r="N25"/>
      <c r="O25"/>
      <c r="P25"/>
      <c r="Q25"/>
      <c r="R25"/>
      <c r="S25"/>
    </row>
    <row r="26" spans="2:19" ht="18" customHeight="1" x14ac:dyDescent="0.25">
      <c r="B26" s="196" t="s">
        <v>237</v>
      </c>
      <c r="C26" s="185">
        <v>4466</v>
      </c>
      <c r="D26" s="185">
        <v>2518</v>
      </c>
      <c r="E26" s="185">
        <v>1566</v>
      </c>
      <c r="F26" s="185">
        <v>2413</v>
      </c>
      <c r="G26" s="195">
        <v>10963</v>
      </c>
      <c r="I26"/>
      <c r="J26"/>
      <c r="K26"/>
      <c r="L26"/>
      <c r="M26"/>
      <c r="N26"/>
      <c r="O26"/>
      <c r="P26"/>
      <c r="Q26"/>
      <c r="R26"/>
      <c r="S26"/>
    </row>
    <row r="27" spans="2:19" ht="18" customHeight="1" x14ac:dyDescent="0.25">
      <c r="B27" s="196" t="s">
        <v>238</v>
      </c>
      <c r="C27" s="185">
        <v>2963</v>
      </c>
      <c r="D27" s="185">
        <v>1208</v>
      </c>
      <c r="E27" s="185">
        <v>957</v>
      </c>
      <c r="F27" s="185">
        <v>935</v>
      </c>
      <c r="G27" s="195">
        <v>6063</v>
      </c>
      <c r="I27"/>
      <c r="J27"/>
      <c r="K27"/>
      <c r="L27"/>
      <c r="M27"/>
      <c r="N27"/>
      <c r="O27"/>
      <c r="P27"/>
      <c r="Q27"/>
      <c r="R27"/>
      <c r="S27"/>
    </row>
    <row r="28" spans="2:19" ht="18" customHeight="1" x14ac:dyDescent="0.25">
      <c r="B28" s="196" t="s">
        <v>239</v>
      </c>
      <c r="C28" s="185">
        <v>49</v>
      </c>
      <c r="D28" s="185">
        <v>12</v>
      </c>
      <c r="E28" s="185">
        <v>41</v>
      </c>
      <c r="F28" s="185">
        <v>14</v>
      </c>
      <c r="G28" s="195">
        <v>116</v>
      </c>
      <c r="I28"/>
      <c r="J28"/>
      <c r="K28"/>
      <c r="L28"/>
      <c r="M28"/>
      <c r="N28"/>
      <c r="O28"/>
      <c r="P28"/>
      <c r="Q28"/>
      <c r="R28"/>
      <c r="S28"/>
    </row>
    <row r="29" spans="2:19" ht="18" customHeight="1" x14ac:dyDescent="0.25">
      <c r="B29" s="196" t="s">
        <v>240</v>
      </c>
      <c r="C29" s="185">
        <v>7</v>
      </c>
      <c r="D29" s="185">
        <v>3</v>
      </c>
      <c r="E29" s="185">
        <v>39</v>
      </c>
      <c r="F29" s="185">
        <v>1</v>
      </c>
      <c r="G29" s="195">
        <v>50</v>
      </c>
      <c r="I29"/>
      <c r="J29"/>
      <c r="K29"/>
      <c r="L29"/>
      <c r="M29"/>
      <c r="N29"/>
      <c r="O29"/>
      <c r="P29"/>
      <c r="Q29"/>
      <c r="R29"/>
      <c r="S29"/>
    </row>
    <row r="30" spans="2:19" ht="18" customHeight="1" x14ac:dyDescent="0.25">
      <c r="B30" s="187" t="s">
        <v>160</v>
      </c>
      <c r="C30" s="188">
        <v>40994</v>
      </c>
      <c r="D30" s="188">
        <v>21550</v>
      </c>
      <c r="E30" s="188">
        <v>29811</v>
      </c>
      <c r="F30" s="188">
        <v>18297</v>
      </c>
      <c r="G30" s="188">
        <v>110652</v>
      </c>
      <c r="I30"/>
      <c r="J30"/>
      <c r="K30"/>
      <c r="L30"/>
      <c r="M30"/>
      <c r="N30"/>
      <c r="O30"/>
      <c r="P30"/>
      <c r="Q30"/>
      <c r="R30"/>
      <c r="S30"/>
    </row>
    <row r="31" spans="2:19" ht="15" x14ac:dyDescent="0.25">
      <c r="B31" s="15" t="s">
        <v>231</v>
      </c>
      <c r="C31" s="199"/>
      <c r="D31" s="199"/>
      <c r="E31" s="199"/>
      <c r="F31" s="199"/>
      <c r="G31" s="199"/>
      <c r="I31"/>
      <c r="J31"/>
      <c r="K31"/>
      <c r="L31"/>
      <c r="M31"/>
      <c r="N31"/>
      <c r="O31"/>
      <c r="P31"/>
      <c r="Q31"/>
      <c r="R31"/>
      <c r="S31"/>
    </row>
    <row r="32" spans="2:19" ht="15" x14ac:dyDescent="0.25">
      <c r="C32"/>
      <c r="D32"/>
      <c r="E32"/>
      <c r="F32"/>
      <c r="G32"/>
      <c r="H32"/>
      <c r="I32"/>
      <c r="J32"/>
      <c r="K32"/>
      <c r="L32"/>
      <c r="M32"/>
      <c r="N32"/>
      <c r="O32"/>
      <c r="P32"/>
      <c r="Q32"/>
      <c r="R32"/>
      <c r="S32"/>
    </row>
    <row r="33" spans="3:19" ht="15" x14ac:dyDescent="0.25">
      <c r="C33"/>
      <c r="D33"/>
      <c r="E33"/>
      <c r="F33"/>
      <c r="G33"/>
      <c r="H33"/>
      <c r="I33"/>
      <c r="J33"/>
      <c r="K33"/>
      <c r="L33"/>
      <c r="M33"/>
      <c r="N33"/>
      <c r="O33"/>
      <c r="P33"/>
      <c r="Q33"/>
      <c r="R33"/>
      <c r="S33"/>
    </row>
    <row r="34" spans="3:19" ht="15" x14ac:dyDescent="0.25">
      <c r="C34"/>
      <c r="D34"/>
      <c r="E34"/>
      <c r="F34"/>
      <c r="G34"/>
      <c r="H34"/>
      <c r="I34"/>
      <c r="J34"/>
      <c r="K34"/>
      <c r="L34"/>
      <c r="M34"/>
      <c r="N34"/>
      <c r="O34"/>
      <c r="P34"/>
      <c r="Q34"/>
      <c r="R34"/>
      <c r="S34"/>
    </row>
  </sheetData>
  <mergeCells count="7">
    <mergeCell ref="B20:G20"/>
    <mergeCell ref="B2:G2"/>
    <mergeCell ref="B3:G3"/>
    <mergeCell ref="B4:G4"/>
    <mergeCell ref="B5:G5"/>
    <mergeCell ref="B18:G18"/>
    <mergeCell ref="B19:G19"/>
  </mergeCells>
  <hyperlinks>
    <hyperlink ref="H2" location="'Indice Total'!A76" display="Volver"/>
    <hyperlink ref="H18" location="'Indice Total'!A76" display="Volver"/>
  </hyperlinks>
  <pageMargins left="0.70866141732283472" right="0.70866141732283472" top="0.74803149606299213" bottom="0.74803149606299213" header="0.31496062992125984" footer="0.31496062992125984"/>
  <pageSetup paperSize="14"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B1:I22"/>
  <sheetViews>
    <sheetView showGridLines="0" zoomScale="90" zoomScaleNormal="90" workbookViewId="0"/>
  </sheetViews>
  <sheetFormatPr baseColWidth="10" defaultRowHeight="15" x14ac:dyDescent="0.25"/>
  <cols>
    <col min="1" max="1" width="23.5703125" customWidth="1"/>
    <col min="2" max="2" width="8.85546875" style="1" customWidth="1"/>
    <col min="3" max="3" width="174.85546875" bestFit="1" customWidth="1"/>
  </cols>
  <sheetData>
    <row r="1" spans="2:9" ht="53.25" customHeight="1" x14ac:dyDescent="0.35">
      <c r="B1" s="595"/>
      <c r="C1" s="1533" t="s">
        <v>243</v>
      </c>
    </row>
    <row r="2" spans="2:9" ht="29.25" customHeight="1" x14ac:dyDescent="0.25">
      <c r="C2" s="240"/>
    </row>
    <row r="3" spans="2:9" ht="21" x14ac:dyDescent="0.35">
      <c r="C3" s="1533" t="s">
        <v>622</v>
      </c>
    </row>
    <row r="4" spans="2:9" ht="21" x14ac:dyDescent="0.35">
      <c r="B4" s="201" t="s">
        <v>3</v>
      </c>
      <c r="C4" s="202"/>
    </row>
    <row r="5" spans="2:9" ht="15" customHeight="1" x14ac:dyDescent="0.25">
      <c r="B5" s="4">
        <v>95</v>
      </c>
      <c r="C5" t="str">
        <f>CONCATENATE('95'!B3," ",'95'!B4)</f>
        <v>NÚMERO PROMEDIO DE TRABAJADORES COTIZANTES AL RÉGIMEN SIL, POR CADA C.C.A.F. 2015-2019</v>
      </c>
    </row>
    <row r="6" spans="2:9" ht="15" customHeight="1" x14ac:dyDescent="0.25">
      <c r="B6" s="1593">
        <v>96</v>
      </c>
      <c r="C6" t="str">
        <f>CONCATENATE('96 97'!B3," ",'96 97'!B4)</f>
        <v>NÚMERO TOTAL DE LICENCIAS QUE ORIGINARON SUBSIDIOS CON CARGO A LA COTIZACIÓN DE SALUD, SEGÚN C.C.A.F. 2018-2019</v>
      </c>
    </row>
    <row r="7" spans="2:9" ht="15" customHeight="1" x14ac:dyDescent="0.25">
      <c r="B7" s="1593">
        <v>97</v>
      </c>
      <c r="C7" t="str">
        <f>CONCATENATE('96 97'!B18," ",'96 97'!B20)</f>
        <v>NÚMERO DE SUBSIDIOS INICIADOS, NÚMERO DE DÍAS Y MONTO TOTAL PAGADO EN SUBSIDIOS DE CARGO DEL RÉGIMEN DE SALUD, SEGÚN C.C.A.F. 2019</v>
      </c>
    </row>
    <row r="8" spans="2:9" ht="15" customHeight="1" x14ac:dyDescent="0.25">
      <c r="B8" s="1593">
        <v>98</v>
      </c>
      <c r="C8" t="str">
        <f>CONCATENATE('98'!B3," ",'98'!B5)</f>
        <v>NÚMERO DE SUBSIDIOS INICIADOS, NÚMERO DE DÍAS Y MONTO PAGADO POR LAS C.C.A.F., POR SUBSIDIOS DE CURATIVA Y POR MATERNAL SUPLEMENTARIO, SEGÚN REGIÓN 2019</v>
      </c>
    </row>
    <row r="9" spans="2:9" ht="15" customHeight="1" x14ac:dyDescent="0.25">
      <c r="B9" s="4">
        <v>99</v>
      </c>
      <c r="C9" t="str">
        <f>CONCATENATE('99'!B3," ",'99'!B5)</f>
        <v>MOVIMIENTO FINANCIERO ANUAL DEL FONDO PARA SUBSIDIOS POR INCAPACIDAD LABORAL ADMINISTRADO POR LAS CAJAS DE COMPENSACIÓN DE ASIGNACIÓN FAMILIAR (C.C.A.F.) 2015-2019</v>
      </c>
    </row>
    <row r="10" spans="2:9" ht="15" customHeight="1" x14ac:dyDescent="0.25">
      <c r="B10" s="1593">
        <v>100</v>
      </c>
      <c r="C10" t="str">
        <f>CONCATENATE('100'!B3," ",'100'!B5)</f>
        <v>MOVIMIENTO FINANCIERO ANUAL DEL FONDO PARA SUBSIDIOS POR INCAPACIDAD LABORAL ADMINISTRADO POR LAS CAJAS DE COMPENSACIÓN DE ASIGNACIÓN FAMILIAR (C.C.A.F.) 2019</v>
      </c>
    </row>
    <row r="11" spans="2:9" ht="15" customHeight="1" x14ac:dyDescent="0.25">
      <c r="B11" s="4">
        <v>101</v>
      </c>
      <c r="C11" t="str">
        <f>CONCATENATE('101'!B3,"  ",'101'!B5)</f>
        <v>VALOR DEL SUBSIDIO POR INCAPACIDAD LABORAL DIARIO MÍNIMO (1)  2004-2019</v>
      </c>
    </row>
    <row r="12" spans="2:9" ht="15" customHeight="1" x14ac:dyDescent="0.25">
      <c r="B12" s="4">
        <v>102</v>
      </c>
      <c r="C12" t="str">
        <f>CONCATENATE('102'!B4,"  ",'102'!B5)</f>
        <v>NÚMERO DE LICENCIAS MEDICAS DE ORIGEN MATERNAL AUTORIZADAS, SEGÚN ENTIDAD PAGADORA DEL SUBSIDIO Y TIPO DE LICENCIA  2019</v>
      </c>
    </row>
    <row r="13" spans="2:9" ht="15" customHeight="1" x14ac:dyDescent="0.25">
      <c r="B13" s="4">
        <v>103</v>
      </c>
      <c r="C13" t="str" cm="1">
        <f t="array" ref="C13:H13">CONCATENATE('103-104'!B3:G3,"  ",'103-104'!B4:G4)</f>
        <v>NÚMERO DE SUBSIDIOS  MATERNALES INICIADOS, SEGÚN TIPO DE SUBSIDIO Y AÑO  2015 - 2019</v>
      </c>
      <c r="D13" t="str">
        <v xml:space="preserve">  </v>
      </c>
      <c r="E13" t="str">
        <v xml:space="preserve">  </v>
      </c>
      <c r="F13" t="str">
        <v xml:space="preserve">  </v>
      </c>
      <c r="G13" t="str">
        <v xml:space="preserve">  </v>
      </c>
      <c r="H13" t="str">
        <v xml:space="preserve">  </v>
      </c>
    </row>
    <row r="14" spans="2:9" x14ac:dyDescent="0.25">
      <c r="B14" s="4">
        <v>104</v>
      </c>
      <c r="C14" t="str" cm="1">
        <f t="array" ref="C14:H14">CONCATENATE('103-104'!B20:G20,"  ",'103-104'!B21:G21)</f>
        <v>NÚMERO DE DÍAS DE SUBSIDIO MATERNAL PAGADOS, SEGÚN TIPO DE SUBSIDIO Y AÑO  2015 - 2019</v>
      </c>
      <c r="D14" t="str">
        <v xml:space="preserve">  </v>
      </c>
      <c r="E14" t="str">
        <v xml:space="preserve">  </v>
      </c>
      <c r="F14" t="str">
        <v xml:space="preserve">  </v>
      </c>
      <c r="G14" t="str">
        <v xml:space="preserve">  </v>
      </c>
      <c r="H14" t="str">
        <v xml:space="preserve">  </v>
      </c>
    </row>
    <row r="15" spans="2:9" x14ac:dyDescent="0.25">
      <c r="B15" s="4">
        <v>105</v>
      </c>
      <c r="C15" t="str" cm="1">
        <f t="array" ref="C15:I15">CONCATENATE('105'!B3:H3,"  ",'105'!B4:H4)</f>
        <v>NÚMERO DE SUBSIDIOS MATERNALES INICIADOS SEGÚN ENTIDAD PAGADORA Y TIPO DE SUBSIDIO  2019</v>
      </c>
      <c r="D15" t="str">
        <v xml:space="preserve">  </v>
      </c>
      <c r="E15" t="str">
        <v xml:space="preserve">  </v>
      </c>
      <c r="F15" t="str">
        <v xml:space="preserve">  </v>
      </c>
      <c r="G15" t="str">
        <v xml:space="preserve">  </v>
      </c>
      <c r="H15" t="str">
        <v xml:space="preserve">  </v>
      </c>
      <c r="I15" t="str">
        <v xml:space="preserve">  </v>
      </c>
    </row>
    <row r="16" spans="2:9" x14ac:dyDescent="0.25">
      <c r="B16" s="4">
        <v>106</v>
      </c>
      <c r="C16" t="str">
        <f>CONCATENATE('106'!B3,"  ",'106'!B4)</f>
        <v>NÚMERO DE DÍAS DE SUBSIDIOS MATERNALES PAGADOS, SEGÚN ENTIDAD PAGADORA Y TIPO DE SUBSIDIO  2019</v>
      </c>
    </row>
    <row r="17" spans="2:7" x14ac:dyDescent="0.25">
      <c r="B17" s="4">
        <v>107</v>
      </c>
      <c r="C17" t="str">
        <f>CONCATENATE('107'!B3,"  ",'107'!B5)</f>
        <v>MONTO DE SUBSIDIOS MATERNALES  PAGADOS CON CARGO AL FONDO ÚNICO DE PRESTACIONES FAMILIARES Y SUBSIDIO DE  CESANTIA, SEGÚN INSTITUCIÓN PAGADORA Y TIPO DE SUBSIDIO  2019</v>
      </c>
    </row>
    <row r="18" spans="2:7" x14ac:dyDescent="0.25">
      <c r="B18" s="4">
        <v>108</v>
      </c>
      <c r="C18" t="str" cm="1">
        <f t="array" ref="C18:G18">CONCATENATE('108'!B3:F3,"  ",'108'!B5:F5)</f>
        <v>INGRESOS Y EGRESOS DEL SISTEMA DE SUBSIDIOS  MATERNALES (a)  2016- 2019</v>
      </c>
      <c r="D18" t="str">
        <v xml:space="preserve">  </v>
      </c>
      <c r="E18" t="str">
        <v xml:space="preserve">  </v>
      </c>
      <c r="F18" t="str">
        <v xml:space="preserve">  </v>
      </c>
      <c r="G18" t="str">
        <v xml:space="preserve">  </v>
      </c>
    </row>
    <row r="19" spans="2:7" x14ac:dyDescent="0.25">
      <c r="B19" s="4">
        <v>109</v>
      </c>
      <c r="C19" t="str" cm="1">
        <f t="array" ref="C19:F19">CONCATENATE('109'!B3:E3,"  ",'109'!B4:E4)</f>
        <v>NÚMERO SUBSIDIOS INICIADOS  POR PERMISO POSTNATAL PARENTAL SEGÚN ENTIDAD PAGADORA Y MODALIDAD DE EXTENSIÓN  2019</v>
      </c>
      <c r="D19" t="str">
        <v xml:space="preserve">  </v>
      </c>
      <c r="E19" t="str">
        <v xml:space="preserve">  </v>
      </c>
      <c r="F19" t="str">
        <v xml:space="preserve">  </v>
      </c>
    </row>
    <row r="20" spans="2:7" x14ac:dyDescent="0.25">
      <c r="B20" s="4">
        <v>110</v>
      </c>
      <c r="C20" t="str" cm="1">
        <f t="array" ref="C20:F20">CONCATENATE('110'!B3:E3,"  ",'110'!B4:E4)</f>
        <v>NÚMERO DE PERMISOS POSTNATAL PARENTAL TRASPASADOS AL PADRE SEGÚN ENTIDAD PAGADORA Y MODALIDAD DE EXTENSIÓN  2019</v>
      </c>
      <c r="D20" t="str">
        <v xml:space="preserve">  </v>
      </c>
      <c r="E20" t="str">
        <v xml:space="preserve">  </v>
      </c>
      <c r="F20" t="str">
        <v xml:space="preserve">  </v>
      </c>
    </row>
    <row r="21" spans="2:7" x14ac:dyDescent="0.25">
      <c r="B21" s="4">
        <v>111</v>
      </c>
      <c r="C21" t="str">
        <f>CONCATENATE('111'!B3,"  ",'111'!B4)</f>
        <v>NÚMERO DE LICENCIAS POR ENFERMEDAD GRAVE DEL NIÑO MENOR DE UN AÑO, SEGUN TIPO DE DIAGNOSTICOS  2018 - 2019</v>
      </c>
    </row>
    <row r="22" spans="2:7" x14ac:dyDescent="0.25">
      <c r="B22" s="4">
        <v>112</v>
      </c>
      <c r="C22" t="str">
        <f>CONCATENATE('112'!C3,"  ",'112'!C4)</f>
        <v>NÚMERO DE DÍAS DE LICENCIAS POR ENFERMEDAD GRAVE DEL NIÑO MENOR DE UN AÑO, SEGÚN TIPO DE DIAGNÓSTICOS  2018 - 2019</v>
      </c>
    </row>
  </sheetData>
  <hyperlinks>
    <hyperlink ref="B5" location="'95'!A1" display="'95'!A1"/>
    <hyperlink ref="B6" location="'96 97'!A1" display="'96 97'!A1"/>
    <hyperlink ref="B7" location="'96 97'!A1" display="'96 97'!A1"/>
    <hyperlink ref="B8" location="'98'!A1" display="'98'!A1"/>
    <hyperlink ref="B9" location="'99'!A1" display="'99'!A1"/>
    <hyperlink ref="B10" location="'100'!A1" display="'100'!A1"/>
    <hyperlink ref="B11" location="'101'!A1" display="'101'!A1"/>
    <hyperlink ref="B12" location="'102'!A1" display="'102'!A1"/>
    <hyperlink ref="B13" location="'103-104'!A1" display="'103-104'!A1"/>
    <hyperlink ref="B14" location="'103-104'!A1" display="'103-104'!A1"/>
    <hyperlink ref="B15" location="'105'!A1" display="'105'!A1"/>
    <hyperlink ref="B16" location="'106'!A1" display="'106'!A1"/>
    <hyperlink ref="B17" location="'107'!A1" display="'107'!A1"/>
    <hyperlink ref="B18" location="'108'!A1" display="'108'!A1"/>
    <hyperlink ref="B19" location="'109'!A1" display="'109'!A1"/>
    <hyperlink ref="B20" location="'110'!A1" display="'110'!A1"/>
    <hyperlink ref="B21" location="'111'!A1" display="'111'!A1"/>
    <hyperlink ref="B22" location="'112'!A1" display="'112'!A1"/>
  </hyperlinks>
  <pageMargins left="0.70866141732283472" right="0.70866141732283472" top="0.74803149606299213" bottom="0.74803149606299213" header="0.31496062992125984" footer="0.31496062992125984"/>
  <pageSetup paperSize="14" scale="82"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12"/>
  <sheetViews>
    <sheetView showGridLines="0" zoomScale="90" zoomScaleNormal="90" workbookViewId="0"/>
  </sheetViews>
  <sheetFormatPr baseColWidth="10" defaultRowHeight="15" x14ac:dyDescent="0.2"/>
  <cols>
    <col min="1" max="1" width="23.7109375" style="1394" customWidth="1"/>
    <col min="2" max="2" width="31.5703125" style="1394" customWidth="1"/>
    <col min="3" max="5" width="15.7109375" style="1394" customWidth="1"/>
    <col min="6" max="6" width="15.5703125" style="1394" customWidth="1"/>
    <col min="7" max="7" width="15.7109375" style="1394" customWidth="1"/>
    <col min="8" max="16384" width="11.42578125" style="1394"/>
  </cols>
  <sheetData>
    <row r="1" spans="2:8" ht="42.95" customHeight="1" x14ac:dyDescent="0.2"/>
    <row r="2" spans="2:8" ht="18" x14ac:dyDescent="0.2">
      <c r="B2" s="2015" t="s">
        <v>2348</v>
      </c>
      <c r="C2" s="2015"/>
      <c r="D2" s="2015"/>
      <c r="E2" s="2015"/>
      <c r="F2" s="2015"/>
      <c r="G2" s="2015"/>
      <c r="H2" s="3" t="s">
        <v>1</v>
      </c>
    </row>
    <row r="3" spans="2:8" ht="31.5" customHeight="1" x14ac:dyDescent="0.25">
      <c r="B3" s="2016" t="s">
        <v>2349</v>
      </c>
      <c r="C3" s="2016"/>
      <c r="D3" s="2016"/>
      <c r="E3" s="2016"/>
      <c r="F3" s="2016"/>
      <c r="G3" s="2016"/>
    </row>
    <row r="4" spans="2:8" ht="16.5" thickBot="1" x14ac:dyDescent="0.25">
      <c r="B4" s="2017" t="s">
        <v>2350</v>
      </c>
      <c r="C4" s="2017"/>
      <c r="D4" s="2017"/>
      <c r="E4" s="2017"/>
      <c r="F4" s="2017"/>
      <c r="G4" s="2017"/>
    </row>
    <row r="5" spans="2:8" x14ac:dyDescent="0.2">
      <c r="B5" s="1396"/>
      <c r="C5" s="1396"/>
      <c r="D5" s="1396"/>
      <c r="E5" s="1396"/>
      <c r="F5" s="1396"/>
      <c r="G5" s="1396"/>
    </row>
    <row r="6" spans="2:8" ht="32.25" customHeight="1" x14ac:dyDescent="0.2">
      <c r="B6" s="1397" t="s">
        <v>114</v>
      </c>
      <c r="C6" s="1398">
        <v>2015</v>
      </c>
      <c r="D6" s="1398">
        <v>2016</v>
      </c>
      <c r="E6" s="1398">
        <v>2017</v>
      </c>
      <c r="F6" s="1398">
        <v>2018</v>
      </c>
      <c r="G6" s="1399">
        <v>2019</v>
      </c>
    </row>
    <row r="7" spans="2:8" ht="18" customHeight="1" x14ac:dyDescent="0.2">
      <c r="B7" s="1400" t="s">
        <v>38</v>
      </c>
      <c r="C7" s="1401">
        <v>1575378.6666666667</v>
      </c>
      <c r="D7" s="1401">
        <v>1731175.0833333333</v>
      </c>
      <c r="E7" s="1401">
        <v>1830243.25</v>
      </c>
      <c r="F7" s="1401">
        <v>1948778.4166666667</v>
      </c>
      <c r="G7" s="1401">
        <v>2008150.3333333333</v>
      </c>
    </row>
    <row r="8" spans="2:8" ht="18" customHeight="1" x14ac:dyDescent="0.2">
      <c r="B8" s="1400" t="s">
        <v>39</v>
      </c>
      <c r="C8" s="1401">
        <v>661861</v>
      </c>
      <c r="D8" s="1401">
        <v>582913.41666666663</v>
      </c>
      <c r="E8" s="1401">
        <v>539813.33330000006</v>
      </c>
      <c r="F8" s="1401">
        <v>521947.33333333331</v>
      </c>
      <c r="G8" s="1401">
        <v>515549.66666666669</v>
      </c>
    </row>
    <row r="9" spans="2:8" ht="18" customHeight="1" x14ac:dyDescent="0.2">
      <c r="B9" s="1400" t="s">
        <v>40</v>
      </c>
      <c r="C9" s="1401">
        <v>220759.58333333334</v>
      </c>
      <c r="D9" s="1401">
        <v>205493.33333333334</v>
      </c>
      <c r="E9" s="1401">
        <v>190503.3333</v>
      </c>
      <c r="F9" s="1401">
        <v>189140.91666666666</v>
      </c>
      <c r="G9" s="1401">
        <v>277665</v>
      </c>
    </row>
    <row r="10" spans="2:8" ht="18" customHeight="1" x14ac:dyDescent="0.2">
      <c r="B10" s="1400" t="s">
        <v>44</v>
      </c>
      <c r="C10" s="1401">
        <v>311948.16666666669</v>
      </c>
      <c r="D10" s="1401">
        <v>281502</v>
      </c>
      <c r="E10" s="1401">
        <v>262866.5</v>
      </c>
      <c r="F10" s="1401">
        <v>251840.33333333334</v>
      </c>
      <c r="G10" s="1401">
        <v>241446.33333333334</v>
      </c>
    </row>
    <row r="11" spans="2:8" ht="18" customHeight="1" x14ac:dyDescent="0.2">
      <c r="B11" s="1402" t="s">
        <v>2351</v>
      </c>
      <c r="C11" s="1403">
        <v>84198.916666666672</v>
      </c>
      <c r="D11" s="1403">
        <v>95772.916666666672</v>
      </c>
      <c r="E11" s="1403">
        <v>100405.1667</v>
      </c>
      <c r="F11" s="1403">
        <v>97258.916666666672</v>
      </c>
      <c r="G11" s="1404">
        <v>0</v>
      </c>
    </row>
    <row r="12" spans="2:8" ht="18" customHeight="1" x14ac:dyDescent="0.2">
      <c r="B12" s="1405" t="s">
        <v>117</v>
      </c>
      <c r="C12" s="108">
        <v>2854146.3333333335</v>
      </c>
      <c r="D12" s="108">
        <v>2896856.75</v>
      </c>
      <c r="E12" s="108">
        <v>2923831.5830000001</v>
      </c>
      <c r="F12" s="108">
        <v>3008965.9166666665</v>
      </c>
      <c r="G12" s="1406">
        <v>3042811.3333333335</v>
      </c>
    </row>
  </sheetData>
  <mergeCells count="3">
    <mergeCell ref="B2:G2"/>
    <mergeCell ref="B3:G3"/>
    <mergeCell ref="B4:G4"/>
  </mergeCells>
  <hyperlinks>
    <hyperlink ref="H2" location="'Indice Total'!A108" display="Volver"/>
  </hyperlinks>
  <pageMargins left="0.70866141732283472" right="0.70866141732283472" top="0.74803149606299213" bottom="0.74803149606299213" header="0.31496062992125984" footer="0.31496062992125984"/>
  <pageSetup scale="80" orientation="landscape" horizontalDpi="4294967292"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31"/>
  <sheetViews>
    <sheetView showGridLines="0" zoomScale="90" zoomScaleNormal="90" workbookViewId="0"/>
  </sheetViews>
  <sheetFormatPr baseColWidth="10" defaultRowHeight="15" x14ac:dyDescent="0.2"/>
  <cols>
    <col min="1" max="1" width="23.7109375" style="1394" customWidth="1"/>
    <col min="2" max="2" width="28.42578125" style="1394" customWidth="1"/>
    <col min="3" max="3" width="14" style="1394" customWidth="1"/>
    <col min="4" max="4" width="20.28515625" style="1394" customWidth="1"/>
    <col min="5" max="5" width="20.140625" style="1394" customWidth="1"/>
    <col min="6" max="6" width="14.140625" style="1394" customWidth="1"/>
    <col min="7" max="7" width="20.140625" style="1394" customWidth="1"/>
    <col min="8" max="8" width="12.85546875" style="1394" bestFit="1" customWidth="1"/>
    <col min="9" max="16384" width="11.42578125" style="1394"/>
  </cols>
  <sheetData>
    <row r="1" spans="2:9" ht="42.95" customHeight="1" x14ac:dyDescent="0.2"/>
    <row r="2" spans="2:9" ht="18" x14ac:dyDescent="0.2">
      <c r="B2" s="2015" t="s">
        <v>2352</v>
      </c>
      <c r="C2" s="2015"/>
      <c r="D2" s="2015"/>
      <c r="E2" s="2015"/>
      <c r="F2" s="2015"/>
      <c r="G2" s="2015"/>
      <c r="H2" s="2015"/>
      <c r="I2" s="3" t="s">
        <v>1</v>
      </c>
    </row>
    <row r="3" spans="2:9" ht="37.5" customHeight="1" x14ac:dyDescent="0.25">
      <c r="B3" s="2016" t="s">
        <v>2353</v>
      </c>
      <c r="C3" s="2016"/>
      <c r="D3" s="2016"/>
      <c r="E3" s="2016"/>
      <c r="F3" s="2016"/>
      <c r="G3" s="2016"/>
      <c r="H3" s="2016"/>
    </row>
    <row r="4" spans="2:9" ht="16.5" thickBot="1" x14ac:dyDescent="0.3">
      <c r="B4" s="2020" t="s">
        <v>2354</v>
      </c>
      <c r="C4" s="2020"/>
      <c r="D4" s="2020"/>
      <c r="E4" s="2020"/>
      <c r="F4" s="2020"/>
      <c r="G4" s="2020"/>
      <c r="H4" s="2020"/>
    </row>
    <row r="5" spans="2:9" x14ac:dyDescent="0.2">
      <c r="B5" s="1396"/>
      <c r="C5" s="1396"/>
      <c r="D5" s="1396"/>
      <c r="E5" s="1396"/>
      <c r="F5" s="1396"/>
      <c r="G5" s="1396"/>
      <c r="H5" s="1396"/>
    </row>
    <row r="6" spans="2:9" ht="15.75" x14ac:dyDescent="0.25">
      <c r="B6" s="1407" t="s">
        <v>670</v>
      </c>
      <c r="C6" s="2021" t="s">
        <v>153</v>
      </c>
      <c r="D6" s="2021"/>
      <c r="E6" s="2021"/>
      <c r="F6" s="2021" t="s">
        <v>154</v>
      </c>
      <c r="G6" s="2021"/>
      <c r="H6" s="2021"/>
    </row>
    <row r="7" spans="2:9" ht="30" x14ac:dyDescent="0.2">
      <c r="B7" s="1408" t="s">
        <v>114</v>
      </c>
      <c r="C7" s="1409" t="s">
        <v>2355</v>
      </c>
      <c r="D7" s="1409" t="s">
        <v>2356</v>
      </c>
      <c r="E7" s="1409" t="s">
        <v>117</v>
      </c>
      <c r="F7" s="1409" t="s">
        <v>2357</v>
      </c>
      <c r="G7" s="1409" t="s">
        <v>2356</v>
      </c>
      <c r="H7" s="1410" t="s">
        <v>117</v>
      </c>
    </row>
    <row r="8" spans="2:9" ht="18" customHeight="1" x14ac:dyDescent="0.25">
      <c r="B8" s="1411" t="s">
        <v>38</v>
      </c>
      <c r="C8" s="1412">
        <v>1543255</v>
      </c>
      <c r="D8" s="1412">
        <v>59619</v>
      </c>
      <c r="E8" s="1413">
        <v>1602874</v>
      </c>
      <c r="F8" s="1412">
        <v>1805572</v>
      </c>
      <c r="G8" s="1412">
        <v>58782</v>
      </c>
      <c r="H8" s="1413">
        <v>1864354</v>
      </c>
    </row>
    <row r="9" spans="2:9" ht="18" customHeight="1" x14ac:dyDescent="0.25">
      <c r="B9" s="1411" t="s">
        <v>39</v>
      </c>
      <c r="C9" s="1412">
        <v>513849</v>
      </c>
      <c r="D9" s="1412">
        <v>17716</v>
      </c>
      <c r="E9" s="1413">
        <v>531565</v>
      </c>
      <c r="F9" s="1412">
        <v>554762</v>
      </c>
      <c r="G9" s="1412">
        <v>15546</v>
      </c>
      <c r="H9" s="1413">
        <v>570308</v>
      </c>
    </row>
    <row r="10" spans="2:9" ht="18" customHeight="1" x14ac:dyDescent="0.25">
      <c r="B10" s="1411" t="s">
        <v>40</v>
      </c>
      <c r="C10" s="1412">
        <v>201563</v>
      </c>
      <c r="D10" s="1412">
        <v>6536</v>
      </c>
      <c r="E10" s="1413">
        <v>208099</v>
      </c>
      <c r="F10" s="1412">
        <v>282827</v>
      </c>
      <c r="G10" s="1412">
        <v>7754</v>
      </c>
      <c r="H10" s="1413">
        <v>290581</v>
      </c>
    </row>
    <row r="11" spans="2:9" ht="18" customHeight="1" x14ac:dyDescent="0.25">
      <c r="B11" s="1411" t="s">
        <v>44</v>
      </c>
      <c r="C11" s="1412">
        <v>189060</v>
      </c>
      <c r="D11" s="1412">
        <v>3959</v>
      </c>
      <c r="E11" s="1413">
        <v>193019</v>
      </c>
      <c r="F11" s="1412">
        <v>202111</v>
      </c>
      <c r="G11" s="1412">
        <v>4164</v>
      </c>
      <c r="H11" s="1413">
        <v>206275</v>
      </c>
    </row>
    <row r="12" spans="2:9" ht="18" customHeight="1" x14ac:dyDescent="0.25">
      <c r="B12" s="1411" t="s">
        <v>2351</v>
      </c>
      <c r="C12" s="1412">
        <v>54805</v>
      </c>
      <c r="D12" s="1412">
        <v>1273</v>
      </c>
      <c r="E12" s="1413">
        <v>56078</v>
      </c>
      <c r="F12" s="1412">
        <v>0</v>
      </c>
      <c r="G12" s="1412">
        <v>0</v>
      </c>
      <c r="H12" s="1413">
        <v>0</v>
      </c>
    </row>
    <row r="13" spans="2:9" ht="18" customHeight="1" x14ac:dyDescent="0.25">
      <c r="B13" s="1414" t="s">
        <v>117</v>
      </c>
      <c r="C13" s="1415">
        <v>2502532</v>
      </c>
      <c r="D13" s="1415">
        <v>89103</v>
      </c>
      <c r="E13" s="1415">
        <v>2591635</v>
      </c>
      <c r="F13" s="1415">
        <v>2845272</v>
      </c>
      <c r="G13" s="1415">
        <v>86246</v>
      </c>
      <c r="H13" s="1415">
        <v>2931518</v>
      </c>
    </row>
    <row r="14" spans="2:9" x14ac:dyDescent="0.2">
      <c r="B14" s="1416" t="s">
        <v>2358</v>
      </c>
    </row>
    <row r="15" spans="2:9" x14ac:dyDescent="0.2">
      <c r="B15" s="1417"/>
    </row>
    <row r="16" spans="2:9" x14ac:dyDescent="0.2">
      <c r="I16" s="1395"/>
    </row>
    <row r="17" spans="2:9" ht="18" customHeight="1" x14ac:dyDescent="0.2">
      <c r="B17" s="2022" t="s">
        <v>2359</v>
      </c>
      <c r="C17" s="2022"/>
      <c r="D17" s="2022"/>
      <c r="E17" s="2022"/>
      <c r="F17" s="3"/>
      <c r="I17" s="3" t="s">
        <v>1</v>
      </c>
    </row>
    <row r="18" spans="2:9" ht="47.25" customHeight="1" x14ac:dyDescent="0.25">
      <c r="B18" s="2016" t="s">
        <v>2360</v>
      </c>
      <c r="C18" s="2016"/>
      <c r="D18" s="2016"/>
      <c r="E18" s="2016"/>
      <c r="F18" s="1418"/>
    </row>
    <row r="19" spans="2:9" ht="16.5" customHeight="1" x14ac:dyDescent="0.25">
      <c r="B19" s="2018" t="s">
        <v>2361</v>
      </c>
      <c r="C19" s="2018"/>
      <c r="D19" s="2018"/>
      <c r="E19" s="2018"/>
      <c r="F19" s="1418"/>
    </row>
    <row r="20" spans="2:9" ht="16.5" customHeight="1" thickBot="1" x14ac:dyDescent="0.3">
      <c r="B20" s="2016">
        <v>2019</v>
      </c>
      <c r="C20" s="2016"/>
      <c r="D20" s="2016"/>
      <c r="E20" s="2016"/>
      <c r="F20" s="1418"/>
    </row>
    <row r="21" spans="2:9" ht="21" customHeight="1" x14ac:dyDescent="0.25">
      <c r="B21" s="1419"/>
      <c r="C21" s="1420"/>
      <c r="D21" s="1420"/>
      <c r="E21" s="1420"/>
      <c r="F21" s="1421"/>
    </row>
    <row r="22" spans="2:9" ht="53.25" customHeight="1" x14ac:dyDescent="0.2">
      <c r="B22" s="1422" t="s">
        <v>114</v>
      </c>
      <c r="C22" s="1423" t="s">
        <v>2362</v>
      </c>
      <c r="D22" s="1423" t="s">
        <v>2363</v>
      </c>
      <c r="E22" s="1424" t="s">
        <v>2364</v>
      </c>
    </row>
    <row r="23" spans="2:9" ht="18" customHeight="1" x14ac:dyDescent="0.2">
      <c r="B23" s="1425" t="s">
        <v>38</v>
      </c>
      <c r="C23" s="1426">
        <v>1198681</v>
      </c>
      <c r="D23" s="1426">
        <v>21569842</v>
      </c>
      <c r="E23" s="1426">
        <v>486421627.47900003</v>
      </c>
    </row>
    <row r="24" spans="2:9" ht="18" customHeight="1" x14ac:dyDescent="0.2">
      <c r="B24" s="1400" t="s">
        <v>39</v>
      </c>
      <c r="C24" s="1427">
        <v>455039</v>
      </c>
      <c r="D24" s="1427">
        <v>7134506</v>
      </c>
      <c r="E24" s="1427">
        <v>137765852.34599999</v>
      </c>
    </row>
    <row r="25" spans="2:9" ht="18" customHeight="1" x14ac:dyDescent="0.2">
      <c r="B25" s="1400" t="s">
        <v>40</v>
      </c>
      <c r="C25" s="1427">
        <v>186514</v>
      </c>
      <c r="D25" s="1427">
        <v>3527084</v>
      </c>
      <c r="E25" s="1427">
        <v>71507791.368000001</v>
      </c>
    </row>
    <row r="26" spans="2:9" ht="18" customHeight="1" x14ac:dyDescent="0.2">
      <c r="B26" s="1400" t="s">
        <v>44</v>
      </c>
      <c r="C26" s="1427">
        <v>252603</v>
      </c>
      <c r="D26" s="1427">
        <v>2766195</v>
      </c>
      <c r="E26" s="1427">
        <v>51287863.887999997</v>
      </c>
    </row>
    <row r="27" spans="2:9" ht="18" customHeight="1" x14ac:dyDescent="0.2">
      <c r="B27" s="1402" t="s">
        <v>2351</v>
      </c>
      <c r="C27" s="1428">
        <v>0</v>
      </c>
      <c r="D27" s="1428">
        <v>0</v>
      </c>
      <c r="E27" s="1428">
        <v>0</v>
      </c>
    </row>
    <row r="28" spans="2:9" ht="18" customHeight="1" x14ac:dyDescent="0.2">
      <c r="B28" s="1405" t="s">
        <v>117</v>
      </c>
      <c r="C28" s="1429">
        <v>2092837</v>
      </c>
      <c r="D28" s="1429">
        <v>34997627</v>
      </c>
      <c r="E28" s="1429">
        <v>746983135.08100009</v>
      </c>
    </row>
    <row r="29" spans="2:9" ht="29.25" customHeight="1" x14ac:dyDescent="0.2">
      <c r="B29" s="2019" t="s">
        <v>2365</v>
      </c>
      <c r="C29" s="1990"/>
      <c r="D29" s="1990"/>
      <c r="E29" s="1990"/>
    </row>
    <row r="30" spans="2:9" ht="13.5" customHeight="1" x14ac:dyDescent="0.2">
      <c r="B30" s="1430" t="s">
        <v>2366</v>
      </c>
      <c r="C30" s="1431"/>
      <c r="D30" s="1431"/>
      <c r="E30" s="1431"/>
    </row>
    <row r="31" spans="2:9" x14ac:dyDescent="0.2">
      <c r="D31" s="1432"/>
    </row>
  </sheetData>
  <mergeCells count="10">
    <mergeCell ref="B18:E18"/>
    <mergeCell ref="B19:E19"/>
    <mergeCell ref="B20:E20"/>
    <mergeCell ref="B29:E29"/>
    <mergeCell ref="B2:H2"/>
    <mergeCell ref="B3:H3"/>
    <mergeCell ref="B4:H4"/>
    <mergeCell ref="C6:E6"/>
    <mergeCell ref="F6:H6"/>
    <mergeCell ref="B17:E17"/>
  </mergeCells>
  <hyperlinks>
    <hyperlink ref="I2" location="'Indice Total'!A108" display="Volver"/>
    <hyperlink ref="I17" location="'Indice Total'!A108" display="Volver"/>
  </hyperlinks>
  <pageMargins left="0.7" right="0.7" top="0.75" bottom="0.75" header="0.3" footer="0.3"/>
  <pageSetup scale="59" orientation="portrait" horizontalDpi="4294967292"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H27"/>
  <sheetViews>
    <sheetView showGridLines="0" zoomScale="90" zoomScaleNormal="90" workbookViewId="0"/>
  </sheetViews>
  <sheetFormatPr baseColWidth="10" defaultRowHeight="15" x14ac:dyDescent="0.2"/>
  <cols>
    <col min="1" max="1" width="23.7109375" style="1394" customWidth="1"/>
    <col min="2" max="2" width="41.7109375" style="1394" customWidth="1"/>
    <col min="3" max="3" width="19" style="1394" customWidth="1"/>
    <col min="4" max="4" width="20.140625" style="1394" customWidth="1"/>
    <col min="5" max="5" width="21.28515625" style="1394" customWidth="1"/>
    <col min="6" max="6" width="11.42578125" style="1394"/>
    <col min="7" max="7" width="14.140625" style="1394" bestFit="1" customWidth="1"/>
    <col min="8" max="16384" width="11.42578125" style="1394"/>
  </cols>
  <sheetData>
    <row r="1" spans="2:8" ht="42.95" customHeight="1" x14ac:dyDescent="0.2"/>
    <row r="2" spans="2:8" ht="18" x14ac:dyDescent="0.2">
      <c r="B2" s="2015" t="s">
        <v>2367</v>
      </c>
      <c r="C2" s="2015"/>
      <c r="D2" s="2015"/>
      <c r="E2" s="2015"/>
      <c r="F2" s="3" t="s">
        <v>1</v>
      </c>
    </row>
    <row r="3" spans="2:8" ht="33" customHeight="1" x14ac:dyDescent="0.25">
      <c r="B3" s="2016" t="s">
        <v>2368</v>
      </c>
      <c r="C3" s="2016"/>
      <c r="D3" s="2016"/>
      <c r="E3" s="2016"/>
    </row>
    <row r="4" spans="2:8" ht="15.75" x14ac:dyDescent="0.25">
      <c r="B4" s="2018" t="s">
        <v>2361</v>
      </c>
      <c r="C4" s="2018"/>
      <c r="D4" s="2018"/>
      <c r="E4" s="2018"/>
    </row>
    <row r="5" spans="2:8" ht="16.5" thickBot="1" x14ac:dyDescent="0.3">
      <c r="B5" s="2016">
        <v>2019</v>
      </c>
      <c r="C5" s="2016"/>
      <c r="D5" s="2016"/>
      <c r="E5" s="2016"/>
      <c r="H5" s="1421"/>
    </row>
    <row r="6" spans="2:8" ht="15.75" x14ac:dyDescent="0.25">
      <c r="B6" s="2024"/>
      <c r="C6" s="2024"/>
      <c r="D6" s="2024"/>
      <c r="E6" s="2024"/>
    </row>
    <row r="7" spans="2:8" ht="45" x14ac:dyDescent="0.2">
      <c r="B7" s="1397" t="s">
        <v>2369</v>
      </c>
      <c r="C7" s="1433" t="s">
        <v>2362</v>
      </c>
      <c r="D7" s="1433" t="s">
        <v>2363</v>
      </c>
      <c r="E7" s="1434" t="s">
        <v>2370</v>
      </c>
    </row>
    <row r="8" spans="2:8" ht="18" customHeight="1" x14ac:dyDescent="0.2">
      <c r="B8" s="1425" t="s">
        <v>85</v>
      </c>
      <c r="C8" s="1435">
        <v>23952</v>
      </c>
      <c r="D8" s="1436">
        <v>138788</v>
      </c>
      <c r="E8" s="1435">
        <v>3089971.3939999999</v>
      </c>
    </row>
    <row r="9" spans="2:8" ht="18" customHeight="1" x14ac:dyDescent="0.2">
      <c r="B9" s="1400" t="s">
        <v>86</v>
      </c>
      <c r="C9" s="1401">
        <v>24226</v>
      </c>
      <c r="D9" s="1401">
        <v>417677</v>
      </c>
      <c r="E9" s="1401">
        <v>10331200.762</v>
      </c>
    </row>
    <row r="10" spans="2:8" ht="18" customHeight="1" x14ac:dyDescent="0.2">
      <c r="B10" s="1400" t="s">
        <v>87</v>
      </c>
      <c r="C10" s="1401">
        <v>47472</v>
      </c>
      <c r="D10" s="1401">
        <v>967974</v>
      </c>
      <c r="E10" s="1401">
        <v>26689698.954</v>
      </c>
    </row>
    <row r="11" spans="2:8" ht="18" customHeight="1" x14ac:dyDescent="0.2">
      <c r="B11" s="1400" t="s">
        <v>88</v>
      </c>
      <c r="C11" s="1401">
        <v>22980</v>
      </c>
      <c r="D11" s="1401">
        <v>441234</v>
      </c>
      <c r="E11" s="1401">
        <v>12423562.437000001</v>
      </c>
    </row>
    <row r="12" spans="2:8" ht="18" customHeight="1" x14ac:dyDescent="0.2">
      <c r="B12" s="1400" t="s">
        <v>89</v>
      </c>
      <c r="C12" s="1401">
        <v>47342</v>
      </c>
      <c r="D12" s="1401">
        <v>760169</v>
      </c>
      <c r="E12" s="1401">
        <v>18071520.947999999</v>
      </c>
    </row>
    <row r="13" spans="2:8" ht="18" customHeight="1" x14ac:dyDescent="0.2">
      <c r="B13" s="1400" t="s">
        <v>104</v>
      </c>
      <c r="C13" s="1401">
        <v>171545</v>
      </c>
      <c r="D13" s="1401">
        <v>2516683</v>
      </c>
      <c r="E13" s="1401">
        <v>53665028.229000002</v>
      </c>
    </row>
    <row r="14" spans="2:8" ht="18" customHeight="1" x14ac:dyDescent="0.2">
      <c r="B14" s="1400" t="s">
        <v>2371</v>
      </c>
      <c r="C14" s="1401">
        <v>71214</v>
      </c>
      <c r="D14" s="1401">
        <v>1783161</v>
      </c>
      <c r="E14" s="1401">
        <v>35834273.550999999</v>
      </c>
    </row>
    <row r="15" spans="2:8" ht="18" customHeight="1" x14ac:dyDescent="0.2">
      <c r="B15" s="1400" t="s">
        <v>92</v>
      </c>
      <c r="C15" s="1401">
        <v>68765</v>
      </c>
      <c r="D15" s="1401">
        <v>1279721</v>
      </c>
      <c r="E15" s="1401">
        <v>27024617.747000001</v>
      </c>
    </row>
    <row r="16" spans="2:8" ht="18" customHeight="1" x14ac:dyDescent="0.2">
      <c r="B16" s="1400" t="s">
        <v>94</v>
      </c>
      <c r="C16" s="1401">
        <v>136076</v>
      </c>
      <c r="D16" s="1401">
        <v>2403279</v>
      </c>
      <c r="E16" s="1401">
        <v>57319587.327</v>
      </c>
    </row>
    <row r="17" spans="2:5" ht="18" customHeight="1" x14ac:dyDescent="0.2">
      <c r="B17" s="1400" t="s">
        <v>106</v>
      </c>
      <c r="C17" s="1401">
        <v>63688</v>
      </c>
      <c r="D17" s="1401">
        <v>959077</v>
      </c>
      <c r="E17" s="1401">
        <v>19396037.953000002</v>
      </c>
    </row>
    <row r="18" spans="2:5" ht="18" customHeight="1" x14ac:dyDescent="0.2">
      <c r="B18" s="1400" t="s">
        <v>107</v>
      </c>
      <c r="C18" s="1401">
        <v>13076</v>
      </c>
      <c r="D18" s="1437">
        <v>199566</v>
      </c>
      <c r="E18" s="1401">
        <v>4903517.9670000002</v>
      </c>
    </row>
    <row r="19" spans="2:5" ht="18" customHeight="1" x14ac:dyDescent="0.2">
      <c r="B19" s="1400" t="s">
        <v>97</v>
      </c>
      <c r="C19" s="1401">
        <v>59284</v>
      </c>
      <c r="D19" s="1401">
        <v>767996</v>
      </c>
      <c r="E19" s="1401">
        <v>17539708.232000001</v>
      </c>
    </row>
    <row r="20" spans="2:5" ht="18" customHeight="1" x14ac:dyDescent="0.2">
      <c r="B20" s="1400" t="s">
        <v>98</v>
      </c>
      <c r="C20" s="1401">
        <v>6695</v>
      </c>
      <c r="D20" s="1401">
        <v>84430</v>
      </c>
      <c r="E20" s="1401">
        <v>2467138.142</v>
      </c>
    </row>
    <row r="21" spans="2:5" ht="18" customHeight="1" x14ac:dyDescent="0.2">
      <c r="B21" s="1400" t="s">
        <v>99</v>
      </c>
      <c r="C21" s="1401">
        <v>15554</v>
      </c>
      <c r="D21" s="1401">
        <v>253059</v>
      </c>
      <c r="E21" s="1401">
        <v>6266072.1270000003</v>
      </c>
    </row>
    <row r="22" spans="2:5" ht="18" customHeight="1" x14ac:dyDescent="0.2">
      <c r="B22" s="1400" t="s">
        <v>93</v>
      </c>
      <c r="C22" s="1438">
        <v>28604</v>
      </c>
      <c r="D22" s="1438">
        <v>468291</v>
      </c>
      <c r="E22" s="1438">
        <v>10749268.414999999</v>
      </c>
    </row>
    <row r="23" spans="2:5" ht="18" customHeight="1" x14ac:dyDescent="0.2">
      <c r="B23" s="1439" t="s">
        <v>100</v>
      </c>
      <c r="C23" s="1403">
        <v>1292364</v>
      </c>
      <c r="D23" s="1403">
        <v>21556522</v>
      </c>
      <c r="E23" s="1403">
        <v>441211930.89600003</v>
      </c>
    </row>
    <row r="24" spans="2:5" ht="18" customHeight="1" x14ac:dyDescent="0.2">
      <c r="B24" s="1405" t="s">
        <v>136</v>
      </c>
      <c r="C24" s="108">
        <v>2092837</v>
      </c>
      <c r="D24" s="108">
        <v>34997627</v>
      </c>
      <c r="E24" s="1440">
        <v>746983135.08100009</v>
      </c>
    </row>
    <row r="25" spans="2:5" ht="24" customHeight="1" x14ac:dyDescent="0.25">
      <c r="B25" s="2019" t="s">
        <v>2372</v>
      </c>
      <c r="C25" s="2023"/>
      <c r="D25" s="2023"/>
      <c r="E25" s="2023"/>
    </row>
    <row r="27" spans="2:5" x14ac:dyDescent="0.2">
      <c r="D27" s="1441"/>
    </row>
  </sheetData>
  <mergeCells count="6">
    <mergeCell ref="B25:E25"/>
    <mergeCell ref="B2:E2"/>
    <mergeCell ref="B3:E3"/>
    <mergeCell ref="B4:E4"/>
    <mergeCell ref="B5:E5"/>
    <mergeCell ref="B6:E6"/>
  </mergeCells>
  <hyperlinks>
    <hyperlink ref="F2" location="'Indice Total'!A108" display="Volver"/>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I38"/>
  <sheetViews>
    <sheetView showGridLines="0" zoomScale="90" zoomScaleNormal="90" workbookViewId="0"/>
  </sheetViews>
  <sheetFormatPr baseColWidth="10" defaultRowHeight="15" x14ac:dyDescent="0.2"/>
  <cols>
    <col min="1" max="1" width="23.7109375" style="1394" customWidth="1"/>
    <col min="2" max="2" width="48.5703125" style="1394" customWidth="1"/>
    <col min="3" max="3" width="15" style="1394" customWidth="1"/>
    <col min="4" max="4" width="16.42578125" style="1394" customWidth="1"/>
    <col min="5" max="5" width="16" style="1394" customWidth="1"/>
    <col min="6" max="6" width="17.42578125" style="1394" customWidth="1"/>
    <col min="7" max="7" width="15.42578125" style="1394" bestFit="1" customWidth="1"/>
    <col min="8" max="8" width="18.7109375" style="1394" bestFit="1" customWidth="1"/>
    <col min="9" max="16384" width="11.42578125" style="1394"/>
  </cols>
  <sheetData>
    <row r="1" spans="2:9" ht="42.95" customHeight="1" x14ac:dyDescent="0.2"/>
    <row r="2" spans="2:9" ht="18" x14ac:dyDescent="0.2">
      <c r="B2" s="2015" t="s">
        <v>2373</v>
      </c>
      <c r="C2" s="2015"/>
      <c r="D2" s="2015"/>
      <c r="E2" s="2015"/>
      <c r="F2" s="2015"/>
      <c r="H2" s="3" t="s">
        <v>1</v>
      </c>
    </row>
    <row r="3" spans="2:9" ht="31.5" customHeight="1" x14ac:dyDescent="0.25">
      <c r="B3" s="2016" t="s">
        <v>2374</v>
      </c>
      <c r="C3" s="2016"/>
      <c r="D3" s="2016"/>
      <c r="E3" s="2016"/>
      <c r="F3" s="2016"/>
      <c r="G3" s="2016"/>
    </row>
    <row r="4" spans="2:9" ht="16.5" customHeight="1" x14ac:dyDescent="0.25">
      <c r="B4" s="2025" t="s">
        <v>732</v>
      </c>
      <c r="C4" s="2025"/>
      <c r="D4" s="2025"/>
      <c r="E4" s="2025"/>
      <c r="F4" s="2025"/>
      <c r="G4" s="2025"/>
    </row>
    <row r="5" spans="2:9" ht="16.5" thickBot="1" x14ac:dyDescent="0.3">
      <c r="B5" s="2026" t="s">
        <v>2350</v>
      </c>
      <c r="C5" s="2026"/>
      <c r="D5" s="2026"/>
      <c r="E5" s="2026"/>
      <c r="F5" s="2026"/>
      <c r="G5" s="2026"/>
    </row>
    <row r="6" spans="2:9" ht="15.75" x14ac:dyDescent="0.25">
      <c r="B6" s="1442"/>
      <c r="C6" s="1442"/>
      <c r="D6" s="1442"/>
      <c r="E6" s="1442"/>
      <c r="F6" s="1442"/>
      <c r="G6" s="1442"/>
    </row>
    <row r="7" spans="2:9" ht="15.75" x14ac:dyDescent="0.25">
      <c r="B7" s="1443"/>
      <c r="C7" s="1444">
        <v>2015</v>
      </c>
      <c r="D7" s="1445">
        <v>2016</v>
      </c>
      <c r="E7" s="1445">
        <v>2017</v>
      </c>
      <c r="F7" s="1445">
        <v>2018</v>
      </c>
      <c r="G7" s="1446">
        <v>2019</v>
      </c>
    </row>
    <row r="8" spans="2:9" ht="18" customHeight="1" x14ac:dyDescent="0.25">
      <c r="B8" s="1447" t="s">
        <v>740</v>
      </c>
      <c r="C8" s="1448"/>
      <c r="D8" s="1448"/>
      <c r="E8" s="1448"/>
      <c r="F8" s="1448"/>
      <c r="G8" s="1448"/>
    </row>
    <row r="9" spans="2:9" ht="18" customHeight="1" x14ac:dyDescent="0.2">
      <c r="B9" s="1449" t="s">
        <v>2375</v>
      </c>
      <c r="C9" s="1450">
        <v>95596756.585999995</v>
      </c>
      <c r="D9" s="1450">
        <v>101277278.90200001</v>
      </c>
      <c r="E9" s="1450">
        <v>109282867.26100001</v>
      </c>
      <c r="F9" s="1450">
        <v>118453219.774</v>
      </c>
      <c r="G9" s="1450">
        <v>127248677.91</v>
      </c>
      <c r="H9" s="864"/>
      <c r="I9" s="1432"/>
    </row>
    <row r="10" spans="2:9" ht="18" customHeight="1" x14ac:dyDescent="0.2">
      <c r="B10" s="1451" t="s">
        <v>2376</v>
      </c>
      <c r="C10" s="1452">
        <v>2534951.3650000002</v>
      </c>
      <c r="D10" s="1452">
        <v>3199102.449</v>
      </c>
      <c r="E10" s="1452">
        <v>3306323.7920000004</v>
      </c>
      <c r="F10" s="1452">
        <v>3184210.2139999997</v>
      </c>
      <c r="G10" s="1452">
        <v>2331141.0209999997</v>
      </c>
      <c r="H10" s="864"/>
      <c r="I10" s="1432"/>
    </row>
    <row r="11" spans="2:9" ht="18" customHeight="1" x14ac:dyDescent="0.2">
      <c r="B11" s="1451" t="s">
        <v>2377</v>
      </c>
      <c r="C11" s="1452">
        <v>641.66499999999996</v>
      </c>
      <c r="D11" s="1452">
        <v>49.965999999999994</v>
      </c>
      <c r="E11" s="1452">
        <v>43.847000000000001</v>
      </c>
      <c r="F11" s="1452">
        <v>31.361000000000001</v>
      </c>
      <c r="G11" s="1452">
        <v>20.846999999999998</v>
      </c>
      <c r="H11" s="864"/>
      <c r="I11" s="1432"/>
    </row>
    <row r="12" spans="2:9" ht="18" customHeight="1" x14ac:dyDescent="0.2">
      <c r="B12" s="1451" t="s">
        <v>2378</v>
      </c>
      <c r="C12" s="1452">
        <v>3454512.122</v>
      </c>
      <c r="D12" s="1452">
        <v>3793523.2099999995</v>
      </c>
      <c r="E12" s="1452">
        <v>3997940.1110000005</v>
      </c>
      <c r="F12" s="1452">
        <v>4262253.419999999</v>
      </c>
      <c r="G12" s="1452">
        <v>4786819.5920000002</v>
      </c>
      <c r="H12" s="864"/>
      <c r="I12" s="1432"/>
    </row>
    <row r="13" spans="2:9" ht="18" customHeight="1" x14ac:dyDescent="0.2">
      <c r="B13" s="1451" t="s">
        <v>2379</v>
      </c>
      <c r="C13" s="1452">
        <v>100724.499</v>
      </c>
      <c r="D13" s="1452">
        <v>411850.15700000001</v>
      </c>
      <c r="E13" s="1452">
        <v>134629.09999999998</v>
      </c>
      <c r="F13" s="1452">
        <v>194977.05600000001</v>
      </c>
      <c r="G13" s="1452">
        <v>286642.65700000001</v>
      </c>
      <c r="H13" s="864"/>
      <c r="I13" s="1432"/>
    </row>
    <row r="14" spans="2:9" ht="18" customHeight="1" x14ac:dyDescent="0.2">
      <c r="B14" s="1451" t="s">
        <v>2380</v>
      </c>
      <c r="C14" s="1452">
        <v>346787641.93000001</v>
      </c>
      <c r="D14" s="1452">
        <v>402691142.36000001</v>
      </c>
      <c r="E14" s="1452">
        <v>441835059.491</v>
      </c>
      <c r="F14" s="1452">
        <v>495613699.18700004</v>
      </c>
      <c r="G14" s="1452">
        <v>611611922.57200003</v>
      </c>
      <c r="H14" s="864"/>
      <c r="I14" s="1432"/>
    </row>
    <row r="15" spans="2:9" ht="18" customHeight="1" x14ac:dyDescent="0.25">
      <c r="B15" s="1453" t="s">
        <v>484</v>
      </c>
      <c r="C15" s="1454">
        <v>448475228.167</v>
      </c>
      <c r="D15" s="1454">
        <v>511372947.04400003</v>
      </c>
      <c r="E15" s="1454">
        <v>558556863.602</v>
      </c>
      <c r="F15" s="1454">
        <v>621708391.01200008</v>
      </c>
      <c r="G15" s="1455">
        <v>746265224.59899998</v>
      </c>
      <c r="H15" s="864"/>
      <c r="I15" s="1432"/>
    </row>
    <row r="16" spans="2:9" ht="15.75" x14ac:dyDescent="0.25">
      <c r="B16" s="1456"/>
      <c r="C16" s="1457"/>
      <c r="D16" s="1457"/>
      <c r="E16"/>
      <c r="F16"/>
      <c r="G16"/>
      <c r="H16" s="864"/>
    </row>
    <row r="17" spans="2:9" ht="18" customHeight="1" x14ac:dyDescent="0.25">
      <c r="B17" s="1458" t="s">
        <v>743</v>
      </c>
      <c r="C17" s="1459"/>
      <c r="D17" s="1459"/>
      <c r="E17" s="1459"/>
      <c r="F17" s="1459"/>
      <c r="G17" s="1459"/>
      <c r="H17" s="864"/>
    </row>
    <row r="18" spans="2:9" ht="18" customHeight="1" x14ac:dyDescent="0.2">
      <c r="B18" s="1460" t="s">
        <v>2381</v>
      </c>
      <c r="C18" s="1461">
        <v>358796111.29900002</v>
      </c>
      <c r="D18" s="1461">
        <v>411501443.92900008</v>
      </c>
      <c r="E18" s="1461">
        <v>451346807.30400002</v>
      </c>
      <c r="F18" s="1461">
        <v>504651327.16399997</v>
      </c>
      <c r="G18" s="1461">
        <v>606654510.80900002</v>
      </c>
      <c r="H18" s="864"/>
      <c r="I18" s="1432"/>
    </row>
    <row r="19" spans="2:9" ht="18" customHeight="1" x14ac:dyDescent="0.2">
      <c r="B19" s="1462" t="s">
        <v>2382</v>
      </c>
      <c r="C19" s="1463">
        <v>342026681.699</v>
      </c>
      <c r="D19" s="1463">
        <v>394193226.69000006</v>
      </c>
      <c r="E19" s="1463">
        <v>434056850.759</v>
      </c>
      <c r="F19" s="1463">
        <v>486480684.60499996</v>
      </c>
      <c r="G19" s="1464">
        <v>587868569.12199998</v>
      </c>
      <c r="H19" s="864"/>
      <c r="I19" s="1432"/>
    </row>
    <row r="20" spans="2:9" ht="18" customHeight="1" x14ac:dyDescent="0.2">
      <c r="B20" s="1462" t="s">
        <v>2383</v>
      </c>
      <c r="C20" s="1463">
        <v>16769429.6</v>
      </c>
      <c r="D20" s="1463">
        <v>17308217.239</v>
      </c>
      <c r="E20" s="1463">
        <v>17289956.544999998</v>
      </c>
      <c r="F20" s="1463">
        <v>18170642.558999997</v>
      </c>
      <c r="G20" s="1464">
        <v>18785941.686999999</v>
      </c>
      <c r="H20" s="864"/>
      <c r="I20" s="1432"/>
    </row>
    <row r="21" spans="2:9" ht="18" customHeight="1" x14ac:dyDescent="0.2">
      <c r="B21" s="1451" t="s">
        <v>2384</v>
      </c>
      <c r="C21" s="1452">
        <v>-3535732.2570000002</v>
      </c>
      <c r="D21" s="1452">
        <v>-5094770.1869999999</v>
      </c>
      <c r="E21" s="1452">
        <v>-4997375.3340000007</v>
      </c>
      <c r="F21" s="1452">
        <v>-6400512.7380000008</v>
      </c>
      <c r="G21" s="1461">
        <v>-6174256.1619999986</v>
      </c>
      <c r="H21" s="864"/>
      <c r="I21" s="1432"/>
    </row>
    <row r="22" spans="2:9" ht="18" customHeight="1" x14ac:dyDescent="0.2">
      <c r="B22" s="1451" t="s">
        <v>2385</v>
      </c>
      <c r="C22" s="1452">
        <v>2671373.111</v>
      </c>
      <c r="D22" s="1452">
        <v>3804237.0649999995</v>
      </c>
      <c r="E22" s="1452">
        <v>2774052.6240000003</v>
      </c>
      <c r="F22" s="1452">
        <v>3705433.0130000003</v>
      </c>
      <c r="G22" s="1461">
        <v>4378370.5209999997</v>
      </c>
      <c r="H22" s="864"/>
      <c r="I22" s="1432"/>
    </row>
    <row r="23" spans="2:9" ht="18" customHeight="1" x14ac:dyDescent="0.2">
      <c r="B23" s="1451" t="s">
        <v>2386</v>
      </c>
      <c r="C23" s="1452">
        <v>54929434.063000001</v>
      </c>
      <c r="D23" s="1452">
        <v>61245428.285999991</v>
      </c>
      <c r="E23" s="1452">
        <v>66121171.91799999</v>
      </c>
      <c r="F23" s="1452">
        <v>72350912.365999997</v>
      </c>
      <c r="G23" s="1461">
        <v>85625435.75999999</v>
      </c>
      <c r="H23" s="864"/>
      <c r="I23" s="1432"/>
    </row>
    <row r="24" spans="2:9" ht="18" customHeight="1" x14ac:dyDescent="0.2">
      <c r="B24" s="1462" t="s">
        <v>2387</v>
      </c>
      <c r="C24" s="1463">
        <v>52392720.869000003</v>
      </c>
      <c r="D24" s="1463">
        <v>58681213.78899999</v>
      </c>
      <c r="E24" s="1463">
        <v>63608323.916999996</v>
      </c>
      <c r="F24" s="1463">
        <v>69756503.699000001</v>
      </c>
      <c r="G24" s="1464">
        <v>82963858.109999999</v>
      </c>
      <c r="H24" s="864"/>
      <c r="I24" s="1432"/>
    </row>
    <row r="25" spans="2:9" ht="18" customHeight="1" x14ac:dyDescent="0.2">
      <c r="B25" s="1462" t="s">
        <v>2383</v>
      </c>
      <c r="C25" s="1463">
        <v>2536713.1940000001</v>
      </c>
      <c r="D25" s="1463">
        <v>2564214.497</v>
      </c>
      <c r="E25" s="1463">
        <v>2512848.0010000002</v>
      </c>
      <c r="F25" s="1463">
        <v>2594408.6669999999</v>
      </c>
      <c r="G25" s="1464">
        <v>2661577.65</v>
      </c>
      <c r="H25" s="864"/>
      <c r="I25" s="1432"/>
    </row>
    <row r="26" spans="2:9" ht="18" customHeight="1" x14ac:dyDescent="0.2">
      <c r="B26" s="1451" t="s">
        <v>2388</v>
      </c>
      <c r="C26" s="1452">
        <v>34710607.787</v>
      </c>
      <c r="D26" s="1452">
        <v>38988141.566000007</v>
      </c>
      <c r="E26" s="1452">
        <v>42321559.408</v>
      </c>
      <c r="F26" s="1452">
        <v>46382985.507000007</v>
      </c>
      <c r="G26" s="1461">
        <v>54674971.971000008</v>
      </c>
      <c r="H26" s="864"/>
      <c r="I26" s="1432"/>
    </row>
    <row r="27" spans="2:9" ht="18" customHeight="1" x14ac:dyDescent="0.2">
      <c r="B27" s="1462" t="s">
        <v>2387</v>
      </c>
      <c r="C27" s="1463">
        <v>33136116.291000001</v>
      </c>
      <c r="D27" s="1463">
        <v>37385059.617000006</v>
      </c>
      <c r="E27" s="1463">
        <v>40743721.766999997</v>
      </c>
      <c r="F27" s="1463">
        <v>44754322.609000005</v>
      </c>
      <c r="G27" s="1464">
        <v>53012978.648000002</v>
      </c>
      <c r="H27" s="864"/>
      <c r="I27" s="1432"/>
    </row>
    <row r="28" spans="2:9" ht="18" customHeight="1" x14ac:dyDescent="0.2">
      <c r="B28" s="1462" t="s">
        <v>2383</v>
      </c>
      <c r="C28" s="1463">
        <v>1574491.496</v>
      </c>
      <c r="D28" s="1463">
        <v>1603081.949</v>
      </c>
      <c r="E28" s="1463">
        <v>1577837.6410000001</v>
      </c>
      <c r="F28" s="1463">
        <v>1628662.8980000003</v>
      </c>
      <c r="G28" s="1464">
        <v>1661993.3229999999</v>
      </c>
      <c r="H28" s="864"/>
      <c r="I28" s="1432"/>
    </row>
    <row r="29" spans="2:9" ht="18" customHeight="1" x14ac:dyDescent="0.2">
      <c r="B29" s="1451" t="s">
        <v>2389</v>
      </c>
      <c r="C29" s="1452">
        <v>9332.74</v>
      </c>
      <c r="D29" s="1452">
        <v>11381.634999999998</v>
      </c>
      <c r="E29" s="1452">
        <v>13373.817000000001</v>
      </c>
      <c r="F29" s="1452">
        <v>22710.817000000003</v>
      </c>
      <c r="G29" s="1461">
        <v>28216.540999999997</v>
      </c>
      <c r="H29" s="864"/>
      <c r="I29" s="1432"/>
    </row>
    <row r="30" spans="2:9" ht="18" customHeight="1" x14ac:dyDescent="0.2">
      <c r="B30" s="1462" t="s">
        <v>2387</v>
      </c>
      <c r="C30" s="1463">
        <v>9309.4449999999997</v>
      </c>
      <c r="D30" s="1463">
        <v>11377.397999999999</v>
      </c>
      <c r="E30" s="1463">
        <v>13318.495000000001</v>
      </c>
      <c r="F30" s="1463">
        <v>22707.921000000002</v>
      </c>
      <c r="G30" s="1464">
        <v>28199.192000000003</v>
      </c>
      <c r="H30" s="864"/>
      <c r="I30" s="1432"/>
    </row>
    <row r="31" spans="2:9" ht="18" customHeight="1" x14ac:dyDescent="0.2">
      <c r="B31" s="1462" t="s">
        <v>2383</v>
      </c>
      <c r="C31" s="1463">
        <v>23.295000000000002</v>
      </c>
      <c r="D31" s="1463">
        <v>4.2370000000000001</v>
      </c>
      <c r="E31" s="1463">
        <v>55.322000000000003</v>
      </c>
      <c r="F31" s="1463">
        <v>2.8959999999999999</v>
      </c>
      <c r="G31" s="1464">
        <v>17.349</v>
      </c>
      <c r="H31" s="864"/>
      <c r="I31" s="1432"/>
    </row>
    <row r="32" spans="2:9" ht="18" customHeight="1" x14ac:dyDescent="0.2">
      <c r="B32" s="1451" t="s">
        <v>2390</v>
      </c>
      <c r="C32" s="1452">
        <v>881961.57799999998</v>
      </c>
      <c r="D32" s="1452">
        <v>916740.57499999984</v>
      </c>
      <c r="E32" s="1452">
        <v>977246.10600000003</v>
      </c>
      <c r="F32" s="1452">
        <v>994052.674</v>
      </c>
      <c r="G32" s="1461">
        <v>1064109.1030000001</v>
      </c>
      <c r="H32" s="864"/>
      <c r="I32" s="1432"/>
    </row>
    <row r="33" spans="2:9" ht="18" customHeight="1" x14ac:dyDescent="0.2">
      <c r="B33" s="1451" t="s">
        <v>2391</v>
      </c>
      <c r="C33" s="1452">
        <v>12139.846</v>
      </c>
      <c r="D33" s="1452">
        <v>344.17500000000001</v>
      </c>
      <c r="E33" s="1452">
        <v>27.759</v>
      </c>
      <c r="F33" s="1452">
        <v>1482.2089999999998</v>
      </c>
      <c r="G33" s="1461">
        <v>13866.055999999999</v>
      </c>
      <c r="H33" s="864"/>
      <c r="I33" s="1432"/>
    </row>
    <row r="34" spans="2:9" ht="18" customHeight="1" x14ac:dyDescent="0.2">
      <c r="B34" s="1451" t="s">
        <v>2392</v>
      </c>
      <c r="C34" s="1452">
        <v>0</v>
      </c>
      <c r="D34" s="1452">
        <v>0</v>
      </c>
      <c r="E34" s="1452">
        <v>0</v>
      </c>
      <c r="F34" s="1452">
        <v>0</v>
      </c>
      <c r="G34" s="1461">
        <v>0</v>
      </c>
      <c r="H34" s="864"/>
      <c r="I34" s="1432"/>
    </row>
    <row r="35" spans="2:9" ht="18" customHeight="1" x14ac:dyDescent="0.25">
      <c r="B35" s="1453" t="s">
        <v>1255</v>
      </c>
      <c r="C35" s="1454">
        <v>448475228.16700006</v>
      </c>
      <c r="D35" s="1454">
        <v>511372947.04400009</v>
      </c>
      <c r="E35" s="1454">
        <v>558556863.602</v>
      </c>
      <c r="F35" s="1454">
        <v>621708391.01200008</v>
      </c>
      <c r="G35" s="1455">
        <v>746265224.5990001</v>
      </c>
      <c r="H35" s="864"/>
      <c r="I35" s="1432"/>
    </row>
    <row r="36" spans="2:9" x14ac:dyDescent="0.2">
      <c r="B36" s="1465"/>
      <c r="C36" s="1432"/>
      <c r="D36" s="1432"/>
      <c r="E36" s="1432"/>
      <c r="F36" s="1432"/>
      <c r="G36" s="1432"/>
    </row>
    <row r="37" spans="2:9" ht="15.75" x14ac:dyDescent="0.25">
      <c r="B37" s="1466"/>
      <c r="C37" s="976"/>
      <c r="D37" s="976"/>
      <c r="E37" s="976"/>
      <c r="F37" s="976"/>
    </row>
    <row r="38" spans="2:9" x14ac:dyDescent="0.2">
      <c r="B38" s="1466"/>
    </row>
  </sheetData>
  <mergeCells count="4">
    <mergeCell ref="B2:F2"/>
    <mergeCell ref="B3:G3"/>
    <mergeCell ref="B4:G4"/>
    <mergeCell ref="B5:G5"/>
  </mergeCells>
  <hyperlinks>
    <hyperlink ref="H2" location="'Indice Total'!A108" display="Volver"/>
  </hyperlinks>
  <pageMargins left="0.70866141732283472" right="0.70866141732283472" top="0.74803149606299213" bottom="0.74803149606299213" header="0.31496062992125984" footer="0.31496062992125984"/>
  <pageSetup scale="90" orientation="landscape" horizontalDpi="4294967292"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B1:L78"/>
  <sheetViews>
    <sheetView showGridLines="0" zoomScale="90" zoomScaleNormal="90" workbookViewId="0"/>
  </sheetViews>
  <sheetFormatPr baseColWidth="10" defaultRowHeight="15" x14ac:dyDescent="0.25"/>
  <cols>
    <col min="1" max="1" width="23.7109375" customWidth="1"/>
    <col min="2" max="2" width="46.28515625" bestFit="1" customWidth="1"/>
    <col min="3" max="3" width="20" bestFit="1" customWidth="1"/>
    <col min="4" max="4" width="17.85546875" bestFit="1" customWidth="1"/>
    <col min="5" max="6" width="16.7109375" bestFit="1" customWidth="1"/>
    <col min="7" max="7" width="15.5703125" bestFit="1" customWidth="1"/>
    <col min="8" max="8" width="13.85546875" bestFit="1" customWidth="1"/>
    <col min="9" max="10" width="20" bestFit="1" customWidth="1"/>
    <col min="11" max="12" width="18.85546875" bestFit="1" customWidth="1"/>
  </cols>
  <sheetData>
    <row r="1" spans="2:12" ht="42.95" customHeight="1" x14ac:dyDescent="0.25"/>
    <row r="2" spans="2:12" ht="18" x14ac:dyDescent="0.25">
      <c r="B2" s="2022" t="s">
        <v>2393</v>
      </c>
      <c r="C2" s="2022"/>
      <c r="D2" s="2022"/>
      <c r="E2" s="2022"/>
      <c r="F2" s="2022"/>
      <c r="G2" s="2022"/>
      <c r="H2" s="3" t="s">
        <v>1</v>
      </c>
      <c r="I2" s="1421"/>
    </row>
    <row r="3" spans="2:12" ht="39.75" customHeight="1" x14ac:dyDescent="0.25">
      <c r="B3" s="2016" t="s">
        <v>2374</v>
      </c>
      <c r="C3" s="2016"/>
      <c r="D3" s="2016"/>
      <c r="E3" s="2016"/>
      <c r="F3" s="2016"/>
      <c r="G3" s="2016"/>
      <c r="H3" s="1467"/>
      <c r="I3" s="1467"/>
    </row>
    <row r="4" spans="2:12" ht="18.75" customHeight="1" x14ac:dyDescent="0.25">
      <c r="B4" s="2016" t="s">
        <v>2361</v>
      </c>
      <c r="C4" s="2016"/>
      <c r="D4" s="2016"/>
      <c r="E4" s="2016"/>
      <c r="F4" s="2016"/>
      <c r="G4" s="2016"/>
      <c r="H4" s="1467"/>
      <c r="I4" s="1467"/>
    </row>
    <row r="5" spans="2:12" ht="16.5" customHeight="1" thickBot="1" x14ac:dyDescent="0.3">
      <c r="B5" s="2016">
        <v>2019</v>
      </c>
      <c r="C5" s="2016"/>
      <c r="D5" s="2016"/>
      <c r="E5" s="2016"/>
      <c r="F5" s="2016"/>
      <c r="G5" s="2016"/>
      <c r="H5" s="1467"/>
      <c r="I5" s="1467"/>
    </row>
    <row r="6" spans="2:12" ht="21.75" customHeight="1" x14ac:dyDescent="0.25">
      <c r="B6" s="2027"/>
      <c r="C6" s="2027"/>
      <c r="D6" s="2027"/>
      <c r="E6" s="2027"/>
      <c r="F6" s="2027"/>
      <c r="G6" s="2027"/>
    </row>
    <row r="7" spans="2:12" ht="30" x14ac:dyDescent="0.25">
      <c r="B7" s="1468"/>
      <c r="C7" s="1469" t="s">
        <v>53</v>
      </c>
      <c r="D7" s="1469" t="s">
        <v>54</v>
      </c>
      <c r="E7" s="1469" t="s">
        <v>142</v>
      </c>
      <c r="F7" s="1469" t="s">
        <v>56</v>
      </c>
      <c r="G7" s="1469" t="s">
        <v>117</v>
      </c>
      <c r="I7" s="1467"/>
    </row>
    <row r="8" spans="2:12" x14ac:dyDescent="0.25">
      <c r="B8" s="1458" t="s">
        <v>740</v>
      </c>
      <c r="C8" s="1470"/>
      <c r="D8" s="1470"/>
      <c r="E8" s="1470"/>
      <c r="F8" s="1470"/>
      <c r="G8" s="1470"/>
      <c r="I8" s="1467"/>
    </row>
    <row r="9" spans="2:12" ht="18" customHeight="1" x14ac:dyDescent="0.25">
      <c r="B9" s="1451" t="s">
        <v>2375</v>
      </c>
      <c r="C9" s="1452">
        <v>87045339.077999994</v>
      </c>
      <c r="D9" s="1452">
        <v>20308609.739</v>
      </c>
      <c r="E9" s="1452">
        <v>10794317.411</v>
      </c>
      <c r="F9" s="1452">
        <v>9100411.682</v>
      </c>
      <c r="G9" s="1471">
        <v>127248677.91</v>
      </c>
      <c r="I9" s="371"/>
      <c r="J9" s="976"/>
      <c r="K9" s="976"/>
      <c r="L9" s="976"/>
    </row>
    <row r="10" spans="2:12" ht="18" customHeight="1" x14ac:dyDescent="0.25">
      <c r="B10" s="1451" t="s">
        <v>2376</v>
      </c>
      <c r="C10" s="1452">
        <v>1412556.5209999999</v>
      </c>
      <c r="D10" s="1452">
        <v>387240.79599999997</v>
      </c>
      <c r="E10" s="1452">
        <v>283602.32400000002</v>
      </c>
      <c r="F10" s="1452">
        <v>247741.38</v>
      </c>
      <c r="G10" s="1471">
        <v>2331141.0209999997</v>
      </c>
      <c r="I10" s="371"/>
      <c r="J10" s="976"/>
      <c r="K10" s="976"/>
      <c r="L10" s="976"/>
    </row>
    <row r="11" spans="2:12" ht="18" customHeight="1" x14ac:dyDescent="0.25">
      <c r="B11" s="1451" t="s">
        <v>2377</v>
      </c>
      <c r="C11" s="1452">
        <v>20.617999999999999</v>
      </c>
      <c r="D11" s="1452">
        <v>7.9000000000000001E-2</v>
      </c>
      <c r="E11" s="1452">
        <v>0.13400000000000001</v>
      </c>
      <c r="F11" s="1452">
        <v>1.6E-2</v>
      </c>
      <c r="G11" s="1471">
        <v>20.846999999999998</v>
      </c>
      <c r="I11" s="371"/>
      <c r="J11" s="976"/>
      <c r="K11" s="976"/>
      <c r="L11" s="976"/>
    </row>
    <row r="12" spans="2:12" ht="18" customHeight="1" x14ac:dyDescent="0.25">
      <c r="B12" s="1451" t="s">
        <v>2378</v>
      </c>
      <c r="C12" s="1452">
        <v>3181344.622</v>
      </c>
      <c r="D12" s="1452">
        <v>814453.07400000002</v>
      </c>
      <c r="E12" s="1452">
        <v>473308.81</v>
      </c>
      <c r="F12" s="1452">
        <v>317713.08600000001</v>
      </c>
      <c r="G12" s="1471">
        <v>4786819.5920000002</v>
      </c>
      <c r="I12" s="371"/>
      <c r="J12" s="976"/>
      <c r="K12" s="976"/>
      <c r="L12" s="976"/>
    </row>
    <row r="13" spans="2:12" ht="18" customHeight="1" x14ac:dyDescent="0.25">
      <c r="B13" s="1451" t="s">
        <v>2379</v>
      </c>
      <c r="C13" s="1452">
        <v>241632.91699999999</v>
      </c>
      <c r="D13" s="1452">
        <v>22128.684000000001</v>
      </c>
      <c r="E13" s="1452">
        <v>9094.3130000000001</v>
      </c>
      <c r="F13" s="1452">
        <v>13786.743</v>
      </c>
      <c r="G13" s="1471">
        <v>286642.65700000001</v>
      </c>
      <c r="I13" s="371"/>
      <c r="J13" s="976"/>
      <c r="K13" s="976"/>
      <c r="L13" s="976"/>
    </row>
    <row r="14" spans="2:12" ht="18" customHeight="1" x14ac:dyDescent="0.25">
      <c r="B14" s="1451" t="s">
        <v>2380</v>
      </c>
      <c r="C14" s="1452">
        <v>393622425.542</v>
      </c>
      <c r="D14" s="1452">
        <v>116120408.647</v>
      </c>
      <c r="E14" s="1452">
        <v>60218847.626999997</v>
      </c>
      <c r="F14" s="1452">
        <v>41650240.755999997</v>
      </c>
      <c r="G14" s="1471">
        <v>611611922.57200003</v>
      </c>
      <c r="I14" s="371"/>
      <c r="J14" s="976"/>
      <c r="K14" s="976"/>
      <c r="L14" s="976"/>
    </row>
    <row r="15" spans="2:12" ht="18" customHeight="1" x14ac:dyDescent="0.25">
      <c r="B15" s="1453" t="s">
        <v>484</v>
      </c>
      <c r="C15" s="1454">
        <v>485503319.29799998</v>
      </c>
      <c r="D15" s="1454">
        <v>137652841.01899999</v>
      </c>
      <c r="E15" s="1454">
        <v>71779170.618999988</v>
      </c>
      <c r="F15" s="1454">
        <v>51329893.663000003</v>
      </c>
      <c r="G15" s="1454">
        <v>746265224.59899998</v>
      </c>
      <c r="I15" s="1467"/>
    </row>
    <row r="16" spans="2:12" x14ac:dyDescent="0.25">
      <c r="B16" s="1456"/>
      <c r="C16" s="1457"/>
      <c r="D16" s="1457"/>
      <c r="E16" s="1457"/>
      <c r="F16" s="1457"/>
      <c r="G16" s="1457"/>
    </row>
    <row r="17" spans="2:12" x14ac:dyDescent="0.25">
      <c r="B17" s="1458" t="s">
        <v>743</v>
      </c>
      <c r="C17" s="1459"/>
      <c r="D17" s="1459"/>
      <c r="E17" s="1459"/>
      <c r="F17" s="1459"/>
      <c r="G17" s="1459"/>
    </row>
    <row r="18" spans="2:12" ht="18" customHeight="1" x14ac:dyDescent="0.25">
      <c r="B18" s="1451" t="s">
        <v>2381</v>
      </c>
      <c r="C18" s="1452">
        <v>397105310.542</v>
      </c>
      <c r="D18" s="1452">
        <v>111080037.36</v>
      </c>
      <c r="E18" s="1452">
        <v>56602739.278999999</v>
      </c>
      <c r="F18" s="1452">
        <v>41866423.628000006</v>
      </c>
      <c r="G18" s="1471">
        <v>606654510.80900002</v>
      </c>
      <c r="I18" s="976"/>
      <c r="J18" s="976"/>
      <c r="K18" s="976"/>
      <c r="L18" s="976"/>
    </row>
    <row r="19" spans="2:12" ht="18" customHeight="1" x14ac:dyDescent="0.25">
      <c r="B19" s="1462" t="s">
        <v>2382</v>
      </c>
      <c r="C19" s="1463">
        <v>384302834.10299999</v>
      </c>
      <c r="D19" s="1463">
        <v>107550307.098</v>
      </c>
      <c r="E19" s="1463">
        <v>54951705.596000001</v>
      </c>
      <c r="F19" s="1463">
        <v>41063722.325000003</v>
      </c>
      <c r="G19" s="1472">
        <v>587868569.12199998</v>
      </c>
      <c r="I19" s="976"/>
      <c r="J19" s="976"/>
      <c r="K19" s="976"/>
      <c r="L19" s="976"/>
    </row>
    <row r="20" spans="2:12" ht="18" customHeight="1" x14ac:dyDescent="0.25">
      <c r="B20" s="1462" t="s">
        <v>2383</v>
      </c>
      <c r="C20" s="1463">
        <v>12802476.438999999</v>
      </c>
      <c r="D20" s="1463">
        <v>3529730.2620000001</v>
      </c>
      <c r="E20" s="1463">
        <v>1651033.683</v>
      </c>
      <c r="F20" s="1463">
        <v>802701.30299999996</v>
      </c>
      <c r="G20" s="1472">
        <v>18785941.686999999</v>
      </c>
      <c r="I20" s="976"/>
      <c r="J20" s="976"/>
      <c r="K20" s="976"/>
      <c r="L20" s="976"/>
    </row>
    <row r="21" spans="2:12" ht="18" customHeight="1" x14ac:dyDescent="0.25">
      <c r="B21" s="1451" t="s">
        <v>2384</v>
      </c>
      <c r="C21" s="1452">
        <v>-4702543.2529999996</v>
      </c>
      <c r="D21" s="1452">
        <v>-736041.07299999997</v>
      </c>
      <c r="E21" s="1452">
        <v>-144994.753</v>
      </c>
      <c r="F21" s="1452">
        <v>-590677.08299999998</v>
      </c>
      <c r="G21" s="1471">
        <v>-6174256.1619999986</v>
      </c>
      <c r="I21" s="976"/>
      <c r="J21" s="976"/>
      <c r="K21" s="976"/>
      <c r="L21" s="976"/>
    </row>
    <row r="22" spans="2:12" ht="18" customHeight="1" x14ac:dyDescent="0.25">
      <c r="B22" s="1451" t="s">
        <v>2385</v>
      </c>
      <c r="C22" s="1452">
        <v>3141342.8489999999</v>
      </c>
      <c r="D22" s="1452">
        <v>380516.80599999998</v>
      </c>
      <c r="E22" s="1452">
        <v>303511.16600000003</v>
      </c>
      <c r="F22" s="1452">
        <v>552999.69999999995</v>
      </c>
      <c r="G22" s="1471">
        <v>4378370.5209999997</v>
      </c>
      <c r="I22" s="976"/>
      <c r="J22" s="976"/>
      <c r="K22" s="976"/>
      <c r="L22" s="976"/>
    </row>
    <row r="23" spans="2:12" ht="18" customHeight="1" x14ac:dyDescent="0.25">
      <c r="B23" s="1451" t="s">
        <v>2386</v>
      </c>
      <c r="C23" s="1452">
        <v>54647072.741999999</v>
      </c>
      <c r="D23" s="1452">
        <v>16260012.291999999</v>
      </c>
      <c r="E23" s="1452">
        <v>9060835.904000001</v>
      </c>
      <c r="F23" s="1452">
        <v>5657514.8219999997</v>
      </c>
      <c r="G23" s="1471">
        <v>85625435.75999999</v>
      </c>
      <c r="I23" s="976"/>
      <c r="J23" s="976"/>
      <c r="K23" s="976"/>
      <c r="L23" s="976"/>
    </row>
    <row r="24" spans="2:12" ht="18" customHeight="1" x14ac:dyDescent="0.25">
      <c r="B24" s="1462" t="s">
        <v>2387</v>
      </c>
      <c r="C24" s="1463">
        <v>52870442.103</v>
      </c>
      <c r="D24" s="1463">
        <v>15746501.112</v>
      </c>
      <c r="E24" s="1463">
        <v>8801702.7430000007</v>
      </c>
      <c r="F24" s="1463">
        <v>5545212.1519999998</v>
      </c>
      <c r="G24" s="1472">
        <v>82963858.109999999</v>
      </c>
      <c r="I24" s="976"/>
      <c r="J24" s="976"/>
      <c r="K24" s="976"/>
      <c r="L24" s="976"/>
    </row>
    <row r="25" spans="2:12" ht="18" customHeight="1" x14ac:dyDescent="0.25">
      <c r="B25" s="1462" t="s">
        <v>2383</v>
      </c>
      <c r="C25" s="1463">
        <v>1776630.639</v>
      </c>
      <c r="D25" s="1463">
        <v>513511.18</v>
      </c>
      <c r="E25" s="1463">
        <v>259133.16099999999</v>
      </c>
      <c r="F25" s="1463">
        <v>112302.67</v>
      </c>
      <c r="G25" s="1472">
        <v>2661577.65</v>
      </c>
      <c r="I25" s="976"/>
      <c r="J25" s="976"/>
      <c r="K25" s="976"/>
      <c r="L25" s="976"/>
    </row>
    <row r="26" spans="2:12" ht="18" customHeight="1" x14ac:dyDescent="0.25">
      <c r="B26" s="1451" t="s">
        <v>2388</v>
      </c>
      <c r="C26" s="1452">
        <v>34650419.163000003</v>
      </c>
      <c r="D26" s="1452">
        <v>10416411.185000001</v>
      </c>
      <c r="E26" s="1452">
        <v>5844216.1849999996</v>
      </c>
      <c r="F26" s="1452">
        <v>3763925.4380000001</v>
      </c>
      <c r="G26" s="1471">
        <v>54674971.971000008</v>
      </c>
      <c r="I26" s="976"/>
      <c r="J26" s="976"/>
      <c r="K26" s="976"/>
      <c r="L26" s="976"/>
    </row>
    <row r="27" spans="2:12" ht="18" customHeight="1" x14ac:dyDescent="0.25">
      <c r="B27" s="1462" t="s">
        <v>2387</v>
      </c>
      <c r="C27" s="1463">
        <v>33539324.135000002</v>
      </c>
      <c r="D27" s="1463">
        <v>10097674.988</v>
      </c>
      <c r="E27" s="1463">
        <v>5682267.2539999997</v>
      </c>
      <c r="F27" s="1463">
        <v>3693712.2710000002</v>
      </c>
      <c r="G27" s="1472">
        <v>53012978.648000002</v>
      </c>
      <c r="I27" s="976"/>
      <c r="J27" s="976"/>
      <c r="K27" s="976"/>
      <c r="L27" s="976"/>
    </row>
    <row r="28" spans="2:12" ht="18" customHeight="1" x14ac:dyDescent="0.25">
      <c r="B28" s="1462" t="s">
        <v>2383</v>
      </c>
      <c r="C28" s="1463">
        <v>1111095.0279999999</v>
      </c>
      <c r="D28" s="1463">
        <v>318736.19699999999</v>
      </c>
      <c r="E28" s="1463">
        <v>161948.93100000001</v>
      </c>
      <c r="F28" s="1463">
        <v>70213.167000000001</v>
      </c>
      <c r="G28" s="1472">
        <v>1661993.3229999999</v>
      </c>
      <c r="I28" s="976"/>
      <c r="J28" s="976"/>
      <c r="K28" s="976"/>
      <c r="L28" s="976"/>
    </row>
    <row r="29" spans="2:12" ht="18" customHeight="1" x14ac:dyDescent="0.25">
      <c r="B29" s="1451" t="s">
        <v>2389</v>
      </c>
      <c r="C29" s="1452">
        <v>18825.031999999999</v>
      </c>
      <c r="D29" s="1452">
        <v>9391.509</v>
      </c>
      <c r="E29" s="1452">
        <v>0</v>
      </c>
      <c r="F29" s="1452">
        <v>0</v>
      </c>
      <c r="G29" s="1471">
        <v>28216.540999999997</v>
      </c>
      <c r="I29" s="976"/>
      <c r="J29" s="976"/>
      <c r="K29" s="976"/>
      <c r="L29" s="976"/>
    </row>
    <row r="30" spans="2:12" ht="18" customHeight="1" x14ac:dyDescent="0.25">
      <c r="B30" s="1462" t="s">
        <v>2387</v>
      </c>
      <c r="C30" s="1463">
        <v>18807.683000000001</v>
      </c>
      <c r="D30" s="1463">
        <v>9391.509</v>
      </c>
      <c r="E30" s="1463">
        <v>0</v>
      </c>
      <c r="F30" s="1463">
        <v>0</v>
      </c>
      <c r="G30" s="1472">
        <v>28199.192000000003</v>
      </c>
      <c r="I30" s="976"/>
      <c r="J30" s="976"/>
      <c r="K30" s="976"/>
      <c r="L30" s="976"/>
    </row>
    <row r="31" spans="2:12" ht="18" customHeight="1" x14ac:dyDescent="0.25">
      <c r="B31" s="1462" t="s">
        <v>2383</v>
      </c>
      <c r="C31" s="1463">
        <v>17.349</v>
      </c>
      <c r="D31" s="1463">
        <v>0</v>
      </c>
      <c r="E31" s="1463">
        <v>0</v>
      </c>
      <c r="F31" s="1463">
        <v>0</v>
      </c>
      <c r="G31" s="1472">
        <v>17.349</v>
      </c>
      <c r="I31" s="976"/>
      <c r="J31" s="976"/>
      <c r="K31" s="976"/>
      <c r="L31" s="976"/>
    </row>
    <row r="32" spans="2:12" ht="18" customHeight="1" x14ac:dyDescent="0.25">
      <c r="B32" s="1451" t="s">
        <v>2390</v>
      </c>
      <c r="C32" s="1452">
        <v>631930.48600000003</v>
      </c>
      <c r="D32" s="1452">
        <v>239608.62100000001</v>
      </c>
      <c r="E32" s="1452">
        <v>112862.838</v>
      </c>
      <c r="F32" s="1452">
        <v>79707.157999999996</v>
      </c>
      <c r="G32" s="1471">
        <v>1064109.1030000001</v>
      </c>
      <c r="I32" s="976"/>
      <c r="J32" s="976"/>
      <c r="K32" s="976"/>
      <c r="L32" s="976"/>
    </row>
    <row r="33" spans="2:12" ht="18" customHeight="1" x14ac:dyDescent="0.25">
      <c r="B33" s="1451" t="s">
        <v>2391</v>
      </c>
      <c r="C33" s="1452">
        <v>10961.736999999999</v>
      </c>
      <c r="D33" s="1452">
        <v>2904.319</v>
      </c>
      <c r="E33" s="1452">
        <v>0</v>
      </c>
      <c r="F33" s="1452">
        <v>0</v>
      </c>
      <c r="G33" s="1471">
        <v>13866.055999999999</v>
      </c>
      <c r="I33" s="976"/>
      <c r="J33" s="976"/>
      <c r="K33" s="976"/>
      <c r="L33" s="976"/>
    </row>
    <row r="34" spans="2:12" ht="18" customHeight="1" x14ac:dyDescent="0.25">
      <c r="B34" s="1451" t="s">
        <v>2392</v>
      </c>
      <c r="C34" s="1452">
        <v>0</v>
      </c>
      <c r="D34" s="1452">
        <v>0</v>
      </c>
      <c r="E34" s="1452">
        <v>0</v>
      </c>
      <c r="F34" s="1452">
        <v>0</v>
      </c>
      <c r="G34" s="1471">
        <v>0</v>
      </c>
      <c r="I34" s="976"/>
      <c r="J34" s="976"/>
      <c r="K34" s="976"/>
      <c r="L34" s="976"/>
    </row>
    <row r="35" spans="2:12" ht="18" customHeight="1" x14ac:dyDescent="0.25">
      <c r="B35" s="1453" t="s">
        <v>1255</v>
      </c>
      <c r="C35" s="1454">
        <v>485503319.29799992</v>
      </c>
      <c r="D35" s="1454">
        <v>137652841.01899999</v>
      </c>
      <c r="E35" s="1454">
        <v>71779170.619000003</v>
      </c>
      <c r="F35" s="1454">
        <v>51329893.66300001</v>
      </c>
      <c r="G35" s="1454">
        <v>746265224.5990001</v>
      </c>
    </row>
    <row r="36" spans="2:12" x14ac:dyDescent="0.25">
      <c r="C36" s="95"/>
      <c r="D36" s="95"/>
      <c r="E36" s="95"/>
      <c r="F36" s="95"/>
      <c r="G36" s="95"/>
    </row>
    <row r="39" spans="2:12" ht="15.75" hidden="1" x14ac:dyDescent="0.25">
      <c r="B39" s="1394"/>
      <c r="C39" s="1394"/>
      <c r="D39" s="1394"/>
      <c r="E39" s="1394"/>
      <c r="F39" s="1394"/>
      <c r="G39" s="1394"/>
    </row>
    <row r="40" spans="2:12" hidden="1" x14ac:dyDescent="0.25">
      <c r="B40" s="1473"/>
      <c r="C40" s="1474" t="s">
        <v>143</v>
      </c>
      <c r="D40" s="1474" t="s">
        <v>53</v>
      </c>
      <c r="E40" s="1474" t="s">
        <v>54</v>
      </c>
      <c r="F40" s="1474" t="s">
        <v>142</v>
      </c>
      <c r="G40" s="1474" t="s">
        <v>2394</v>
      </c>
    </row>
    <row r="41" spans="2:12" ht="15.75" hidden="1" x14ac:dyDescent="0.25">
      <c r="B41" s="1394"/>
      <c r="C41" s="1394"/>
      <c r="D41" s="1394"/>
      <c r="E41" s="1394"/>
      <c r="F41" s="1394"/>
      <c r="G41" s="1394"/>
    </row>
    <row r="42" spans="2:12" hidden="1" x14ac:dyDescent="0.25">
      <c r="B42" s="1475" t="s">
        <v>740</v>
      </c>
      <c r="C42" s="1476"/>
      <c r="D42" s="1476"/>
      <c r="E42" s="1476"/>
      <c r="F42" s="1476"/>
      <c r="G42" s="1476"/>
    </row>
    <row r="43" spans="2:12" ht="15.75" hidden="1" x14ac:dyDescent="0.25">
      <c r="B43" s="1394"/>
      <c r="C43" s="1477"/>
      <c r="D43" s="1477"/>
      <c r="E43" s="1477"/>
      <c r="F43" s="1477"/>
      <c r="G43" s="1477"/>
    </row>
    <row r="44" spans="2:12" hidden="1" x14ac:dyDescent="0.25">
      <c r="B44" s="1478" t="s">
        <v>2395</v>
      </c>
      <c r="C44" s="1479">
        <f t="shared" ref="C44:C49" si="0">SUM(D44:G44)</f>
        <v>74120940822</v>
      </c>
      <c r="D44" s="1479">
        <v>48762018303</v>
      </c>
      <c r="E44" s="1479">
        <v>16294098489</v>
      </c>
      <c r="F44" s="1479">
        <v>6842764008</v>
      </c>
      <c r="G44" s="1479">
        <v>2222060022</v>
      </c>
    </row>
    <row r="45" spans="2:12" hidden="1" x14ac:dyDescent="0.25">
      <c r="B45" s="1478" t="s">
        <v>2376</v>
      </c>
      <c r="C45" s="1479">
        <f t="shared" si="0"/>
        <v>2142403190</v>
      </c>
      <c r="D45" s="1479">
        <v>1566936335</v>
      </c>
      <c r="E45" s="1479">
        <v>279491694</v>
      </c>
      <c r="F45" s="1479">
        <v>316615531</v>
      </c>
      <c r="G45" s="1479">
        <v>-20640370</v>
      </c>
    </row>
    <row r="46" spans="2:12" hidden="1" x14ac:dyDescent="0.25">
      <c r="B46" s="1478" t="s">
        <v>2377</v>
      </c>
      <c r="C46" s="1479">
        <f t="shared" si="0"/>
        <v>27508</v>
      </c>
      <c r="D46" s="1479">
        <v>14282</v>
      </c>
      <c r="E46" s="1479">
        <v>1631</v>
      </c>
      <c r="F46" s="1479">
        <v>3793</v>
      </c>
      <c r="G46" s="1479">
        <v>7802</v>
      </c>
    </row>
    <row r="47" spans="2:12" hidden="1" x14ac:dyDescent="0.25">
      <c r="B47" s="1478" t="s">
        <v>2396</v>
      </c>
      <c r="C47" s="1479">
        <f t="shared" si="0"/>
        <v>2375066777</v>
      </c>
      <c r="D47" s="1479">
        <v>1419977202</v>
      </c>
      <c r="E47" s="1479">
        <v>535458689</v>
      </c>
      <c r="F47" s="1479">
        <v>355719664</v>
      </c>
      <c r="G47" s="1479">
        <v>63911222</v>
      </c>
    </row>
    <row r="48" spans="2:12" hidden="1" x14ac:dyDescent="0.25">
      <c r="B48" s="1478" t="s">
        <v>2379</v>
      </c>
      <c r="C48" s="1479">
        <f t="shared" si="0"/>
        <v>81407550</v>
      </c>
      <c r="D48" s="1479">
        <v>51893047</v>
      </c>
      <c r="E48" s="1479">
        <v>10760192</v>
      </c>
      <c r="F48" s="1479">
        <v>18641936</v>
      </c>
      <c r="G48" s="1479">
        <v>112375</v>
      </c>
    </row>
    <row r="49" spans="2:7" hidden="1" x14ac:dyDescent="0.25">
      <c r="B49" s="1478" t="s">
        <v>2380</v>
      </c>
      <c r="C49" s="1479">
        <f t="shared" si="0"/>
        <v>196368357509</v>
      </c>
      <c r="D49" s="1479">
        <v>121725770687</v>
      </c>
      <c r="E49" s="1479">
        <v>47006353464</v>
      </c>
      <c r="F49" s="1479">
        <v>23076206125</v>
      </c>
      <c r="G49" s="1479">
        <v>4560027233</v>
      </c>
    </row>
    <row r="50" spans="2:7" ht="15.75" hidden="1" x14ac:dyDescent="0.25">
      <c r="B50" s="1394"/>
      <c r="C50" s="1480"/>
      <c r="D50" s="1480"/>
      <c r="E50" s="1480"/>
      <c r="F50" s="1480"/>
      <c r="G50" s="1480"/>
    </row>
    <row r="51" spans="2:7" hidden="1" x14ac:dyDescent="0.25">
      <c r="B51" s="1481" t="s">
        <v>484</v>
      </c>
      <c r="C51" s="1482">
        <f>SUM(C44:C49)</f>
        <v>275088203356</v>
      </c>
      <c r="D51" s="1482">
        <f t="shared" ref="D51:G51" si="1">SUM(D44:D49)</f>
        <v>173526609856</v>
      </c>
      <c r="E51" s="1482">
        <f t="shared" si="1"/>
        <v>64126164159</v>
      </c>
      <c r="F51" s="1482">
        <f t="shared" si="1"/>
        <v>30609951057</v>
      </c>
      <c r="G51" s="1482">
        <f t="shared" si="1"/>
        <v>6825478284</v>
      </c>
    </row>
    <row r="52" spans="2:7" ht="15.75" hidden="1" x14ac:dyDescent="0.25">
      <c r="B52" s="1394"/>
      <c r="C52" s="1480"/>
      <c r="D52" s="1480"/>
      <c r="E52" s="1480"/>
      <c r="F52" s="1480"/>
      <c r="G52" s="1480"/>
    </row>
    <row r="53" spans="2:7" ht="15.75" hidden="1" x14ac:dyDescent="0.25">
      <c r="B53" s="1394"/>
      <c r="C53" s="1480"/>
      <c r="D53" s="1480"/>
      <c r="E53" s="1480"/>
      <c r="F53" s="1480"/>
      <c r="G53" s="1480"/>
    </row>
    <row r="54" spans="2:7" hidden="1" x14ac:dyDescent="0.25">
      <c r="B54" s="1475" t="s">
        <v>743</v>
      </c>
      <c r="C54" s="1483"/>
      <c r="D54" s="1483"/>
      <c r="E54" s="1483"/>
      <c r="F54" s="1483"/>
      <c r="G54" s="1483"/>
    </row>
    <row r="55" spans="2:7" ht="15.75" hidden="1" x14ac:dyDescent="0.25">
      <c r="B55" s="1394"/>
      <c r="C55" s="1480"/>
      <c r="D55" s="1480"/>
      <c r="E55" s="1480"/>
      <c r="F55" s="1480"/>
      <c r="G55" s="1480"/>
    </row>
    <row r="56" spans="2:7" hidden="1" x14ac:dyDescent="0.25">
      <c r="B56" s="1478" t="s">
        <v>2381</v>
      </c>
      <c r="C56" s="1479">
        <f t="shared" ref="C56:C72" si="2">SUM(D56:G56)</f>
        <v>217922645475</v>
      </c>
      <c r="D56" s="1479">
        <f>D57+D58</f>
        <v>137877832036</v>
      </c>
      <c r="E56" s="1479">
        <f t="shared" ref="E56:G56" si="3">E57+E58</f>
        <v>50754725889</v>
      </c>
      <c r="F56" s="1479">
        <f t="shared" si="3"/>
        <v>23743300629</v>
      </c>
      <c r="G56" s="1479">
        <f t="shared" si="3"/>
        <v>5546786921</v>
      </c>
    </row>
    <row r="57" spans="2:7" hidden="1" x14ac:dyDescent="0.25">
      <c r="B57" s="1484" t="s">
        <v>2382</v>
      </c>
      <c r="C57" s="1479">
        <f t="shared" si="2"/>
        <v>205431260740</v>
      </c>
      <c r="D57" s="1479">
        <v>130283178492</v>
      </c>
      <c r="E57" s="1479">
        <v>47346885996</v>
      </c>
      <c r="F57" s="1479">
        <v>22503273711</v>
      </c>
      <c r="G57" s="1479">
        <v>5297922541</v>
      </c>
    </row>
    <row r="58" spans="2:7" hidden="1" x14ac:dyDescent="0.25">
      <c r="B58" s="1484" t="s">
        <v>2383</v>
      </c>
      <c r="C58" s="1479">
        <f t="shared" si="2"/>
        <v>12491384735</v>
      </c>
      <c r="D58" s="1479">
        <v>7594653544</v>
      </c>
      <c r="E58" s="1479">
        <v>3407839893</v>
      </c>
      <c r="F58" s="1479">
        <v>1240026918</v>
      </c>
      <c r="G58" s="1479">
        <v>248864380</v>
      </c>
    </row>
    <row r="59" spans="2:7" hidden="1" x14ac:dyDescent="0.25">
      <c r="B59" s="1478" t="s">
        <v>2397</v>
      </c>
      <c r="C59" s="1479">
        <f t="shared" si="2"/>
        <v>-1964279074</v>
      </c>
      <c r="D59" s="1479">
        <v>-1332940915</v>
      </c>
      <c r="E59" s="1479">
        <v>-372643770</v>
      </c>
      <c r="F59" s="1479">
        <v>-98143166</v>
      </c>
      <c r="G59" s="1479">
        <v>-160551223</v>
      </c>
    </row>
    <row r="60" spans="2:7" hidden="1" x14ac:dyDescent="0.25">
      <c r="B60" s="1478" t="s">
        <v>2398</v>
      </c>
      <c r="C60" s="1479">
        <f t="shared" si="2"/>
        <v>1206771387</v>
      </c>
      <c r="D60" s="1479">
        <v>856232648</v>
      </c>
      <c r="E60" s="1479">
        <v>213974919</v>
      </c>
      <c r="F60" s="1479">
        <v>81905725</v>
      </c>
      <c r="G60" s="1479">
        <v>54658095</v>
      </c>
    </row>
    <row r="61" spans="2:7" hidden="1" x14ac:dyDescent="0.25">
      <c r="B61" s="1478" t="s">
        <v>2386</v>
      </c>
      <c r="C61" s="1479">
        <f t="shared" si="2"/>
        <v>35289429102</v>
      </c>
      <c r="D61" s="1479">
        <f>D62+D63</f>
        <v>22026631950</v>
      </c>
      <c r="E61" s="1479">
        <f t="shared" ref="E61:G61" si="4">E62+E63</f>
        <v>8255956478</v>
      </c>
      <c r="F61" s="1479">
        <f t="shared" si="4"/>
        <v>4189754657</v>
      </c>
      <c r="G61" s="1479">
        <f t="shared" si="4"/>
        <v>817086017</v>
      </c>
    </row>
    <row r="62" spans="2:7" hidden="1" x14ac:dyDescent="0.25">
      <c r="B62" s="1484" t="s">
        <v>2387</v>
      </c>
      <c r="C62" s="1479">
        <f t="shared" si="2"/>
        <v>33340143308</v>
      </c>
      <c r="D62" s="1479">
        <v>20843259727</v>
      </c>
      <c r="E62" s="1479">
        <v>7737099477</v>
      </c>
      <c r="F62" s="1479">
        <v>3980979690</v>
      </c>
      <c r="G62" s="1479">
        <v>778804414</v>
      </c>
    </row>
    <row r="63" spans="2:7" hidden="1" x14ac:dyDescent="0.25">
      <c r="B63" s="1484" t="s">
        <v>2383</v>
      </c>
      <c r="C63" s="1479">
        <f t="shared" si="2"/>
        <v>1949285794</v>
      </c>
      <c r="D63" s="1479">
        <v>1183372223</v>
      </c>
      <c r="E63" s="1479">
        <v>518857001</v>
      </c>
      <c r="F63" s="1479">
        <v>208774967</v>
      </c>
      <c r="G63" s="1479">
        <v>38281603</v>
      </c>
    </row>
    <row r="64" spans="2:7" hidden="1" x14ac:dyDescent="0.25">
      <c r="B64" s="1478" t="s">
        <v>2388</v>
      </c>
      <c r="C64" s="1479">
        <f t="shared" si="2"/>
        <v>21878020159</v>
      </c>
      <c r="D64" s="1479">
        <f>D65+D66</f>
        <v>13628917501</v>
      </c>
      <c r="E64" s="1479">
        <f t="shared" ref="E64:G64" si="5">E65+E66</f>
        <v>5108595849</v>
      </c>
      <c r="F64" s="1479">
        <f t="shared" si="5"/>
        <v>2602932533</v>
      </c>
      <c r="G64" s="1479">
        <f t="shared" si="5"/>
        <v>537574276</v>
      </c>
    </row>
    <row r="65" spans="2:7" hidden="1" x14ac:dyDescent="0.25">
      <c r="B65" s="1484" t="s">
        <v>2387</v>
      </c>
      <c r="C65" s="1479">
        <f t="shared" si="2"/>
        <v>20680004517</v>
      </c>
      <c r="D65" s="1479">
        <v>12901772138</v>
      </c>
      <c r="E65" s="1479">
        <v>4789880369</v>
      </c>
      <c r="F65" s="1479">
        <v>2474395722</v>
      </c>
      <c r="G65" s="1479">
        <v>513956288</v>
      </c>
    </row>
    <row r="66" spans="2:7" hidden="1" x14ac:dyDescent="0.25">
      <c r="B66" s="1484" t="s">
        <v>2383</v>
      </c>
      <c r="C66" s="1479">
        <f t="shared" si="2"/>
        <v>1198015642</v>
      </c>
      <c r="D66" s="1479">
        <v>727145363</v>
      </c>
      <c r="E66" s="1479">
        <v>318715480</v>
      </c>
      <c r="F66" s="1479">
        <v>128536811</v>
      </c>
      <c r="G66" s="1479">
        <v>23617988</v>
      </c>
    </row>
    <row r="67" spans="2:7" hidden="1" x14ac:dyDescent="0.25">
      <c r="B67" s="1478" t="s">
        <v>2389</v>
      </c>
      <c r="C67" s="1479">
        <f t="shared" si="2"/>
        <v>8788813</v>
      </c>
      <c r="D67" s="1479">
        <f>D68+D69</f>
        <v>5134550</v>
      </c>
      <c r="E67" s="1479">
        <f t="shared" ref="E67:G67" si="6">E68+E69</f>
        <v>3271968</v>
      </c>
      <c r="F67" s="1479">
        <f t="shared" si="6"/>
        <v>0</v>
      </c>
      <c r="G67" s="1479">
        <f t="shared" si="6"/>
        <v>382295</v>
      </c>
    </row>
    <row r="68" spans="2:7" hidden="1" x14ac:dyDescent="0.25">
      <c r="B68" s="1484" t="s">
        <v>2387</v>
      </c>
      <c r="C68" s="1479">
        <f t="shared" si="2"/>
        <v>8782694</v>
      </c>
      <c r="D68" s="1479">
        <v>5129988</v>
      </c>
      <c r="E68" s="1479">
        <v>3270411</v>
      </c>
      <c r="F68" s="1479">
        <v>0</v>
      </c>
      <c r="G68" s="1479">
        <v>382295</v>
      </c>
    </row>
    <row r="69" spans="2:7" hidden="1" x14ac:dyDescent="0.25">
      <c r="B69" s="1484" t="s">
        <v>2383</v>
      </c>
      <c r="C69" s="1479">
        <f t="shared" si="2"/>
        <v>6119</v>
      </c>
      <c r="D69" s="1479">
        <v>4562</v>
      </c>
      <c r="E69" s="1479">
        <v>1557</v>
      </c>
      <c r="F69" s="1479">
        <v>0</v>
      </c>
      <c r="G69" s="1479">
        <v>0</v>
      </c>
    </row>
    <row r="70" spans="2:7" hidden="1" x14ac:dyDescent="0.25">
      <c r="B70" s="1478" t="s">
        <v>2390</v>
      </c>
      <c r="C70" s="1479">
        <f t="shared" si="2"/>
        <v>745722044</v>
      </c>
      <c r="D70" s="1479">
        <v>464371670</v>
      </c>
      <c r="E70" s="1479">
        <v>161607792</v>
      </c>
      <c r="F70" s="1479">
        <v>90200679</v>
      </c>
      <c r="G70" s="1479">
        <v>29541903</v>
      </c>
    </row>
    <row r="71" spans="2:7" hidden="1" x14ac:dyDescent="0.25">
      <c r="B71" s="1478" t="s">
        <v>2391</v>
      </c>
      <c r="C71" s="1479">
        <f t="shared" si="2"/>
        <v>1105450</v>
      </c>
      <c r="D71" s="1479">
        <v>430416</v>
      </c>
      <c r="E71" s="1479">
        <v>675034</v>
      </c>
      <c r="F71" s="1479">
        <v>0</v>
      </c>
      <c r="G71" s="1479">
        <v>0</v>
      </c>
    </row>
    <row r="72" spans="2:7" hidden="1" x14ac:dyDescent="0.25">
      <c r="B72" s="1478" t="s">
        <v>2392</v>
      </c>
      <c r="C72" s="1479">
        <f t="shared" si="2"/>
        <v>0</v>
      </c>
      <c r="D72" s="1479">
        <v>0</v>
      </c>
      <c r="E72" s="1479">
        <v>0</v>
      </c>
      <c r="F72" s="1479">
        <v>0</v>
      </c>
      <c r="G72" s="1479">
        <v>0</v>
      </c>
    </row>
    <row r="73" spans="2:7" hidden="1" x14ac:dyDescent="0.25">
      <c r="B73" s="1449"/>
      <c r="C73" s="1485"/>
      <c r="D73" s="1485"/>
      <c r="E73" s="1485"/>
      <c r="F73" s="1485"/>
      <c r="G73" s="1485"/>
    </row>
    <row r="74" spans="2:7" ht="15.75" hidden="1" thickBot="1" x14ac:dyDescent="0.3">
      <c r="B74" s="1486" t="s">
        <v>1255</v>
      </c>
      <c r="C74" s="1487">
        <f t="shared" ref="C74:G74" si="7">C56+C59+C60+C61+C64+C67+C70+C71+C72</f>
        <v>275088203356</v>
      </c>
      <c r="D74" s="1487">
        <f t="shared" si="7"/>
        <v>173526609856</v>
      </c>
      <c r="E74" s="1487">
        <f t="shared" si="7"/>
        <v>64126164159</v>
      </c>
      <c r="F74" s="1487">
        <f t="shared" si="7"/>
        <v>30609951057</v>
      </c>
      <c r="G74" s="1487">
        <f t="shared" si="7"/>
        <v>6825478284</v>
      </c>
    </row>
    <row r="75" spans="2:7" ht="15.75" hidden="1" x14ac:dyDescent="0.25">
      <c r="B75" s="1394"/>
      <c r="C75" s="1394"/>
      <c r="D75" s="1394"/>
      <c r="E75" s="1394"/>
      <c r="F75" s="1394"/>
      <c r="G75" s="1394"/>
    </row>
    <row r="76" spans="2:7" ht="15.75" hidden="1" x14ac:dyDescent="0.25">
      <c r="B76" s="1394"/>
      <c r="C76" s="1394"/>
      <c r="D76" s="1394"/>
      <c r="E76" s="1394"/>
      <c r="F76" s="1394"/>
      <c r="G76" s="1394"/>
    </row>
    <row r="77" spans="2:7" ht="15.75" x14ac:dyDescent="0.25">
      <c r="B77" s="1394"/>
      <c r="C77" s="1394"/>
      <c r="D77" s="1394"/>
      <c r="E77" s="1394"/>
      <c r="F77" s="1394"/>
      <c r="G77" s="1394"/>
    </row>
    <row r="78" spans="2:7" x14ac:dyDescent="0.25">
      <c r="B78" s="1467"/>
      <c r="C78" s="1467"/>
      <c r="D78" s="1467"/>
      <c r="E78" s="1467"/>
      <c r="F78" s="1467"/>
      <c r="G78" s="1467"/>
    </row>
  </sheetData>
  <mergeCells count="5">
    <mergeCell ref="B2:G2"/>
    <mergeCell ref="B3:G3"/>
    <mergeCell ref="B4:G4"/>
    <mergeCell ref="B5:G5"/>
    <mergeCell ref="B6:G6"/>
  </mergeCells>
  <hyperlinks>
    <hyperlink ref="H2" location="'Indice Total'!A108" display="Volver"/>
  </hyperlinks>
  <pageMargins left="0.70866141732283472" right="0.70866141732283472" top="0.74803149606299213" bottom="0.74803149606299213" header="0.31496062992125984" footer="0.31496062992125984"/>
  <pageSetup scale="86" orientation="landscape" horizontalDpi="4294967292"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2:F27"/>
  <sheetViews>
    <sheetView zoomScale="90" zoomScaleNormal="90" workbookViewId="0"/>
  </sheetViews>
  <sheetFormatPr baseColWidth="10" defaultRowHeight="15" x14ac:dyDescent="0.25"/>
  <cols>
    <col min="1" max="1" width="20" style="339" customWidth="1"/>
    <col min="2" max="3" width="26.28515625" style="339" customWidth="1"/>
    <col min="4" max="4" width="30.7109375" style="339" customWidth="1"/>
    <col min="5" max="16384" width="11.42578125" style="339"/>
  </cols>
  <sheetData>
    <row r="2" spans="2:6" ht="18" x14ac:dyDescent="0.25">
      <c r="B2" s="2028" t="s">
        <v>623</v>
      </c>
      <c r="C2" s="2028"/>
      <c r="D2" s="2028"/>
    </row>
    <row r="3" spans="2:6" ht="15.75" x14ac:dyDescent="0.25">
      <c r="B3" s="2029" t="s">
        <v>624</v>
      </c>
      <c r="C3" s="2029"/>
      <c r="D3" s="2029"/>
      <c r="F3" s="3" t="s">
        <v>1</v>
      </c>
    </row>
    <row r="4" spans="2:6" ht="15.75" x14ac:dyDescent="0.25">
      <c r="B4" s="2029" t="s">
        <v>625</v>
      </c>
      <c r="C4" s="2029"/>
      <c r="D4" s="2029"/>
    </row>
    <row r="5" spans="2:6" ht="26.25" customHeight="1" thickBot="1" x14ac:dyDescent="0.3">
      <c r="B5" s="2030" t="s">
        <v>626</v>
      </c>
      <c r="C5" s="2030"/>
      <c r="D5" s="2030"/>
    </row>
    <row r="6" spans="2:6" ht="12.75" customHeight="1" x14ac:dyDescent="0.25">
      <c r="B6" s="654"/>
      <c r="C6" s="654"/>
      <c r="D6" s="654"/>
    </row>
    <row r="7" spans="2:6" ht="31.5" x14ac:dyDescent="0.25">
      <c r="B7" s="340" t="s">
        <v>627</v>
      </c>
      <c r="C7" s="340" t="s">
        <v>628</v>
      </c>
      <c r="D7" s="340" t="s">
        <v>629</v>
      </c>
    </row>
    <row r="8" spans="2:6" ht="18" customHeight="1" x14ac:dyDescent="0.25">
      <c r="B8" s="342" t="s">
        <v>630</v>
      </c>
      <c r="C8" s="343" t="s">
        <v>631</v>
      </c>
      <c r="D8" s="344">
        <v>1300.83</v>
      </c>
    </row>
    <row r="9" spans="2:6" ht="18" customHeight="1" x14ac:dyDescent="0.25">
      <c r="B9" s="342" t="s">
        <v>632</v>
      </c>
      <c r="C9" s="343" t="s">
        <v>633</v>
      </c>
      <c r="D9" s="344">
        <v>1381.48</v>
      </c>
    </row>
    <row r="10" spans="2:6" ht="18" customHeight="1" x14ac:dyDescent="0.25">
      <c r="B10" s="342" t="s">
        <v>634</v>
      </c>
      <c r="C10" s="343" t="s">
        <v>635</v>
      </c>
      <c r="D10" s="344">
        <v>1461.62</v>
      </c>
    </row>
    <row r="11" spans="2:6" ht="18" customHeight="1" x14ac:dyDescent="0.25">
      <c r="B11" s="342" t="s">
        <v>636</v>
      </c>
      <c r="C11" s="343" t="s">
        <v>637</v>
      </c>
      <c r="D11" s="344">
        <v>1548.28</v>
      </c>
    </row>
    <row r="12" spans="2:6" ht="18" customHeight="1" x14ac:dyDescent="0.25">
      <c r="B12" s="342" t="s">
        <v>638</v>
      </c>
      <c r="C12" s="343" t="s">
        <v>639</v>
      </c>
      <c r="D12" s="344">
        <v>1709.3</v>
      </c>
    </row>
    <row r="13" spans="2:6" ht="18" customHeight="1" x14ac:dyDescent="0.25">
      <c r="B13" s="342" t="s">
        <v>640</v>
      </c>
      <c r="C13" s="343" t="s">
        <v>641</v>
      </c>
      <c r="D13" s="344">
        <v>1773.92</v>
      </c>
    </row>
    <row r="14" spans="2:6" ht="18" customHeight="1" x14ac:dyDescent="0.25">
      <c r="B14" s="342" t="s">
        <v>642</v>
      </c>
      <c r="C14" s="343" t="s">
        <v>643</v>
      </c>
      <c r="D14" s="344">
        <v>1849.17</v>
      </c>
    </row>
    <row r="15" spans="2:6" ht="18" customHeight="1" x14ac:dyDescent="0.25">
      <c r="B15" s="342" t="s">
        <v>644</v>
      </c>
      <c r="C15" s="343" t="s">
        <v>645</v>
      </c>
      <c r="D15" s="345">
        <v>1956.68</v>
      </c>
    </row>
    <row r="16" spans="2:6" ht="18" customHeight="1" x14ac:dyDescent="0.25">
      <c r="B16" s="342" t="s">
        <v>646</v>
      </c>
      <c r="C16" s="343" t="s">
        <v>647</v>
      </c>
      <c r="D16" s="345">
        <v>2074.9499999999998</v>
      </c>
    </row>
    <row r="17" spans="2:4" ht="18" customHeight="1" x14ac:dyDescent="0.25">
      <c r="B17" s="342" t="s">
        <v>648</v>
      </c>
      <c r="C17" s="343" t="s">
        <v>649</v>
      </c>
      <c r="D17" s="345">
        <v>2257.7199999999998</v>
      </c>
    </row>
    <row r="18" spans="2:4" ht="18" customHeight="1" x14ac:dyDescent="0.25">
      <c r="B18" s="342" t="s">
        <v>650</v>
      </c>
      <c r="C18" s="343" t="s">
        <v>651</v>
      </c>
      <c r="D18" s="345">
        <v>2418.98</v>
      </c>
    </row>
    <row r="19" spans="2:4" ht="18" customHeight="1" x14ac:dyDescent="0.25">
      <c r="B19" s="342" t="s">
        <v>652</v>
      </c>
      <c r="C19" s="343" t="s">
        <v>653</v>
      </c>
      <c r="D19" s="345">
        <v>2591</v>
      </c>
    </row>
    <row r="20" spans="2:4" ht="18" customHeight="1" x14ac:dyDescent="0.25">
      <c r="B20" s="342" t="s">
        <v>654</v>
      </c>
      <c r="C20" s="343" t="s">
        <v>655</v>
      </c>
      <c r="D20" s="345">
        <v>2687.75</v>
      </c>
    </row>
    <row r="21" spans="2:4" ht="18" customHeight="1" x14ac:dyDescent="0.25">
      <c r="B21" s="342" t="s">
        <v>656</v>
      </c>
      <c r="C21" s="343" t="s">
        <v>657</v>
      </c>
      <c r="D21" s="345">
        <v>2768.38</v>
      </c>
    </row>
    <row r="22" spans="2:4" ht="18" customHeight="1" x14ac:dyDescent="0.25">
      <c r="B22" s="342" t="s">
        <v>658</v>
      </c>
      <c r="C22" s="343" t="s">
        <v>659</v>
      </c>
      <c r="D22" s="345">
        <v>2838.27</v>
      </c>
    </row>
    <row r="23" spans="2:4" ht="18" customHeight="1" x14ac:dyDescent="0.25">
      <c r="B23" s="342" t="s">
        <v>660</v>
      </c>
      <c r="C23" s="343" t="s">
        <v>661</v>
      </c>
      <c r="D23" s="345">
        <v>2902.77</v>
      </c>
    </row>
    <row r="24" spans="2:4" ht="18" customHeight="1" x14ac:dyDescent="0.25">
      <c r="B24" s="342" t="s">
        <v>662</v>
      </c>
      <c r="C24" s="343" t="s">
        <v>663</v>
      </c>
      <c r="D24" s="345">
        <v>2967.28</v>
      </c>
    </row>
    <row r="25" spans="2:4" ht="18" customHeight="1" x14ac:dyDescent="0.25">
      <c r="B25" s="346" t="s">
        <v>664</v>
      </c>
      <c r="C25" s="347" t="s">
        <v>665</v>
      </c>
      <c r="D25" s="345">
        <v>3096.3</v>
      </c>
    </row>
    <row r="26" spans="2:4" ht="18" customHeight="1" x14ac:dyDescent="0.25">
      <c r="B26" s="348" t="s">
        <v>666</v>
      </c>
      <c r="C26" s="349"/>
      <c r="D26" s="345">
        <v>3236.07</v>
      </c>
    </row>
    <row r="27" spans="2:4" ht="24" customHeight="1" x14ac:dyDescent="0.25">
      <c r="B27" s="2031" t="s">
        <v>667</v>
      </c>
      <c r="C27" s="2031"/>
      <c r="D27" s="2031"/>
    </row>
  </sheetData>
  <mergeCells count="5">
    <mergeCell ref="B2:D2"/>
    <mergeCell ref="B3:D3"/>
    <mergeCell ref="B4:D4"/>
    <mergeCell ref="B5:D5"/>
    <mergeCell ref="B27:D27"/>
  </mergeCells>
  <hyperlinks>
    <hyperlink ref="F3" location="'Indice Total'!A108" display="Volver"/>
  </hyperlinks>
  <pageMargins left="0.70866141732283472" right="0.70866141732283472" top="0.74803149606299213" bottom="0.74803149606299213" header="0.31496062992125984" footer="0.31496062992125984"/>
  <pageSetup paperSize="14"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3:G31"/>
  <sheetViews>
    <sheetView showGridLines="0" zoomScale="90" zoomScaleNormal="90" workbookViewId="0"/>
  </sheetViews>
  <sheetFormatPr baseColWidth="10" defaultRowHeight="14.25" x14ac:dyDescent="0.2"/>
  <cols>
    <col min="1" max="1" width="20.28515625" style="350" customWidth="1"/>
    <col min="2" max="2" width="40.42578125" style="350" customWidth="1"/>
    <col min="3" max="3" width="13.5703125" style="350" customWidth="1"/>
    <col min="4" max="4" width="15.28515625" style="350" customWidth="1"/>
    <col min="5" max="5" width="24.7109375" style="350" customWidth="1"/>
    <col min="6" max="6" width="14.5703125" style="350" customWidth="1"/>
    <col min="7" max="16384" width="11.42578125" style="350"/>
  </cols>
  <sheetData>
    <row r="3" spans="2:7" ht="18" x14ac:dyDescent="0.25">
      <c r="B3" s="2033" t="s">
        <v>668</v>
      </c>
      <c r="C3" s="2033"/>
      <c r="D3" s="2033"/>
      <c r="E3" s="2033"/>
      <c r="F3" s="2033"/>
      <c r="G3" s="3" t="s">
        <v>1</v>
      </c>
    </row>
    <row r="4" spans="2:7" ht="35.25" customHeight="1" x14ac:dyDescent="0.25">
      <c r="B4" s="2034" t="s">
        <v>669</v>
      </c>
      <c r="C4" s="2034"/>
      <c r="D4" s="2034"/>
      <c r="E4" s="2034"/>
      <c r="F4" s="2035"/>
    </row>
    <row r="5" spans="2:7" ht="16.5" thickBot="1" x14ac:dyDescent="0.3">
      <c r="B5" s="2036">
        <v>2019</v>
      </c>
      <c r="C5" s="2036"/>
      <c r="D5" s="2036"/>
      <c r="E5" s="2036"/>
      <c r="F5" s="2036"/>
    </row>
    <row r="6" spans="2:7" x14ac:dyDescent="0.2">
      <c r="B6" s="351"/>
      <c r="C6" s="351"/>
      <c r="D6" s="351"/>
      <c r="E6" s="351"/>
      <c r="F6" s="351"/>
    </row>
    <row r="7" spans="2:7" s="352" customFormat="1" ht="47.25" x14ac:dyDescent="0.25">
      <c r="B7" s="340" t="s">
        <v>670</v>
      </c>
      <c r="C7" s="341" t="s">
        <v>671</v>
      </c>
      <c r="D7" s="341" t="s">
        <v>672</v>
      </c>
      <c r="E7" s="341" t="s">
        <v>673</v>
      </c>
      <c r="F7" s="341" t="s">
        <v>117</v>
      </c>
    </row>
    <row r="8" spans="2:7" ht="15.75" x14ac:dyDescent="0.25">
      <c r="B8" s="353" t="s">
        <v>674</v>
      </c>
      <c r="C8" s="354">
        <v>16813</v>
      </c>
      <c r="D8" s="354">
        <v>18049</v>
      </c>
      <c r="E8" s="354">
        <v>22464</v>
      </c>
      <c r="F8" s="355">
        <v>57326</v>
      </c>
    </row>
    <row r="9" spans="2:7" ht="29.25" x14ac:dyDescent="0.25">
      <c r="B9" s="356" t="s">
        <v>675</v>
      </c>
      <c r="C9" s="357">
        <v>213</v>
      </c>
      <c r="D9" s="357">
        <v>73</v>
      </c>
      <c r="E9" s="357">
        <v>768</v>
      </c>
      <c r="F9" s="358">
        <v>1054</v>
      </c>
    </row>
    <row r="10" spans="2:7" ht="15.75" x14ac:dyDescent="0.25">
      <c r="B10" s="359" t="s">
        <v>676</v>
      </c>
      <c r="C10" s="357">
        <v>17</v>
      </c>
      <c r="D10" s="357">
        <v>8</v>
      </c>
      <c r="E10" s="357">
        <v>19</v>
      </c>
      <c r="F10" s="358">
        <v>44</v>
      </c>
    </row>
    <row r="11" spans="2:7" ht="15.75" x14ac:dyDescent="0.25">
      <c r="B11" s="359" t="s">
        <v>677</v>
      </c>
      <c r="C11" s="357">
        <v>4455</v>
      </c>
      <c r="D11" s="357">
        <v>2206</v>
      </c>
      <c r="E11" s="357">
        <v>13841</v>
      </c>
      <c r="F11" s="358">
        <v>20502</v>
      </c>
    </row>
    <row r="12" spans="2:7" ht="15.75" x14ac:dyDescent="0.25">
      <c r="B12" s="359" t="s">
        <v>678</v>
      </c>
      <c r="C12" s="357">
        <v>6387</v>
      </c>
      <c r="D12" s="357">
        <v>6472</v>
      </c>
      <c r="E12" s="357">
        <v>15949</v>
      </c>
      <c r="F12" s="358">
        <v>28808</v>
      </c>
    </row>
    <row r="13" spans="2:7" ht="15.75" x14ac:dyDescent="0.25">
      <c r="B13" s="359" t="s">
        <v>679</v>
      </c>
      <c r="C13" s="357">
        <v>8180</v>
      </c>
      <c r="D13" s="357">
        <v>8591</v>
      </c>
      <c r="E13" s="357">
        <v>19685</v>
      </c>
      <c r="F13" s="358">
        <v>36456</v>
      </c>
    </row>
    <row r="14" spans="2:7" ht="15.75" x14ac:dyDescent="0.25">
      <c r="B14" s="359" t="s">
        <v>680</v>
      </c>
      <c r="C14" s="357">
        <v>3</v>
      </c>
      <c r="D14" s="357">
        <v>2</v>
      </c>
      <c r="E14" s="357">
        <v>0</v>
      </c>
      <c r="F14" s="358">
        <v>5</v>
      </c>
    </row>
    <row r="15" spans="2:7" ht="15.75" x14ac:dyDescent="0.25">
      <c r="B15" s="359" t="s">
        <v>681</v>
      </c>
      <c r="C15" s="357">
        <v>0</v>
      </c>
      <c r="D15" s="357">
        <v>0</v>
      </c>
      <c r="E15" s="357">
        <v>0</v>
      </c>
      <c r="F15" s="358">
        <v>0</v>
      </c>
    </row>
    <row r="16" spans="2:7" ht="15.75" x14ac:dyDescent="0.25">
      <c r="B16" s="360" t="s">
        <v>682</v>
      </c>
      <c r="C16" s="357">
        <v>4962</v>
      </c>
      <c r="D16" s="357">
        <v>5207</v>
      </c>
      <c r="E16" s="357">
        <v>14247</v>
      </c>
      <c r="F16" s="358">
        <v>24416</v>
      </c>
    </row>
    <row r="17" spans="2:7" ht="15.75" x14ac:dyDescent="0.25">
      <c r="B17" s="359" t="s">
        <v>683</v>
      </c>
      <c r="C17" s="357">
        <v>2516</v>
      </c>
      <c r="D17" s="357">
        <v>2949</v>
      </c>
      <c r="E17" s="357">
        <v>8933</v>
      </c>
      <c r="F17" s="358">
        <v>14398</v>
      </c>
    </row>
    <row r="18" spans="2:7" ht="15.75" x14ac:dyDescent="0.25">
      <c r="B18" s="359" t="s">
        <v>684</v>
      </c>
      <c r="C18" s="357">
        <v>6</v>
      </c>
      <c r="D18" s="357">
        <v>6</v>
      </c>
      <c r="E18" s="357">
        <v>20</v>
      </c>
      <c r="F18" s="358">
        <v>32</v>
      </c>
    </row>
    <row r="19" spans="2:7" ht="15.75" x14ac:dyDescent="0.25">
      <c r="B19" s="359" t="s">
        <v>685</v>
      </c>
      <c r="C19" s="357">
        <v>0</v>
      </c>
      <c r="D19" s="357">
        <v>0</v>
      </c>
      <c r="E19" s="357">
        <v>0</v>
      </c>
      <c r="F19" s="358">
        <v>0</v>
      </c>
    </row>
    <row r="20" spans="2:7" ht="15.75" x14ac:dyDescent="0.25">
      <c r="B20" s="359" t="s">
        <v>686</v>
      </c>
      <c r="C20" s="357">
        <v>1047</v>
      </c>
      <c r="D20" s="357">
        <v>570</v>
      </c>
      <c r="E20" s="357">
        <v>2510</v>
      </c>
      <c r="F20" s="358">
        <v>4127</v>
      </c>
    </row>
    <row r="21" spans="2:7" ht="15.75" x14ac:dyDescent="0.25">
      <c r="B21" s="353" t="s">
        <v>687</v>
      </c>
      <c r="C21" s="354">
        <v>27786</v>
      </c>
      <c r="D21" s="354">
        <v>26084</v>
      </c>
      <c r="E21" s="354">
        <v>75972</v>
      </c>
      <c r="F21" s="355">
        <v>129842</v>
      </c>
    </row>
    <row r="22" spans="2:7" ht="15.75" x14ac:dyDescent="0.25">
      <c r="B22" s="359" t="s">
        <v>688</v>
      </c>
      <c r="C22" s="357">
        <v>3247</v>
      </c>
      <c r="D22" s="357">
        <v>3334</v>
      </c>
      <c r="E22" s="357">
        <v>5614</v>
      </c>
      <c r="F22" s="358">
        <v>12195</v>
      </c>
    </row>
    <row r="23" spans="2:7" ht="15.75" x14ac:dyDescent="0.25">
      <c r="B23" s="359" t="s">
        <v>689</v>
      </c>
      <c r="C23" s="357">
        <v>27800</v>
      </c>
      <c r="D23" s="357">
        <v>29523</v>
      </c>
      <c r="E23" s="357">
        <v>56377</v>
      </c>
      <c r="F23" s="358">
        <v>113700</v>
      </c>
    </row>
    <row r="24" spans="2:7" ht="15.75" x14ac:dyDescent="0.25">
      <c r="B24" s="359" t="s">
        <v>690</v>
      </c>
      <c r="C24" s="357">
        <v>1</v>
      </c>
      <c r="D24" s="357">
        <v>84</v>
      </c>
      <c r="E24" s="357">
        <v>0</v>
      </c>
      <c r="F24" s="358">
        <v>85</v>
      </c>
    </row>
    <row r="25" spans="2:7" ht="15.75" x14ac:dyDescent="0.25">
      <c r="B25" s="359" t="s">
        <v>691</v>
      </c>
      <c r="C25" s="357">
        <v>8668</v>
      </c>
      <c r="D25" s="357">
        <v>9018</v>
      </c>
      <c r="E25" s="357">
        <v>16693</v>
      </c>
      <c r="F25" s="358">
        <v>34379</v>
      </c>
    </row>
    <row r="26" spans="2:7" ht="15.75" x14ac:dyDescent="0.25">
      <c r="B26" s="359" t="s">
        <v>692</v>
      </c>
      <c r="C26" s="357">
        <v>3737</v>
      </c>
      <c r="D26" s="357">
        <v>3876</v>
      </c>
      <c r="E26" s="357">
        <v>7258</v>
      </c>
      <c r="F26" s="358">
        <v>14871</v>
      </c>
    </row>
    <row r="27" spans="2:7" ht="15.75" x14ac:dyDescent="0.25">
      <c r="B27" s="353" t="s">
        <v>693</v>
      </c>
      <c r="C27" s="354">
        <v>43453</v>
      </c>
      <c r="D27" s="354">
        <v>45835</v>
      </c>
      <c r="E27" s="354">
        <v>85942</v>
      </c>
      <c r="F27" s="355">
        <v>175230</v>
      </c>
    </row>
    <row r="28" spans="2:7" ht="15.75" x14ac:dyDescent="0.25">
      <c r="B28" s="361" t="s">
        <v>117</v>
      </c>
      <c r="C28" s="358">
        <v>88052</v>
      </c>
      <c r="D28" s="358">
        <v>89968</v>
      </c>
      <c r="E28" s="358">
        <v>184378</v>
      </c>
      <c r="F28" s="358">
        <v>362398</v>
      </c>
      <c r="G28" s="362"/>
    </row>
    <row r="29" spans="2:7" ht="24.75" customHeight="1" x14ac:dyDescent="0.2">
      <c r="B29" s="2037" t="s">
        <v>694</v>
      </c>
      <c r="C29" s="2037"/>
      <c r="D29" s="2037"/>
      <c r="E29" s="2037"/>
      <c r="F29" s="2037"/>
      <c r="G29" s="589"/>
    </row>
    <row r="30" spans="2:7" x14ac:dyDescent="0.2">
      <c r="B30" s="2038" t="s">
        <v>695</v>
      </c>
      <c r="C30" s="2038"/>
      <c r="D30" s="2037"/>
      <c r="E30" s="2037"/>
      <c r="F30" s="2037"/>
      <c r="G30" s="589"/>
    </row>
    <row r="31" spans="2:7" ht="14.25" customHeight="1" x14ac:dyDescent="0.2">
      <c r="B31" s="2032" t="s">
        <v>696</v>
      </c>
      <c r="C31" s="2032"/>
      <c r="D31" s="2032"/>
      <c r="E31" s="2032"/>
      <c r="F31" s="2032"/>
      <c r="G31" s="2032"/>
    </row>
  </sheetData>
  <mergeCells count="6">
    <mergeCell ref="B31:G31"/>
    <mergeCell ref="B3:F3"/>
    <mergeCell ref="B4:F4"/>
    <mergeCell ref="B5:F5"/>
    <mergeCell ref="B29:F29"/>
    <mergeCell ref="B30:F30"/>
  </mergeCells>
  <hyperlinks>
    <hyperlink ref="G3" location="'Indice Total'!A108" display="Volver"/>
  </hyperlinks>
  <pageMargins left="0.70866141732283472" right="0.70866141732283472" top="0.74803149606299213" bottom="0.74803149606299213" header="0.31496062992125984" footer="0.31496062992125984"/>
  <pageSetup scale="7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B1:L88"/>
  <sheetViews>
    <sheetView showGridLines="0" zoomScale="90" zoomScaleNormal="90" workbookViewId="0"/>
  </sheetViews>
  <sheetFormatPr baseColWidth="10" defaultColWidth="11.42578125" defaultRowHeight="12.75" x14ac:dyDescent="0.2"/>
  <cols>
    <col min="1" max="1" width="23.7109375" style="241" customWidth="1"/>
    <col min="2" max="2" width="41.85546875" style="241" customWidth="1"/>
    <col min="3" max="6" width="15.7109375" style="241" customWidth="1"/>
    <col min="7" max="8" width="11.42578125" style="241"/>
    <col min="9" max="10" width="15.5703125" style="241" bestFit="1" customWidth="1"/>
    <col min="11" max="11" width="14.5703125" style="241" bestFit="1" customWidth="1"/>
    <col min="12" max="16384" width="11.42578125" style="241"/>
  </cols>
  <sheetData>
    <row r="1" spans="2:12" ht="42.95" customHeight="1" x14ac:dyDescent="0.25">
      <c r="H1" s="804"/>
    </row>
    <row r="2" spans="2:12" ht="21" customHeight="1" x14ac:dyDescent="0.2">
      <c r="B2" s="1778" t="s">
        <v>1575</v>
      </c>
      <c r="C2" s="1778"/>
      <c r="D2" s="1778"/>
      <c r="E2" s="1778"/>
      <c r="F2" s="1778"/>
      <c r="G2" s="3" t="s">
        <v>1</v>
      </c>
    </row>
    <row r="3" spans="2:12" ht="36" customHeight="1" x14ac:dyDescent="0.25">
      <c r="B3" s="1761" t="s">
        <v>1576</v>
      </c>
      <c r="C3" s="1761"/>
      <c r="D3" s="1761"/>
      <c r="E3" s="1761"/>
      <c r="F3" s="1761"/>
      <c r="G3" s="243"/>
    </row>
    <row r="4" spans="2:12" ht="19.149999999999999" customHeight="1" thickBot="1" x14ac:dyDescent="0.3">
      <c r="B4" s="1804">
        <v>2019</v>
      </c>
      <c r="C4" s="1804"/>
      <c r="D4" s="1804"/>
      <c r="E4" s="1804"/>
      <c r="F4" s="1804"/>
      <c r="G4" s="257"/>
    </row>
    <row r="5" spans="2:12" ht="15.75" x14ac:dyDescent="0.25">
      <c r="B5" s="805"/>
      <c r="C5" s="805"/>
      <c r="D5" s="805"/>
      <c r="E5" s="805"/>
      <c r="F5" s="805"/>
    </row>
    <row r="6" spans="2:12" ht="15.75" customHeight="1" x14ac:dyDescent="0.2">
      <c r="B6" s="1786" t="s">
        <v>84</v>
      </c>
      <c r="C6" s="1805" t="s">
        <v>1544</v>
      </c>
      <c r="D6" s="1805"/>
      <c r="E6" s="1805"/>
      <c r="F6" s="1789" t="s">
        <v>117</v>
      </c>
      <c r="H6" s="779"/>
      <c r="I6" s="779"/>
      <c r="J6" s="779"/>
      <c r="K6" s="779"/>
    </row>
    <row r="7" spans="2:12" ht="25.5" customHeight="1" x14ac:dyDescent="0.2">
      <c r="B7" s="1787"/>
      <c r="C7" s="548" t="s">
        <v>832</v>
      </c>
      <c r="D7" s="548" t="s">
        <v>1545</v>
      </c>
      <c r="E7" s="548" t="s">
        <v>836</v>
      </c>
      <c r="F7" s="1790"/>
      <c r="H7" s="779"/>
      <c r="I7" s="779"/>
      <c r="J7" s="779"/>
      <c r="K7" s="779"/>
    </row>
    <row r="8" spans="2:12" ht="20.25" customHeight="1" x14ac:dyDescent="0.2">
      <c r="B8" s="806" t="s">
        <v>85</v>
      </c>
      <c r="C8" s="716">
        <v>14417.416666666666</v>
      </c>
      <c r="D8" s="716">
        <v>11298</v>
      </c>
      <c r="E8" s="716">
        <v>3436.1666666666665</v>
      </c>
      <c r="F8" s="807">
        <v>29151.583333333332</v>
      </c>
      <c r="G8" s="776"/>
      <c r="H8" s="776"/>
      <c r="I8" s="808"/>
      <c r="J8" s="808"/>
      <c r="K8" s="808"/>
      <c r="L8" s="779"/>
    </row>
    <row r="9" spans="2:12" ht="15" x14ac:dyDescent="0.2">
      <c r="B9" s="806" t="s">
        <v>86</v>
      </c>
      <c r="C9" s="716">
        <v>22290.5</v>
      </c>
      <c r="D9" s="716">
        <v>26274.083333333332</v>
      </c>
      <c r="E9" s="716">
        <v>2860.8333333333335</v>
      </c>
      <c r="F9" s="807">
        <v>51425.416666666664</v>
      </c>
      <c r="G9" s="776"/>
      <c r="H9" s="776"/>
      <c r="I9" s="808"/>
      <c r="J9" s="808"/>
      <c r="K9" s="808"/>
      <c r="L9" s="779"/>
    </row>
    <row r="10" spans="2:12" ht="15" x14ac:dyDescent="0.2">
      <c r="B10" s="806" t="s">
        <v>87</v>
      </c>
      <c r="C10" s="716">
        <v>52772.166666666664</v>
      </c>
      <c r="D10" s="716">
        <v>58399.083333333336</v>
      </c>
      <c r="E10" s="716">
        <v>8399.5833333333339</v>
      </c>
      <c r="F10" s="807">
        <v>119570.83333333333</v>
      </c>
      <c r="G10" s="776"/>
      <c r="H10" s="776"/>
      <c r="I10" s="808"/>
      <c r="J10" s="808"/>
      <c r="K10" s="808"/>
      <c r="L10" s="779"/>
    </row>
    <row r="11" spans="2:12" ht="15" x14ac:dyDescent="0.2">
      <c r="B11" s="806" t="s">
        <v>88</v>
      </c>
      <c r="C11" s="716">
        <v>37135</v>
      </c>
      <c r="D11" s="716">
        <v>15211.083333333334</v>
      </c>
      <c r="E11" s="716">
        <v>1652</v>
      </c>
      <c r="F11" s="807">
        <v>53998.083333333336</v>
      </c>
      <c r="G11" s="776"/>
      <c r="H11" s="776"/>
      <c r="I11" s="808"/>
      <c r="J11" s="808"/>
      <c r="K11" s="808"/>
      <c r="L11" s="779"/>
    </row>
    <row r="12" spans="2:12" ht="15" x14ac:dyDescent="0.2">
      <c r="B12" s="806" t="s">
        <v>89</v>
      </c>
      <c r="C12" s="716">
        <v>59456.75</v>
      </c>
      <c r="D12" s="716">
        <v>47173.916666666664</v>
      </c>
      <c r="E12" s="716">
        <v>2814.6666666666665</v>
      </c>
      <c r="F12" s="807">
        <v>109445.33333333333</v>
      </c>
      <c r="G12" s="776"/>
      <c r="H12" s="776"/>
      <c r="I12" s="808"/>
      <c r="J12" s="808"/>
      <c r="K12" s="808"/>
      <c r="L12" s="779"/>
    </row>
    <row r="13" spans="2:12" ht="15" x14ac:dyDescent="0.2">
      <c r="B13" s="806" t="s">
        <v>104</v>
      </c>
      <c r="C13" s="716">
        <v>82812</v>
      </c>
      <c r="D13" s="716">
        <v>83180.25</v>
      </c>
      <c r="E13" s="716">
        <v>216061.25</v>
      </c>
      <c r="F13" s="807">
        <v>382053.5</v>
      </c>
      <c r="G13" s="776"/>
      <c r="H13" s="776"/>
      <c r="I13" s="808"/>
      <c r="J13" s="808"/>
      <c r="K13" s="808"/>
      <c r="L13" s="779"/>
    </row>
    <row r="14" spans="2:12" ht="15" x14ac:dyDescent="0.2">
      <c r="B14" s="806" t="s">
        <v>105</v>
      </c>
      <c r="C14" s="716">
        <v>100413.16666666667</v>
      </c>
      <c r="D14" s="716">
        <v>88235.583333333328</v>
      </c>
      <c r="E14" s="716">
        <v>19143.166666666668</v>
      </c>
      <c r="F14" s="807">
        <v>207791.91666666666</v>
      </c>
      <c r="G14" s="776"/>
      <c r="H14" s="776"/>
      <c r="I14" s="808"/>
      <c r="J14" s="808"/>
      <c r="K14" s="808"/>
      <c r="L14" s="779"/>
    </row>
    <row r="15" spans="2:12" ht="15" x14ac:dyDescent="0.2">
      <c r="B15" s="806" t="s">
        <v>92</v>
      </c>
      <c r="C15" s="716">
        <v>90919.5</v>
      </c>
      <c r="D15" s="716">
        <v>99077.5</v>
      </c>
      <c r="E15" s="716">
        <v>15480.583333333334</v>
      </c>
      <c r="F15" s="807">
        <v>205477.58333333334</v>
      </c>
      <c r="G15" s="776"/>
      <c r="H15" s="776"/>
      <c r="I15" s="808"/>
      <c r="J15" s="808"/>
      <c r="K15" s="808"/>
      <c r="L15" s="779"/>
    </row>
    <row r="16" spans="2:12" ht="15" x14ac:dyDescent="0.2">
      <c r="B16" s="806" t="s">
        <v>93</v>
      </c>
      <c r="C16" s="716">
        <v>39188.333333333336</v>
      </c>
      <c r="D16" s="716">
        <v>31310.916666666668</v>
      </c>
      <c r="E16" s="716">
        <v>1842.6666666666667</v>
      </c>
      <c r="F16" s="807">
        <v>72341.916666666672</v>
      </c>
      <c r="G16" s="776"/>
      <c r="H16" s="776"/>
      <c r="I16" s="808"/>
      <c r="J16" s="808"/>
      <c r="K16" s="808"/>
      <c r="L16" s="779"/>
    </row>
    <row r="17" spans="2:12" ht="15" x14ac:dyDescent="0.2">
      <c r="B17" s="806" t="s">
        <v>94</v>
      </c>
      <c r="C17" s="716">
        <v>181033.66666666666</v>
      </c>
      <c r="D17" s="716">
        <v>101323.91666666667</v>
      </c>
      <c r="E17" s="716">
        <v>29369.333333333332</v>
      </c>
      <c r="F17" s="807">
        <v>311726.91666666663</v>
      </c>
      <c r="G17" s="776"/>
      <c r="H17" s="776"/>
      <c r="I17" s="808"/>
      <c r="J17" s="808"/>
      <c r="K17" s="808"/>
      <c r="L17" s="779"/>
    </row>
    <row r="18" spans="2:12" ht="15" x14ac:dyDescent="0.2">
      <c r="B18" s="806" t="s">
        <v>1577</v>
      </c>
      <c r="C18" s="716">
        <v>46784.416666666664</v>
      </c>
      <c r="D18" s="716">
        <v>104356</v>
      </c>
      <c r="E18" s="716">
        <v>1065</v>
      </c>
      <c r="F18" s="807">
        <v>152205.41666666666</v>
      </c>
      <c r="G18" s="776"/>
      <c r="H18" s="776"/>
      <c r="I18" s="808"/>
      <c r="J18" s="808"/>
      <c r="K18" s="808"/>
      <c r="L18" s="779"/>
    </row>
    <row r="19" spans="2:12" ht="15" x14ac:dyDescent="0.2">
      <c r="B19" s="806" t="s">
        <v>1578</v>
      </c>
      <c r="C19" s="716">
        <v>33641.916666666664</v>
      </c>
      <c r="D19" s="716">
        <v>21198.583333333332</v>
      </c>
      <c r="E19" s="716">
        <v>926.33333333333337</v>
      </c>
      <c r="F19" s="807">
        <v>55766.833333333336</v>
      </c>
      <c r="G19" s="776"/>
      <c r="H19" s="776"/>
      <c r="I19" s="776"/>
      <c r="J19" s="776"/>
      <c r="K19" s="808"/>
      <c r="L19" s="779"/>
    </row>
    <row r="20" spans="2:12" ht="15" x14ac:dyDescent="0.2">
      <c r="B20" s="809" t="s">
        <v>1579</v>
      </c>
      <c r="C20" s="716">
        <v>80090.666666666672</v>
      </c>
      <c r="D20" s="716">
        <v>85144.083333333328</v>
      </c>
      <c r="E20" s="716">
        <v>23238.583333333332</v>
      </c>
      <c r="F20" s="807">
        <v>188473.33333333334</v>
      </c>
      <c r="G20" s="776"/>
      <c r="H20" s="776"/>
      <c r="I20" s="808"/>
      <c r="J20" s="808"/>
      <c r="K20" s="808"/>
      <c r="L20" s="779"/>
    </row>
    <row r="21" spans="2:12" ht="15" x14ac:dyDescent="0.2">
      <c r="B21" s="809" t="s">
        <v>1580</v>
      </c>
      <c r="C21" s="716">
        <v>7721.166666666667</v>
      </c>
      <c r="D21" s="716">
        <v>8628.75</v>
      </c>
      <c r="E21" s="716">
        <v>137.58333333333334</v>
      </c>
      <c r="F21" s="807">
        <v>16487.5</v>
      </c>
      <c r="G21" s="776"/>
      <c r="H21" s="776"/>
      <c r="I21" s="808"/>
      <c r="J21" s="808"/>
      <c r="K21" s="808"/>
      <c r="L21" s="779"/>
    </row>
    <row r="22" spans="2:12" ht="15" x14ac:dyDescent="0.2">
      <c r="B22" s="806" t="s">
        <v>1581</v>
      </c>
      <c r="C22" s="716">
        <v>9211.5</v>
      </c>
      <c r="D22" s="716">
        <v>13730.583333333334</v>
      </c>
      <c r="E22" s="716">
        <v>14521.916666666666</v>
      </c>
      <c r="F22" s="807">
        <v>37464</v>
      </c>
      <c r="G22" s="776"/>
      <c r="H22" s="776"/>
      <c r="I22" s="808"/>
      <c r="J22" s="808"/>
      <c r="K22" s="808"/>
      <c r="L22" s="779"/>
    </row>
    <row r="23" spans="2:12" ht="15" x14ac:dyDescent="0.2">
      <c r="B23" s="806" t="s">
        <v>100</v>
      </c>
      <c r="C23" s="716">
        <v>1762672.25</v>
      </c>
      <c r="D23" s="716">
        <v>1359872.9166666667</v>
      </c>
      <c r="E23" s="716">
        <v>249369.08333333334</v>
      </c>
      <c r="F23" s="807">
        <v>3371914.2500000005</v>
      </c>
      <c r="G23" s="776"/>
      <c r="H23" s="776"/>
      <c r="I23" s="808"/>
      <c r="J23" s="808"/>
      <c r="K23" s="808"/>
      <c r="L23" s="779"/>
    </row>
    <row r="24" spans="2:12" ht="17.25" customHeight="1" x14ac:dyDescent="0.2">
      <c r="B24" s="718" t="s">
        <v>117</v>
      </c>
      <c r="C24" s="719">
        <v>2620560.4166666665</v>
      </c>
      <c r="D24" s="719">
        <v>2154415.25</v>
      </c>
      <c r="E24" s="719">
        <v>590318.75</v>
      </c>
      <c r="F24" s="807">
        <v>5365294.416666666</v>
      </c>
      <c r="G24" s="776"/>
      <c r="H24" s="776"/>
      <c r="I24" s="808"/>
      <c r="J24" s="808"/>
      <c r="K24" s="808"/>
      <c r="L24" s="779"/>
    </row>
    <row r="25" spans="2:12" ht="21.75" customHeight="1" x14ac:dyDescent="0.2">
      <c r="B25" s="724" t="s">
        <v>1582</v>
      </c>
      <c r="G25" s="776"/>
      <c r="H25" s="773"/>
      <c r="I25" s="808"/>
      <c r="J25" s="808"/>
      <c r="K25" s="808"/>
      <c r="L25" s="779"/>
    </row>
    <row r="26" spans="2:12" ht="14.25" customHeight="1" x14ac:dyDescent="0.2">
      <c r="C26" s="762"/>
      <c r="D26" s="762"/>
      <c r="E26" s="762"/>
      <c r="F26" s="762"/>
      <c r="G26" s="808"/>
      <c r="H26" s="779"/>
      <c r="I26" s="808"/>
      <c r="J26" s="808"/>
      <c r="K26" s="808"/>
      <c r="L26" s="808"/>
    </row>
    <row r="27" spans="2:12" x14ac:dyDescent="0.2">
      <c r="B27" s="755"/>
      <c r="H27" s="779"/>
      <c r="I27" s="808"/>
      <c r="J27" s="808"/>
      <c r="K27" s="808"/>
    </row>
    <row r="28" spans="2:12" x14ac:dyDescent="0.2">
      <c r="I28" s="808"/>
      <c r="J28" s="808"/>
      <c r="K28" s="808"/>
    </row>
    <row r="29" spans="2:12" ht="18" x14ac:dyDescent="0.2">
      <c r="B29" s="1778" t="s">
        <v>1583</v>
      </c>
      <c r="C29" s="1778"/>
      <c r="D29" s="1778"/>
      <c r="E29" s="1778"/>
      <c r="F29" s="1778"/>
      <c r="I29" s="808"/>
      <c r="J29" s="808"/>
      <c r="K29" s="808"/>
    </row>
    <row r="30" spans="2:12" ht="33" customHeight="1" x14ac:dyDescent="0.2">
      <c r="B30" s="1761" t="s">
        <v>1584</v>
      </c>
      <c r="C30" s="1807"/>
      <c r="D30" s="1807"/>
      <c r="E30" s="1807"/>
      <c r="F30" s="1807"/>
      <c r="G30" s="3"/>
      <c r="I30" s="808"/>
      <c r="J30" s="808"/>
      <c r="K30" s="808"/>
    </row>
    <row r="31" spans="2:12" ht="21" customHeight="1" thickBot="1" x14ac:dyDescent="0.25">
      <c r="B31" s="1804">
        <v>2019</v>
      </c>
      <c r="C31" s="1804"/>
      <c r="D31" s="1804"/>
      <c r="E31" s="1804"/>
      <c r="F31" s="1804"/>
      <c r="I31" s="808"/>
      <c r="J31" s="808"/>
      <c r="K31" s="808"/>
    </row>
    <row r="32" spans="2:12" x14ac:dyDescent="0.2">
      <c r="B32" s="768"/>
      <c r="C32" s="768"/>
      <c r="D32" s="768"/>
      <c r="E32" s="768"/>
      <c r="F32" s="768"/>
      <c r="I32" s="808"/>
      <c r="J32" s="808"/>
      <c r="K32" s="808"/>
    </row>
    <row r="33" spans="2:11" ht="15" x14ac:dyDescent="0.2">
      <c r="B33" s="1786" t="s">
        <v>1585</v>
      </c>
      <c r="C33" s="1805" t="s">
        <v>1544</v>
      </c>
      <c r="D33" s="1805"/>
      <c r="E33" s="1805"/>
      <c r="F33" s="1789" t="s">
        <v>117</v>
      </c>
      <c r="I33" s="808"/>
      <c r="J33" s="808"/>
      <c r="K33" s="808"/>
    </row>
    <row r="34" spans="2:11" ht="15.75" x14ac:dyDescent="0.2">
      <c r="B34" s="1787"/>
      <c r="C34" s="548" t="s">
        <v>832</v>
      </c>
      <c r="D34" s="548" t="s">
        <v>1545</v>
      </c>
      <c r="E34" s="548" t="s">
        <v>836</v>
      </c>
      <c r="F34" s="1790"/>
      <c r="H34" s="810"/>
      <c r="I34" s="808"/>
      <c r="J34" s="808"/>
      <c r="K34" s="808"/>
    </row>
    <row r="35" spans="2:11" ht="15" x14ac:dyDescent="0.2">
      <c r="B35" s="806" t="s">
        <v>85</v>
      </c>
      <c r="C35" s="716">
        <v>498.41666666666669</v>
      </c>
      <c r="D35" s="716">
        <v>694.5</v>
      </c>
      <c r="E35" s="716">
        <v>79.75</v>
      </c>
      <c r="F35" s="807">
        <v>1272.6666666666667</v>
      </c>
      <c r="H35" s="811"/>
      <c r="I35" s="811"/>
      <c r="J35" s="811"/>
      <c r="K35" s="811"/>
    </row>
    <row r="36" spans="2:11" ht="18" customHeight="1" x14ac:dyDescent="0.2">
      <c r="B36" s="806" t="s">
        <v>86</v>
      </c>
      <c r="C36" s="716">
        <v>665.75</v>
      </c>
      <c r="D36" s="716">
        <v>1208.0833333333333</v>
      </c>
      <c r="E36" s="716">
        <v>118.25</v>
      </c>
      <c r="F36" s="807">
        <v>1992.0833333333333</v>
      </c>
      <c r="G36" s="779"/>
      <c r="H36" s="773"/>
      <c r="I36" s="773"/>
      <c r="J36" s="773"/>
      <c r="K36" s="773"/>
    </row>
    <row r="37" spans="2:11" ht="18" customHeight="1" x14ac:dyDescent="0.2">
      <c r="B37" s="806" t="s">
        <v>87</v>
      </c>
      <c r="C37" s="716">
        <v>1502.1666666666667</v>
      </c>
      <c r="D37" s="716">
        <v>1685.75</v>
      </c>
      <c r="E37" s="716">
        <v>417.16666666666669</v>
      </c>
      <c r="F37" s="807">
        <v>3605.0833333333335</v>
      </c>
      <c r="G37" s="779"/>
      <c r="H37" s="773"/>
      <c r="I37" s="773"/>
      <c r="J37" s="773"/>
      <c r="K37" s="773"/>
    </row>
    <row r="38" spans="2:11" ht="18" customHeight="1" x14ac:dyDescent="0.2">
      <c r="B38" s="806" t="s">
        <v>88</v>
      </c>
      <c r="C38" s="716">
        <v>892.58333333333337</v>
      </c>
      <c r="D38" s="716">
        <v>579.33333333333337</v>
      </c>
      <c r="E38" s="716">
        <v>80.166666666666671</v>
      </c>
      <c r="F38" s="807">
        <v>1552.0833333333335</v>
      </c>
      <c r="G38" s="779"/>
      <c r="H38" s="773"/>
      <c r="I38" s="773"/>
      <c r="J38" s="773"/>
      <c r="K38" s="773"/>
    </row>
    <row r="39" spans="2:11" ht="18" customHeight="1" x14ac:dyDescent="0.2">
      <c r="B39" s="806" t="s">
        <v>89</v>
      </c>
      <c r="C39" s="716">
        <v>2107.1666666666665</v>
      </c>
      <c r="D39" s="716">
        <v>2669.6666666666665</v>
      </c>
      <c r="E39" s="716">
        <v>60.583333333333336</v>
      </c>
      <c r="F39" s="807">
        <v>4837.4166666666661</v>
      </c>
      <c r="G39" s="779"/>
      <c r="H39" s="773"/>
      <c r="I39" s="773"/>
      <c r="J39" s="773"/>
      <c r="K39" s="773"/>
    </row>
    <row r="40" spans="2:11" ht="18" customHeight="1" x14ac:dyDescent="0.2">
      <c r="B40" s="806" t="s">
        <v>104</v>
      </c>
      <c r="C40" s="716">
        <v>3364.9166666666665</v>
      </c>
      <c r="D40" s="716">
        <v>6075.916666666667</v>
      </c>
      <c r="E40" s="716">
        <v>8011.083333333333</v>
      </c>
      <c r="F40" s="807">
        <v>17451.916666666668</v>
      </c>
      <c r="G40" s="779"/>
      <c r="H40" s="773"/>
      <c r="I40" s="773"/>
      <c r="J40" s="773"/>
      <c r="K40" s="773"/>
    </row>
    <row r="41" spans="2:11" ht="18" customHeight="1" x14ac:dyDescent="0.2">
      <c r="B41" s="806" t="s">
        <v>105</v>
      </c>
      <c r="C41" s="716">
        <v>3591.1666666666665</v>
      </c>
      <c r="D41" s="716">
        <v>4402.583333333333</v>
      </c>
      <c r="E41" s="716">
        <v>167.66666666666666</v>
      </c>
      <c r="F41" s="807">
        <v>8161.416666666667</v>
      </c>
      <c r="G41" s="779"/>
      <c r="H41" s="773"/>
      <c r="I41" s="773"/>
      <c r="J41" s="773"/>
      <c r="K41" s="773"/>
    </row>
    <row r="42" spans="2:11" ht="18" customHeight="1" x14ac:dyDescent="0.2">
      <c r="B42" s="806" t="s">
        <v>92</v>
      </c>
      <c r="C42" s="716">
        <v>3027.4166666666665</v>
      </c>
      <c r="D42" s="716">
        <v>6374.333333333333</v>
      </c>
      <c r="E42" s="716">
        <v>430.5</v>
      </c>
      <c r="F42" s="807">
        <v>9832.25</v>
      </c>
      <c r="G42" s="779"/>
      <c r="H42" s="773"/>
      <c r="I42" s="773"/>
      <c r="J42" s="773"/>
      <c r="K42" s="773"/>
    </row>
    <row r="43" spans="2:11" ht="18" customHeight="1" x14ac:dyDescent="0.2">
      <c r="B43" s="806" t="s">
        <v>93</v>
      </c>
      <c r="C43" s="716">
        <v>1389.75</v>
      </c>
      <c r="D43" s="716">
        <v>2019.4166666666667</v>
      </c>
      <c r="E43" s="716">
        <v>169.08333333333334</v>
      </c>
      <c r="F43" s="807">
        <v>3578.2500000000005</v>
      </c>
      <c r="G43" s="779"/>
      <c r="H43" s="773"/>
      <c r="I43" s="773"/>
      <c r="J43" s="773"/>
      <c r="K43" s="773"/>
    </row>
    <row r="44" spans="2:11" ht="18" customHeight="1" x14ac:dyDescent="0.2">
      <c r="B44" s="806" t="s">
        <v>94</v>
      </c>
      <c r="C44" s="716">
        <v>5469</v>
      </c>
      <c r="D44" s="716">
        <v>6300.5</v>
      </c>
      <c r="E44" s="716">
        <v>1122.8333333333333</v>
      </c>
      <c r="F44" s="807">
        <v>12892.333333333334</v>
      </c>
      <c r="G44" s="779"/>
      <c r="H44" s="773"/>
      <c r="I44" s="773"/>
      <c r="J44" s="773"/>
      <c r="K44" s="773"/>
    </row>
    <row r="45" spans="2:11" ht="18" customHeight="1" x14ac:dyDescent="0.2">
      <c r="B45" s="806" t="s">
        <v>1577</v>
      </c>
      <c r="C45" s="716">
        <v>1784.8333333333333</v>
      </c>
      <c r="D45" s="716">
        <v>4149.5</v>
      </c>
      <c r="E45" s="716">
        <v>87.5</v>
      </c>
      <c r="F45" s="807">
        <v>6021.833333333333</v>
      </c>
      <c r="G45" s="779"/>
      <c r="H45" s="773"/>
      <c r="I45" s="773"/>
      <c r="J45" s="773"/>
      <c r="K45" s="773"/>
    </row>
    <row r="46" spans="2:11" ht="18" customHeight="1" x14ac:dyDescent="0.2">
      <c r="B46" s="806" t="s">
        <v>1578</v>
      </c>
      <c r="C46" s="716">
        <v>1251.75</v>
      </c>
      <c r="D46" s="716">
        <v>1404.1666666666667</v>
      </c>
      <c r="E46" s="716">
        <v>38.166666666666664</v>
      </c>
      <c r="F46" s="807">
        <v>2694.0833333333335</v>
      </c>
      <c r="G46" s="779"/>
      <c r="H46" s="773"/>
      <c r="I46" s="773"/>
      <c r="J46" s="773"/>
      <c r="K46" s="773"/>
    </row>
    <row r="47" spans="2:11" ht="18" customHeight="1" x14ac:dyDescent="0.2">
      <c r="B47" s="809" t="s">
        <v>1579</v>
      </c>
      <c r="C47" s="716">
        <v>2668.5833333333335</v>
      </c>
      <c r="D47" s="716">
        <v>4680.75</v>
      </c>
      <c r="E47" s="716">
        <v>732.08333333333337</v>
      </c>
      <c r="F47" s="807">
        <v>8081.416666666667</v>
      </c>
      <c r="G47" s="779"/>
      <c r="H47" s="773"/>
      <c r="I47" s="773"/>
      <c r="J47" s="773"/>
      <c r="K47" s="773"/>
    </row>
    <row r="48" spans="2:11" ht="18" customHeight="1" x14ac:dyDescent="0.2">
      <c r="B48" s="809" t="s">
        <v>1580</v>
      </c>
      <c r="C48" s="716">
        <v>332.58333333333331</v>
      </c>
      <c r="D48" s="716">
        <v>386</v>
      </c>
      <c r="E48" s="716">
        <v>20.75</v>
      </c>
      <c r="F48" s="807">
        <v>739.33333333333326</v>
      </c>
      <c r="G48" s="779"/>
      <c r="H48" s="773"/>
      <c r="I48" s="773"/>
      <c r="J48" s="773"/>
      <c r="K48" s="773"/>
    </row>
    <row r="49" spans="2:11" ht="18" customHeight="1" x14ac:dyDescent="0.2">
      <c r="B49" s="806" t="s">
        <v>1581</v>
      </c>
      <c r="C49" s="716">
        <v>496.5</v>
      </c>
      <c r="D49" s="716">
        <v>503.08333333333331</v>
      </c>
      <c r="E49" s="716">
        <v>821.41666666666663</v>
      </c>
      <c r="F49" s="807">
        <v>1821</v>
      </c>
      <c r="G49" s="779"/>
      <c r="H49" s="773"/>
      <c r="I49" s="773"/>
      <c r="J49" s="773"/>
      <c r="K49" s="773"/>
    </row>
    <row r="50" spans="2:11" ht="18" customHeight="1" x14ac:dyDescent="0.2">
      <c r="B50" s="806" t="s">
        <v>100</v>
      </c>
      <c r="C50" s="716">
        <v>46322.333333333336</v>
      </c>
      <c r="D50" s="716">
        <v>50201.333333333336</v>
      </c>
      <c r="E50" s="716">
        <v>4739.083333333333</v>
      </c>
      <c r="F50" s="807">
        <v>101262.75</v>
      </c>
      <c r="G50" s="779"/>
      <c r="H50" s="773"/>
      <c r="I50" s="773"/>
      <c r="J50" s="773"/>
      <c r="K50" s="773"/>
    </row>
    <row r="51" spans="2:11" ht="18" customHeight="1" x14ac:dyDescent="0.2">
      <c r="B51" s="718" t="s">
        <v>117</v>
      </c>
      <c r="C51" s="719">
        <v>75364.916666666657</v>
      </c>
      <c r="D51" s="719">
        <v>93334.916666666657</v>
      </c>
      <c r="E51" s="719">
        <v>17096.083333333332</v>
      </c>
      <c r="F51" s="719">
        <v>185795.91666666666</v>
      </c>
      <c r="G51" s="779"/>
      <c r="H51" s="773"/>
      <c r="I51" s="773"/>
      <c r="J51" s="773"/>
      <c r="K51" s="773"/>
    </row>
    <row r="52" spans="2:11" ht="18" customHeight="1" x14ac:dyDescent="0.2">
      <c r="B52" s="1776" t="s">
        <v>1586</v>
      </c>
      <c r="C52" s="1806"/>
      <c r="D52" s="1806"/>
      <c r="E52" s="1806"/>
      <c r="F52" s="1806"/>
      <c r="G52" s="779"/>
      <c r="H52" s="773"/>
      <c r="I52" s="773"/>
      <c r="J52" s="773"/>
      <c r="K52" s="776"/>
    </row>
    <row r="53" spans="2:11" ht="18" customHeight="1" x14ac:dyDescent="0.2">
      <c r="C53" s="762"/>
      <c r="D53" s="762"/>
      <c r="E53" s="762"/>
      <c r="F53" s="762"/>
      <c r="G53" s="779"/>
      <c r="H53" s="773"/>
      <c r="I53" s="773"/>
      <c r="J53" s="773"/>
      <c r="K53" s="773"/>
    </row>
    <row r="54" spans="2:11" ht="17.25" customHeight="1" x14ac:dyDescent="0.2">
      <c r="B54" s="755"/>
      <c r="C54" s="808"/>
      <c r="D54" s="808"/>
      <c r="E54" s="808"/>
      <c r="F54" s="808"/>
    </row>
    <row r="55" spans="2:11" ht="12.75" customHeight="1" x14ac:dyDescent="0.2"/>
    <row r="56" spans="2:11" x14ac:dyDescent="0.2">
      <c r="C56" s="808"/>
      <c r="D56" s="808"/>
    </row>
    <row r="57" spans="2:11" x14ac:dyDescent="0.2">
      <c r="C57" s="808"/>
      <c r="D57" s="808"/>
    </row>
    <row r="58" spans="2:11" x14ac:dyDescent="0.2">
      <c r="C58" s="812"/>
      <c r="D58" s="812"/>
      <c r="E58" s="812"/>
      <c r="F58" s="812"/>
    </row>
    <row r="59" spans="2:11" x14ac:dyDescent="0.2">
      <c r="B59" s="813"/>
      <c r="C59" s="808"/>
      <c r="D59" s="808"/>
      <c r="E59" s="808"/>
      <c r="F59" s="808"/>
    </row>
    <row r="60" spans="2:11" x14ac:dyDescent="0.2">
      <c r="B60" s="813"/>
      <c r="C60" s="808"/>
      <c r="D60" s="808"/>
      <c r="E60" s="808"/>
      <c r="F60" s="808"/>
    </row>
    <row r="61" spans="2:11" x14ac:dyDescent="0.2">
      <c r="B61" s="813"/>
      <c r="C61" s="808"/>
      <c r="D61" s="808"/>
      <c r="E61" s="808"/>
      <c r="F61" s="808"/>
    </row>
    <row r="62" spans="2:11" x14ac:dyDescent="0.2">
      <c r="B62" s="813"/>
      <c r="C62" s="808"/>
      <c r="D62" s="808"/>
      <c r="E62" s="808"/>
      <c r="F62" s="808"/>
    </row>
    <row r="63" spans="2:11" x14ac:dyDescent="0.2">
      <c r="B63" s="813"/>
      <c r="C63" s="808"/>
      <c r="D63" s="808"/>
      <c r="E63" s="808"/>
      <c r="F63" s="808"/>
    </row>
    <row r="64" spans="2:11" x14ac:dyDescent="0.2">
      <c r="B64" s="813"/>
      <c r="C64" s="808"/>
      <c r="D64" s="808"/>
      <c r="E64" s="808"/>
      <c r="F64" s="808"/>
    </row>
    <row r="65" spans="2:6" x14ac:dyDescent="0.2">
      <c r="B65" s="813"/>
      <c r="C65" s="808"/>
      <c r="D65" s="808"/>
      <c r="E65" s="808"/>
      <c r="F65" s="808"/>
    </row>
    <row r="66" spans="2:6" x14ac:dyDescent="0.2">
      <c r="B66" s="813"/>
      <c r="C66" s="808"/>
      <c r="D66" s="808"/>
      <c r="E66" s="808"/>
      <c r="F66" s="808"/>
    </row>
    <row r="67" spans="2:6" x14ac:dyDescent="0.2">
      <c r="B67" s="813"/>
      <c r="C67" s="808"/>
      <c r="D67" s="808"/>
      <c r="E67" s="808"/>
      <c r="F67" s="808"/>
    </row>
    <row r="68" spans="2:6" x14ac:dyDescent="0.2">
      <c r="B68" s="813"/>
      <c r="C68" s="808"/>
      <c r="D68" s="808"/>
      <c r="E68" s="808"/>
      <c r="F68" s="808"/>
    </row>
    <row r="69" spans="2:6" x14ac:dyDescent="0.2">
      <c r="B69" s="813"/>
      <c r="C69" s="808"/>
      <c r="D69" s="808"/>
      <c r="E69" s="808"/>
      <c r="F69" s="808"/>
    </row>
    <row r="70" spans="2:6" x14ac:dyDescent="0.2">
      <c r="B70" s="813"/>
      <c r="C70" s="808"/>
      <c r="D70" s="808"/>
      <c r="E70" s="808"/>
      <c r="F70" s="808"/>
    </row>
    <row r="71" spans="2:6" x14ac:dyDescent="0.2">
      <c r="B71" s="813"/>
      <c r="C71" s="808"/>
      <c r="D71" s="808"/>
      <c r="E71" s="808"/>
      <c r="F71" s="808"/>
    </row>
    <row r="72" spans="2:6" x14ac:dyDescent="0.2">
      <c r="B72" s="813"/>
      <c r="C72" s="808"/>
      <c r="D72" s="808"/>
      <c r="E72" s="808"/>
      <c r="F72" s="808"/>
    </row>
    <row r="73" spans="2:6" x14ac:dyDescent="0.2">
      <c r="B73" s="813"/>
      <c r="C73" s="808"/>
      <c r="D73" s="808"/>
      <c r="E73" s="808"/>
      <c r="F73" s="808"/>
    </row>
    <row r="74" spans="2:6" x14ac:dyDescent="0.2">
      <c r="B74" s="813"/>
      <c r="C74" s="808"/>
      <c r="D74" s="808"/>
      <c r="E74" s="808"/>
      <c r="F74" s="808"/>
    </row>
    <row r="75" spans="2:6" x14ac:dyDescent="0.2">
      <c r="C75" s="814"/>
    </row>
    <row r="76" spans="2:6" x14ac:dyDescent="0.2">
      <c r="C76" s="814"/>
    </row>
    <row r="77" spans="2:6" x14ac:dyDescent="0.2">
      <c r="C77" s="814"/>
    </row>
    <row r="78" spans="2:6" x14ac:dyDescent="0.2">
      <c r="C78" s="814"/>
    </row>
    <row r="79" spans="2:6" x14ac:dyDescent="0.2">
      <c r="C79" s="814"/>
    </row>
    <row r="80" spans="2:6" x14ac:dyDescent="0.2">
      <c r="C80" s="814"/>
    </row>
    <row r="81" spans="3:3" x14ac:dyDescent="0.2">
      <c r="C81" s="814"/>
    </row>
    <row r="82" spans="3:3" x14ac:dyDescent="0.2">
      <c r="C82" s="814"/>
    </row>
    <row r="83" spans="3:3" x14ac:dyDescent="0.2">
      <c r="C83" s="814"/>
    </row>
    <row r="84" spans="3:3" x14ac:dyDescent="0.2">
      <c r="C84" s="814"/>
    </row>
    <row r="85" spans="3:3" x14ac:dyDescent="0.2">
      <c r="C85" s="814"/>
    </row>
    <row r="86" spans="3:3" x14ac:dyDescent="0.2">
      <c r="C86" s="814"/>
    </row>
    <row r="87" spans="3:3" x14ac:dyDescent="0.2">
      <c r="C87" s="814"/>
    </row>
    <row r="88" spans="3:3" x14ac:dyDescent="0.2">
      <c r="C88" s="814"/>
    </row>
  </sheetData>
  <mergeCells count="13">
    <mergeCell ref="B52:F52"/>
    <mergeCell ref="B29:F29"/>
    <mergeCell ref="B30:F30"/>
    <mergeCell ref="B31:F31"/>
    <mergeCell ref="B33:B34"/>
    <mergeCell ref="C33:E33"/>
    <mergeCell ref="F33:F34"/>
    <mergeCell ref="B2:F2"/>
    <mergeCell ref="B3:F3"/>
    <mergeCell ref="B4:F4"/>
    <mergeCell ref="B6:B7"/>
    <mergeCell ref="C6:E6"/>
    <mergeCell ref="F6:F7"/>
  </mergeCells>
  <conditionalFormatting sqref="C26:F26">
    <cfRule type="cellIs" dxfId="26" priority="2" operator="lessThan">
      <formula>0</formula>
    </cfRule>
  </conditionalFormatting>
  <conditionalFormatting sqref="C53:F53">
    <cfRule type="cellIs" dxfId="25" priority="1" operator="lessThan">
      <formula>0</formula>
    </cfRule>
  </conditionalFormatting>
  <hyperlinks>
    <hyperlink ref="G2" location="'Indice Total'!A6" display="Volver"/>
  </hyperlinks>
  <pageMargins left="0.70866141732283472" right="0.70866141732283472" top="0.74803149606299213" bottom="0.74803149606299213" header="0.31496062992125984" footer="0.31496062992125984"/>
  <pageSetup scale="88"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1:J33"/>
  <sheetViews>
    <sheetView showGridLines="0" zoomScale="90" zoomScaleNormal="90" workbookViewId="0"/>
  </sheetViews>
  <sheetFormatPr baseColWidth="10" defaultColWidth="14.85546875" defaultRowHeight="12.75" x14ac:dyDescent="0.2"/>
  <cols>
    <col min="1" max="1" width="21.5703125" style="363" customWidth="1"/>
    <col min="2" max="2" width="46.140625" style="363" customWidth="1"/>
    <col min="3" max="3" width="15.85546875" style="363" customWidth="1"/>
    <col min="4" max="4" width="16.28515625" style="363" customWidth="1"/>
    <col min="5" max="5" width="15.42578125" style="363" customWidth="1"/>
    <col min="6" max="6" width="15.85546875" style="363" customWidth="1"/>
    <col min="7" max="7" width="16.28515625" style="363" customWidth="1"/>
    <col min="8" max="8" width="12.140625" style="363" customWidth="1"/>
    <col min="9" max="256" width="14.85546875" style="363"/>
    <col min="257" max="257" width="22.7109375" style="363" customWidth="1"/>
    <col min="258" max="260" width="14.85546875" style="363"/>
    <col min="261" max="261" width="3.140625" style="363" customWidth="1"/>
    <col min="262" max="263" width="14.85546875" style="363"/>
    <col min="264" max="264" width="5.42578125" style="363" customWidth="1"/>
    <col min="265" max="512" width="14.85546875" style="363"/>
    <col min="513" max="513" width="22.7109375" style="363" customWidth="1"/>
    <col min="514" max="516" width="14.85546875" style="363"/>
    <col min="517" max="517" width="3.140625" style="363" customWidth="1"/>
    <col min="518" max="519" width="14.85546875" style="363"/>
    <col min="520" max="520" width="5.42578125" style="363" customWidth="1"/>
    <col min="521" max="768" width="14.85546875" style="363"/>
    <col min="769" max="769" width="22.7109375" style="363" customWidth="1"/>
    <col min="770" max="772" width="14.85546875" style="363"/>
    <col min="773" max="773" width="3.140625" style="363" customWidth="1"/>
    <col min="774" max="775" width="14.85546875" style="363"/>
    <col min="776" max="776" width="5.42578125" style="363" customWidth="1"/>
    <col min="777" max="1024" width="14.85546875" style="363"/>
    <col min="1025" max="1025" width="22.7109375" style="363" customWidth="1"/>
    <col min="1026" max="1028" width="14.85546875" style="363"/>
    <col min="1029" max="1029" width="3.140625" style="363" customWidth="1"/>
    <col min="1030" max="1031" width="14.85546875" style="363"/>
    <col min="1032" max="1032" width="5.42578125" style="363" customWidth="1"/>
    <col min="1033" max="1280" width="14.85546875" style="363"/>
    <col min="1281" max="1281" width="22.7109375" style="363" customWidth="1"/>
    <col min="1282" max="1284" width="14.85546875" style="363"/>
    <col min="1285" max="1285" width="3.140625" style="363" customWidth="1"/>
    <col min="1286" max="1287" width="14.85546875" style="363"/>
    <col min="1288" max="1288" width="5.42578125" style="363" customWidth="1"/>
    <col min="1289" max="1536" width="14.85546875" style="363"/>
    <col min="1537" max="1537" width="22.7109375" style="363" customWidth="1"/>
    <col min="1538" max="1540" width="14.85546875" style="363"/>
    <col min="1541" max="1541" width="3.140625" style="363" customWidth="1"/>
    <col min="1542" max="1543" width="14.85546875" style="363"/>
    <col min="1544" max="1544" width="5.42578125" style="363" customWidth="1"/>
    <col min="1545" max="1792" width="14.85546875" style="363"/>
    <col min="1793" max="1793" width="22.7109375" style="363" customWidth="1"/>
    <col min="1794" max="1796" width="14.85546875" style="363"/>
    <col min="1797" max="1797" width="3.140625" style="363" customWidth="1"/>
    <col min="1798" max="1799" width="14.85546875" style="363"/>
    <col min="1800" max="1800" width="5.42578125" style="363" customWidth="1"/>
    <col min="1801" max="2048" width="14.85546875" style="363"/>
    <col min="2049" max="2049" width="22.7109375" style="363" customWidth="1"/>
    <col min="2050" max="2052" width="14.85546875" style="363"/>
    <col min="2053" max="2053" width="3.140625" style="363" customWidth="1"/>
    <col min="2054" max="2055" width="14.85546875" style="363"/>
    <col min="2056" max="2056" width="5.42578125" style="363" customWidth="1"/>
    <col min="2057" max="2304" width="14.85546875" style="363"/>
    <col min="2305" max="2305" width="22.7109375" style="363" customWidth="1"/>
    <col min="2306" max="2308" width="14.85546875" style="363"/>
    <col min="2309" max="2309" width="3.140625" style="363" customWidth="1"/>
    <col min="2310" max="2311" width="14.85546875" style="363"/>
    <col min="2312" max="2312" width="5.42578125" style="363" customWidth="1"/>
    <col min="2313" max="2560" width="14.85546875" style="363"/>
    <col min="2561" max="2561" width="22.7109375" style="363" customWidth="1"/>
    <col min="2562" max="2564" width="14.85546875" style="363"/>
    <col min="2565" max="2565" width="3.140625" style="363" customWidth="1"/>
    <col min="2566" max="2567" width="14.85546875" style="363"/>
    <col min="2568" max="2568" width="5.42578125" style="363" customWidth="1"/>
    <col min="2569" max="2816" width="14.85546875" style="363"/>
    <col min="2817" max="2817" width="22.7109375" style="363" customWidth="1"/>
    <col min="2818" max="2820" width="14.85546875" style="363"/>
    <col min="2821" max="2821" width="3.140625" style="363" customWidth="1"/>
    <col min="2822" max="2823" width="14.85546875" style="363"/>
    <col min="2824" max="2824" width="5.42578125" style="363" customWidth="1"/>
    <col min="2825" max="3072" width="14.85546875" style="363"/>
    <col min="3073" max="3073" width="22.7109375" style="363" customWidth="1"/>
    <col min="3074" max="3076" width="14.85546875" style="363"/>
    <col min="3077" max="3077" width="3.140625" style="363" customWidth="1"/>
    <col min="3078" max="3079" width="14.85546875" style="363"/>
    <col min="3080" max="3080" width="5.42578125" style="363" customWidth="1"/>
    <col min="3081" max="3328" width="14.85546875" style="363"/>
    <col min="3329" max="3329" width="22.7109375" style="363" customWidth="1"/>
    <col min="3330" max="3332" width="14.85546875" style="363"/>
    <col min="3333" max="3333" width="3.140625" style="363" customWidth="1"/>
    <col min="3334" max="3335" width="14.85546875" style="363"/>
    <col min="3336" max="3336" width="5.42578125" style="363" customWidth="1"/>
    <col min="3337" max="3584" width="14.85546875" style="363"/>
    <col min="3585" max="3585" width="22.7109375" style="363" customWidth="1"/>
    <col min="3586" max="3588" width="14.85546875" style="363"/>
    <col min="3589" max="3589" width="3.140625" style="363" customWidth="1"/>
    <col min="3590" max="3591" width="14.85546875" style="363"/>
    <col min="3592" max="3592" width="5.42578125" style="363" customWidth="1"/>
    <col min="3593" max="3840" width="14.85546875" style="363"/>
    <col min="3841" max="3841" width="22.7109375" style="363" customWidth="1"/>
    <col min="3842" max="3844" width="14.85546875" style="363"/>
    <col min="3845" max="3845" width="3.140625" style="363" customWidth="1"/>
    <col min="3846" max="3847" width="14.85546875" style="363"/>
    <col min="3848" max="3848" width="5.42578125" style="363" customWidth="1"/>
    <col min="3849" max="4096" width="14.85546875" style="363"/>
    <col min="4097" max="4097" width="22.7109375" style="363" customWidth="1"/>
    <col min="4098" max="4100" width="14.85546875" style="363"/>
    <col min="4101" max="4101" width="3.140625" style="363" customWidth="1"/>
    <col min="4102" max="4103" width="14.85546875" style="363"/>
    <col min="4104" max="4104" width="5.42578125" style="363" customWidth="1"/>
    <col min="4105" max="4352" width="14.85546875" style="363"/>
    <col min="4353" max="4353" width="22.7109375" style="363" customWidth="1"/>
    <col min="4354" max="4356" width="14.85546875" style="363"/>
    <col min="4357" max="4357" width="3.140625" style="363" customWidth="1"/>
    <col min="4358" max="4359" width="14.85546875" style="363"/>
    <col min="4360" max="4360" width="5.42578125" style="363" customWidth="1"/>
    <col min="4361" max="4608" width="14.85546875" style="363"/>
    <col min="4609" max="4609" width="22.7109375" style="363" customWidth="1"/>
    <col min="4610" max="4612" width="14.85546875" style="363"/>
    <col min="4613" max="4613" width="3.140625" style="363" customWidth="1"/>
    <col min="4614" max="4615" width="14.85546875" style="363"/>
    <col min="4616" max="4616" width="5.42578125" style="363" customWidth="1"/>
    <col min="4617" max="4864" width="14.85546875" style="363"/>
    <col min="4865" max="4865" width="22.7109375" style="363" customWidth="1"/>
    <col min="4866" max="4868" width="14.85546875" style="363"/>
    <col min="4869" max="4869" width="3.140625" style="363" customWidth="1"/>
    <col min="4870" max="4871" width="14.85546875" style="363"/>
    <col min="4872" max="4872" width="5.42578125" style="363" customWidth="1"/>
    <col min="4873" max="5120" width="14.85546875" style="363"/>
    <col min="5121" max="5121" width="22.7109375" style="363" customWidth="1"/>
    <col min="5122" max="5124" width="14.85546875" style="363"/>
    <col min="5125" max="5125" width="3.140625" style="363" customWidth="1"/>
    <col min="5126" max="5127" width="14.85546875" style="363"/>
    <col min="5128" max="5128" width="5.42578125" style="363" customWidth="1"/>
    <col min="5129" max="5376" width="14.85546875" style="363"/>
    <col min="5377" max="5377" width="22.7109375" style="363" customWidth="1"/>
    <col min="5378" max="5380" width="14.85546875" style="363"/>
    <col min="5381" max="5381" width="3.140625" style="363" customWidth="1"/>
    <col min="5382" max="5383" width="14.85546875" style="363"/>
    <col min="5384" max="5384" width="5.42578125" style="363" customWidth="1"/>
    <col min="5385" max="5632" width="14.85546875" style="363"/>
    <col min="5633" max="5633" width="22.7109375" style="363" customWidth="1"/>
    <col min="5634" max="5636" width="14.85546875" style="363"/>
    <col min="5637" max="5637" width="3.140625" style="363" customWidth="1"/>
    <col min="5638" max="5639" width="14.85546875" style="363"/>
    <col min="5640" max="5640" width="5.42578125" style="363" customWidth="1"/>
    <col min="5641" max="5888" width="14.85546875" style="363"/>
    <col min="5889" max="5889" width="22.7109375" style="363" customWidth="1"/>
    <col min="5890" max="5892" width="14.85546875" style="363"/>
    <col min="5893" max="5893" width="3.140625" style="363" customWidth="1"/>
    <col min="5894" max="5895" width="14.85546875" style="363"/>
    <col min="5896" max="5896" width="5.42578125" style="363" customWidth="1"/>
    <col min="5897" max="6144" width="14.85546875" style="363"/>
    <col min="6145" max="6145" width="22.7109375" style="363" customWidth="1"/>
    <col min="6146" max="6148" width="14.85546875" style="363"/>
    <col min="6149" max="6149" width="3.140625" style="363" customWidth="1"/>
    <col min="6150" max="6151" width="14.85546875" style="363"/>
    <col min="6152" max="6152" width="5.42578125" style="363" customWidth="1"/>
    <col min="6153" max="6400" width="14.85546875" style="363"/>
    <col min="6401" max="6401" width="22.7109375" style="363" customWidth="1"/>
    <col min="6402" max="6404" width="14.85546875" style="363"/>
    <col min="6405" max="6405" width="3.140625" style="363" customWidth="1"/>
    <col min="6406" max="6407" width="14.85546875" style="363"/>
    <col min="6408" max="6408" width="5.42578125" style="363" customWidth="1"/>
    <col min="6409" max="6656" width="14.85546875" style="363"/>
    <col min="6657" max="6657" width="22.7109375" style="363" customWidth="1"/>
    <col min="6658" max="6660" width="14.85546875" style="363"/>
    <col min="6661" max="6661" width="3.140625" style="363" customWidth="1"/>
    <col min="6662" max="6663" width="14.85546875" style="363"/>
    <col min="6664" max="6664" width="5.42578125" style="363" customWidth="1"/>
    <col min="6665" max="6912" width="14.85546875" style="363"/>
    <col min="6913" max="6913" width="22.7109375" style="363" customWidth="1"/>
    <col min="6914" max="6916" width="14.85546875" style="363"/>
    <col min="6917" max="6917" width="3.140625" style="363" customWidth="1"/>
    <col min="6918" max="6919" width="14.85546875" style="363"/>
    <col min="6920" max="6920" width="5.42578125" style="363" customWidth="1"/>
    <col min="6921" max="7168" width="14.85546875" style="363"/>
    <col min="7169" max="7169" width="22.7109375" style="363" customWidth="1"/>
    <col min="7170" max="7172" width="14.85546875" style="363"/>
    <col min="7173" max="7173" width="3.140625" style="363" customWidth="1"/>
    <col min="7174" max="7175" width="14.85546875" style="363"/>
    <col min="7176" max="7176" width="5.42578125" style="363" customWidth="1"/>
    <col min="7177" max="7424" width="14.85546875" style="363"/>
    <col min="7425" max="7425" width="22.7109375" style="363" customWidth="1"/>
    <col min="7426" max="7428" width="14.85546875" style="363"/>
    <col min="7429" max="7429" width="3.140625" style="363" customWidth="1"/>
    <col min="7430" max="7431" width="14.85546875" style="363"/>
    <col min="7432" max="7432" width="5.42578125" style="363" customWidth="1"/>
    <col min="7433" max="7680" width="14.85546875" style="363"/>
    <col min="7681" max="7681" width="22.7109375" style="363" customWidth="1"/>
    <col min="7682" max="7684" width="14.85546875" style="363"/>
    <col min="7685" max="7685" width="3.140625" style="363" customWidth="1"/>
    <col min="7686" max="7687" width="14.85546875" style="363"/>
    <col min="7688" max="7688" width="5.42578125" style="363" customWidth="1"/>
    <col min="7689" max="7936" width="14.85546875" style="363"/>
    <col min="7937" max="7937" width="22.7109375" style="363" customWidth="1"/>
    <col min="7938" max="7940" width="14.85546875" style="363"/>
    <col min="7941" max="7941" width="3.140625" style="363" customWidth="1"/>
    <col min="7942" max="7943" width="14.85546875" style="363"/>
    <col min="7944" max="7944" width="5.42578125" style="363" customWidth="1"/>
    <col min="7945" max="8192" width="14.85546875" style="363"/>
    <col min="8193" max="8193" width="22.7109375" style="363" customWidth="1"/>
    <col min="8194" max="8196" width="14.85546875" style="363"/>
    <col min="8197" max="8197" width="3.140625" style="363" customWidth="1"/>
    <col min="8198" max="8199" width="14.85546875" style="363"/>
    <col min="8200" max="8200" width="5.42578125" style="363" customWidth="1"/>
    <col min="8201" max="8448" width="14.85546875" style="363"/>
    <col min="8449" max="8449" width="22.7109375" style="363" customWidth="1"/>
    <col min="8450" max="8452" width="14.85546875" style="363"/>
    <col min="8453" max="8453" width="3.140625" style="363" customWidth="1"/>
    <col min="8454" max="8455" width="14.85546875" style="363"/>
    <col min="8456" max="8456" width="5.42578125" style="363" customWidth="1"/>
    <col min="8457" max="8704" width="14.85546875" style="363"/>
    <col min="8705" max="8705" width="22.7109375" style="363" customWidth="1"/>
    <col min="8706" max="8708" width="14.85546875" style="363"/>
    <col min="8709" max="8709" width="3.140625" style="363" customWidth="1"/>
    <col min="8710" max="8711" width="14.85546875" style="363"/>
    <col min="8712" max="8712" width="5.42578125" style="363" customWidth="1"/>
    <col min="8713" max="8960" width="14.85546875" style="363"/>
    <col min="8961" max="8961" width="22.7109375" style="363" customWidth="1"/>
    <col min="8962" max="8964" width="14.85546875" style="363"/>
    <col min="8965" max="8965" width="3.140625" style="363" customWidth="1"/>
    <col min="8966" max="8967" width="14.85546875" style="363"/>
    <col min="8968" max="8968" width="5.42578125" style="363" customWidth="1"/>
    <col min="8969" max="9216" width="14.85546875" style="363"/>
    <col min="9217" max="9217" width="22.7109375" style="363" customWidth="1"/>
    <col min="9218" max="9220" width="14.85546875" style="363"/>
    <col min="9221" max="9221" width="3.140625" style="363" customWidth="1"/>
    <col min="9222" max="9223" width="14.85546875" style="363"/>
    <col min="9224" max="9224" width="5.42578125" style="363" customWidth="1"/>
    <col min="9225" max="9472" width="14.85546875" style="363"/>
    <col min="9473" max="9473" width="22.7109375" style="363" customWidth="1"/>
    <col min="9474" max="9476" width="14.85546875" style="363"/>
    <col min="9477" max="9477" width="3.140625" style="363" customWidth="1"/>
    <col min="9478" max="9479" width="14.85546875" style="363"/>
    <col min="9480" max="9480" width="5.42578125" style="363" customWidth="1"/>
    <col min="9481" max="9728" width="14.85546875" style="363"/>
    <col min="9729" max="9729" width="22.7109375" style="363" customWidth="1"/>
    <col min="9730" max="9732" width="14.85546875" style="363"/>
    <col min="9733" max="9733" width="3.140625" style="363" customWidth="1"/>
    <col min="9734" max="9735" width="14.85546875" style="363"/>
    <col min="9736" max="9736" width="5.42578125" style="363" customWidth="1"/>
    <col min="9737" max="9984" width="14.85546875" style="363"/>
    <col min="9985" max="9985" width="22.7109375" style="363" customWidth="1"/>
    <col min="9986" max="9988" width="14.85546875" style="363"/>
    <col min="9989" max="9989" width="3.140625" style="363" customWidth="1"/>
    <col min="9990" max="9991" width="14.85546875" style="363"/>
    <col min="9992" max="9992" width="5.42578125" style="363" customWidth="1"/>
    <col min="9993" max="10240" width="14.85546875" style="363"/>
    <col min="10241" max="10241" width="22.7109375" style="363" customWidth="1"/>
    <col min="10242" max="10244" width="14.85546875" style="363"/>
    <col min="10245" max="10245" width="3.140625" style="363" customWidth="1"/>
    <col min="10246" max="10247" width="14.85546875" style="363"/>
    <col min="10248" max="10248" width="5.42578125" style="363" customWidth="1"/>
    <col min="10249" max="10496" width="14.85546875" style="363"/>
    <col min="10497" max="10497" width="22.7109375" style="363" customWidth="1"/>
    <col min="10498" max="10500" width="14.85546875" style="363"/>
    <col min="10501" max="10501" width="3.140625" style="363" customWidth="1"/>
    <col min="10502" max="10503" width="14.85546875" style="363"/>
    <col min="10504" max="10504" width="5.42578125" style="363" customWidth="1"/>
    <col min="10505" max="10752" width="14.85546875" style="363"/>
    <col min="10753" max="10753" width="22.7109375" style="363" customWidth="1"/>
    <col min="10754" max="10756" width="14.85546875" style="363"/>
    <col min="10757" max="10757" width="3.140625" style="363" customWidth="1"/>
    <col min="10758" max="10759" width="14.85546875" style="363"/>
    <col min="10760" max="10760" width="5.42578125" style="363" customWidth="1"/>
    <col min="10761" max="11008" width="14.85546875" style="363"/>
    <col min="11009" max="11009" width="22.7109375" style="363" customWidth="1"/>
    <col min="11010" max="11012" width="14.85546875" style="363"/>
    <col min="11013" max="11013" width="3.140625" style="363" customWidth="1"/>
    <col min="11014" max="11015" width="14.85546875" style="363"/>
    <col min="11016" max="11016" width="5.42578125" style="363" customWidth="1"/>
    <col min="11017" max="11264" width="14.85546875" style="363"/>
    <col min="11265" max="11265" width="22.7109375" style="363" customWidth="1"/>
    <col min="11266" max="11268" width="14.85546875" style="363"/>
    <col min="11269" max="11269" width="3.140625" style="363" customWidth="1"/>
    <col min="11270" max="11271" width="14.85546875" style="363"/>
    <col min="11272" max="11272" width="5.42578125" style="363" customWidth="1"/>
    <col min="11273" max="11520" width="14.85546875" style="363"/>
    <col min="11521" max="11521" width="22.7109375" style="363" customWidth="1"/>
    <col min="11522" max="11524" width="14.85546875" style="363"/>
    <col min="11525" max="11525" width="3.140625" style="363" customWidth="1"/>
    <col min="11526" max="11527" width="14.85546875" style="363"/>
    <col min="11528" max="11528" width="5.42578125" style="363" customWidth="1"/>
    <col min="11529" max="11776" width="14.85546875" style="363"/>
    <col min="11777" max="11777" width="22.7109375" style="363" customWidth="1"/>
    <col min="11778" max="11780" width="14.85546875" style="363"/>
    <col min="11781" max="11781" width="3.140625" style="363" customWidth="1"/>
    <col min="11782" max="11783" width="14.85546875" style="363"/>
    <col min="11784" max="11784" width="5.42578125" style="363" customWidth="1"/>
    <col min="11785" max="12032" width="14.85546875" style="363"/>
    <col min="12033" max="12033" width="22.7109375" style="363" customWidth="1"/>
    <col min="12034" max="12036" width="14.85546875" style="363"/>
    <col min="12037" max="12037" width="3.140625" style="363" customWidth="1"/>
    <col min="12038" max="12039" width="14.85546875" style="363"/>
    <col min="12040" max="12040" width="5.42578125" style="363" customWidth="1"/>
    <col min="12041" max="12288" width="14.85546875" style="363"/>
    <col min="12289" max="12289" width="22.7109375" style="363" customWidth="1"/>
    <col min="12290" max="12292" width="14.85546875" style="363"/>
    <col min="12293" max="12293" width="3.140625" style="363" customWidth="1"/>
    <col min="12294" max="12295" width="14.85546875" style="363"/>
    <col min="12296" max="12296" width="5.42578125" style="363" customWidth="1"/>
    <col min="12297" max="12544" width="14.85546875" style="363"/>
    <col min="12545" max="12545" width="22.7109375" style="363" customWidth="1"/>
    <col min="12546" max="12548" width="14.85546875" style="363"/>
    <col min="12549" max="12549" width="3.140625" style="363" customWidth="1"/>
    <col min="12550" max="12551" width="14.85546875" style="363"/>
    <col min="12552" max="12552" width="5.42578125" style="363" customWidth="1"/>
    <col min="12553" max="12800" width="14.85546875" style="363"/>
    <col min="12801" max="12801" width="22.7109375" style="363" customWidth="1"/>
    <col min="12802" max="12804" width="14.85546875" style="363"/>
    <col min="12805" max="12805" width="3.140625" style="363" customWidth="1"/>
    <col min="12806" max="12807" width="14.85546875" style="363"/>
    <col min="12808" max="12808" width="5.42578125" style="363" customWidth="1"/>
    <col min="12809" max="13056" width="14.85546875" style="363"/>
    <col min="13057" max="13057" width="22.7109375" style="363" customWidth="1"/>
    <col min="13058" max="13060" width="14.85546875" style="363"/>
    <col min="13061" max="13061" width="3.140625" style="363" customWidth="1"/>
    <col min="13062" max="13063" width="14.85546875" style="363"/>
    <col min="13064" max="13064" width="5.42578125" style="363" customWidth="1"/>
    <col min="13065" max="13312" width="14.85546875" style="363"/>
    <col min="13313" max="13313" width="22.7109375" style="363" customWidth="1"/>
    <col min="13314" max="13316" width="14.85546875" style="363"/>
    <col min="13317" max="13317" width="3.140625" style="363" customWidth="1"/>
    <col min="13318" max="13319" width="14.85546875" style="363"/>
    <col min="13320" max="13320" width="5.42578125" style="363" customWidth="1"/>
    <col min="13321" max="13568" width="14.85546875" style="363"/>
    <col min="13569" max="13569" width="22.7109375" style="363" customWidth="1"/>
    <col min="13570" max="13572" width="14.85546875" style="363"/>
    <col min="13573" max="13573" width="3.140625" style="363" customWidth="1"/>
    <col min="13574" max="13575" width="14.85546875" style="363"/>
    <col min="13576" max="13576" width="5.42578125" style="363" customWidth="1"/>
    <col min="13577" max="13824" width="14.85546875" style="363"/>
    <col min="13825" max="13825" width="22.7109375" style="363" customWidth="1"/>
    <col min="13826" max="13828" width="14.85546875" style="363"/>
    <col min="13829" max="13829" width="3.140625" style="363" customWidth="1"/>
    <col min="13830" max="13831" width="14.85546875" style="363"/>
    <col min="13832" max="13832" width="5.42578125" style="363" customWidth="1"/>
    <col min="13833" max="14080" width="14.85546875" style="363"/>
    <col min="14081" max="14081" width="22.7109375" style="363" customWidth="1"/>
    <col min="14082" max="14084" width="14.85546875" style="363"/>
    <col min="14085" max="14085" width="3.140625" style="363" customWidth="1"/>
    <col min="14086" max="14087" width="14.85546875" style="363"/>
    <col min="14088" max="14088" width="5.42578125" style="363" customWidth="1"/>
    <col min="14089" max="14336" width="14.85546875" style="363"/>
    <col min="14337" max="14337" width="22.7109375" style="363" customWidth="1"/>
    <col min="14338" max="14340" width="14.85546875" style="363"/>
    <col min="14341" max="14341" width="3.140625" style="363" customWidth="1"/>
    <col min="14342" max="14343" width="14.85546875" style="363"/>
    <col min="14344" max="14344" width="5.42578125" style="363" customWidth="1"/>
    <col min="14345" max="14592" width="14.85546875" style="363"/>
    <col min="14593" max="14593" width="22.7109375" style="363" customWidth="1"/>
    <col min="14594" max="14596" width="14.85546875" style="363"/>
    <col min="14597" max="14597" width="3.140625" style="363" customWidth="1"/>
    <col min="14598" max="14599" width="14.85546875" style="363"/>
    <col min="14600" max="14600" width="5.42578125" style="363" customWidth="1"/>
    <col min="14601" max="14848" width="14.85546875" style="363"/>
    <col min="14849" max="14849" width="22.7109375" style="363" customWidth="1"/>
    <col min="14850" max="14852" width="14.85546875" style="363"/>
    <col min="14853" max="14853" width="3.140625" style="363" customWidth="1"/>
    <col min="14854" max="14855" width="14.85546875" style="363"/>
    <col min="14856" max="14856" width="5.42578125" style="363" customWidth="1"/>
    <col min="14857" max="15104" width="14.85546875" style="363"/>
    <col min="15105" max="15105" width="22.7109375" style="363" customWidth="1"/>
    <col min="15106" max="15108" width="14.85546875" style="363"/>
    <col min="15109" max="15109" width="3.140625" style="363" customWidth="1"/>
    <col min="15110" max="15111" width="14.85546875" style="363"/>
    <col min="15112" max="15112" width="5.42578125" style="363" customWidth="1"/>
    <col min="15113" max="15360" width="14.85546875" style="363"/>
    <col min="15361" max="15361" width="22.7109375" style="363" customWidth="1"/>
    <col min="15362" max="15364" width="14.85546875" style="363"/>
    <col min="15365" max="15365" width="3.140625" style="363" customWidth="1"/>
    <col min="15366" max="15367" width="14.85546875" style="363"/>
    <col min="15368" max="15368" width="5.42578125" style="363" customWidth="1"/>
    <col min="15369" max="15616" width="14.85546875" style="363"/>
    <col min="15617" max="15617" width="22.7109375" style="363" customWidth="1"/>
    <col min="15618" max="15620" width="14.85546875" style="363"/>
    <col min="15621" max="15621" width="3.140625" style="363" customWidth="1"/>
    <col min="15622" max="15623" width="14.85546875" style="363"/>
    <col min="15624" max="15624" width="5.42578125" style="363" customWidth="1"/>
    <col min="15625" max="15872" width="14.85546875" style="363"/>
    <col min="15873" max="15873" width="22.7109375" style="363" customWidth="1"/>
    <col min="15874" max="15876" width="14.85546875" style="363"/>
    <col min="15877" max="15877" width="3.140625" style="363" customWidth="1"/>
    <col min="15878" max="15879" width="14.85546875" style="363"/>
    <col min="15880" max="15880" width="5.42578125" style="363" customWidth="1"/>
    <col min="15881" max="16128" width="14.85546875" style="363"/>
    <col min="16129" max="16129" width="22.7109375" style="363" customWidth="1"/>
    <col min="16130" max="16132" width="14.85546875" style="363"/>
    <col min="16133" max="16133" width="3.140625" style="363" customWidth="1"/>
    <col min="16134" max="16135" width="14.85546875" style="363"/>
    <col min="16136" max="16136" width="5.42578125" style="363" customWidth="1"/>
    <col min="16137" max="16384" width="14.85546875" style="363"/>
  </cols>
  <sheetData>
    <row r="1" spans="2:10" ht="15.75" customHeight="1" x14ac:dyDescent="0.2"/>
    <row r="2" spans="2:10" ht="22.5" customHeight="1" x14ac:dyDescent="0.25">
      <c r="B2" s="2033" t="s">
        <v>697</v>
      </c>
      <c r="C2" s="2033"/>
      <c r="D2" s="2033"/>
      <c r="E2" s="2033"/>
      <c r="F2" s="2033"/>
      <c r="G2" s="2033"/>
      <c r="H2" s="3" t="s">
        <v>1</v>
      </c>
    </row>
    <row r="3" spans="2:10" ht="15.75" customHeight="1" x14ac:dyDescent="0.2">
      <c r="B3" s="2040" t="s">
        <v>698</v>
      </c>
      <c r="C3" s="2040"/>
      <c r="D3" s="2040"/>
      <c r="E3" s="2040"/>
      <c r="F3" s="2040"/>
      <c r="G3" s="2040"/>
    </row>
    <row r="4" spans="2:10" ht="16.5" thickBot="1" x14ac:dyDescent="0.3">
      <c r="B4" s="2036" t="s">
        <v>210</v>
      </c>
      <c r="C4" s="2036"/>
      <c r="D4" s="2036"/>
      <c r="E4" s="2036"/>
      <c r="F4" s="2036"/>
      <c r="G4" s="2036"/>
    </row>
    <row r="5" spans="2:10" ht="15" x14ac:dyDescent="0.25">
      <c r="B5" s="1754"/>
      <c r="C5" s="1755"/>
      <c r="D5" s="1755"/>
      <c r="E5" s="1755"/>
      <c r="F5" s="1755"/>
      <c r="G5" s="364"/>
    </row>
    <row r="6" spans="2:10" ht="15.75" x14ac:dyDescent="0.2">
      <c r="B6" s="1757" t="s">
        <v>699</v>
      </c>
      <c r="C6" s="365">
        <v>2015</v>
      </c>
      <c r="D6" s="365">
        <v>2016</v>
      </c>
      <c r="E6" s="365">
        <v>2017</v>
      </c>
      <c r="F6" s="365">
        <v>2018</v>
      </c>
      <c r="G6" s="365">
        <v>2019</v>
      </c>
    </row>
    <row r="7" spans="2:10" ht="18" customHeight="1" x14ac:dyDescent="0.2">
      <c r="B7" s="360" t="s">
        <v>700</v>
      </c>
      <c r="C7" s="366">
        <v>102561</v>
      </c>
      <c r="D7" s="366">
        <v>99140</v>
      </c>
      <c r="E7" s="366">
        <v>93951</v>
      </c>
      <c r="F7" s="366">
        <v>96417</v>
      </c>
      <c r="G7" s="366">
        <v>94379</v>
      </c>
    </row>
    <row r="8" spans="2:10" ht="18" customHeight="1" x14ac:dyDescent="0.25">
      <c r="B8" s="360" t="s">
        <v>701</v>
      </c>
      <c r="C8" s="366">
        <v>104864</v>
      </c>
      <c r="D8" s="366">
        <v>101584</v>
      </c>
      <c r="E8" s="366">
        <v>97730</v>
      </c>
      <c r="F8" s="366">
        <v>98503</v>
      </c>
      <c r="G8" s="366">
        <v>98080</v>
      </c>
      <c r="I8"/>
      <c r="J8"/>
    </row>
    <row r="9" spans="2:10" ht="18" customHeight="1" x14ac:dyDescent="0.25">
      <c r="B9" s="367" t="s">
        <v>702</v>
      </c>
      <c r="C9" s="368">
        <v>207425</v>
      </c>
      <c r="D9" s="368">
        <v>200724</v>
      </c>
      <c r="E9" s="368">
        <v>191681</v>
      </c>
      <c r="F9" s="368">
        <v>194920</v>
      </c>
      <c r="G9" s="368">
        <v>192459</v>
      </c>
      <c r="I9"/>
      <c r="J9"/>
    </row>
    <row r="10" spans="2:10" ht="18" customHeight="1" x14ac:dyDescent="0.25">
      <c r="B10" s="360" t="s">
        <v>703</v>
      </c>
      <c r="C10" s="366">
        <v>105164</v>
      </c>
      <c r="D10" s="366">
        <v>100772</v>
      </c>
      <c r="E10" s="366">
        <v>97427</v>
      </c>
      <c r="F10" s="366">
        <v>95439</v>
      </c>
      <c r="G10" s="366">
        <v>96702</v>
      </c>
      <c r="I10"/>
      <c r="J10"/>
    </row>
    <row r="11" spans="2:10" ht="18" customHeight="1" x14ac:dyDescent="0.25">
      <c r="B11" s="360" t="s">
        <v>704</v>
      </c>
      <c r="C11" s="366">
        <v>135568</v>
      </c>
      <c r="D11" s="366">
        <v>132681</v>
      </c>
      <c r="E11" s="366">
        <v>175805</v>
      </c>
      <c r="F11" s="366">
        <v>178046</v>
      </c>
      <c r="G11" s="366">
        <v>187680</v>
      </c>
      <c r="H11"/>
      <c r="I11"/>
      <c r="J11"/>
    </row>
    <row r="12" spans="2:10" ht="18" customHeight="1" x14ac:dyDescent="0.25">
      <c r="B12" s="360" t="s">
        <v>705</v>
      </c>
      <c r="C12" s="366">
        <v>162</v>
      </c>
      <c r="D12" s="366">
        <v>115</v>
      </c>
      <c r="E12" s="366">
        <v>92</v>
      </c>
      <c r="F12" s="366">
        <v>50</v>
      </c>
      <c r="G12" s="366">
        <v>37</v>
      </c>
      <c r="I12"/>
      <c r="J12"/>
    </row>
    <row r="13" spans="2:10" ht="15.75" x14ac:dyDescent="0.2">
      <c r="B13" s="369" t="s">
        <v>117</v>
      </c>
      <c r="C13" s="370">
        <v>448319</v>
      </c>
      <c r="D13" s="370">
        <v>434292</v>
      </c>
      <c r="E13" s="370">
        <v>465005</v>
      </c>
      <c r="F13" s="370">
        <v>468455</v>
      </c>
      <c r="G13" s="370">
        <v>476878</v>
      </c>
    </row>
    <row r="14" spans="2:10" ht="12.75" customHeight="1" x14ac:dyDescent="0.2">
      <c r="B14" s="2041" t="s">
        <v>706</v>
      </c>
      <c r="C14" s="2041"/>
      <c r="D14" s="2041"/>
      <c r="E14" s="2041"/>
      <c r="F14" s="2041"/>
      <c r="G14" s="2041"/>
    </row>
    <row r="15" spans="2:10" ht="12.75" customHeight="1" x14ac:dyDescent="0.2">
      <c r="B15" s="2037" t="s">
        <v>707</v>
      </c>
      <c r="C15" s="2037"/>
      <c r="D15" s="2037"/>
      <c r="E15" s="2037"/>
      <c r="F15" s="2037"/>
      <c r="G15" s="2037"/>
    </row>
    <row r="16" spans="2:10" ht="12.75" customHeight="1" x14ac:dyDescent="0.2">
      <c r="B16" s="2042"/>
      <c r="C16" s="2042"/>
      <c r="D16" s="2042"/>
      <c r="E16" s="2042"/>
      <c r="F16" s="2042"/>
      <c r="G16" s="2042"/>
    </row>
    <row r="18" spans="2:9" x14ac:dyDescent="0.2">
      <c r="B18" s="1753"/>
      <c r="C18" s="1753"/>
      <c r="D18" s="1753"/>
      <c r="E18" s="1753"/>
      <c r="F18" s="1753"/>
      <c r="G18" s="1753"/>
    </row>
    <row r="19" spans="2:9" ht="15.75" customHeight="1" x14ac:dyDescent="0.25">
      <c r="B19" s="2033" t="s">
        <v>708</v>
      </c>
      <c r="C19" s="2033"/>
      <c r="D19" s="2033"/>
      <c r="E19" s="2033"/>
      <c r="F19" s="2033"/>
      <c r="G19" s="2033"/>
      <c r="H19" s="3" t="s">
        <v>1</v>
      </c>
    </row>
    <row r="20" spans="2:9" ht="15.75" customHeight="1" x14ac:dyDescent="0.2">
      <c r="B20" s="2040" t="s">
        <v>709</v>
      </c>
      <c r="C20" s="2040"/>
      <c r="D20" s="2040"/>
      <c r="E20" s="2040"/>
      <c r="F20" s="2040"/>
      <c r="G20" s="2040"/>
    </row>
    <row r="21" spans="2:9" ht="16.5" thickBot="1" x14ac:dyDescent="0.3">
      <c r="B21" s="2036" t="s">
        <v>210</v>
      </c>
      <c r="C21" s="2036"/>
      <c r="D21" s="2036"/>
      <c r="E21" s="2036"/>
      <c r="F21" s="2036"/>
      <c r="G21" s="2036"/>
    </row>
    <row r="22" spans="2:9" x14ac:dyDescent="0.2">
      <c r="I22" s="371"/>
    </row>
    <row r="23" spans="2:9" ht="15.75" x14ac:dyDescent="0.2">
      <c r="B23" s="1757" t="s">
        <v>699</v>
      </c>
      <c r="C23" s="365">
        <v>2015</v>
      </c>
      <c r="D23" s="365">
        <v>2016</v>
      </c>
      <c r="E23" s="365">
        <v>2017</v>
      </c>
      <c r="F23" s="365">
        <v>2018</v>
      </c>
      <c r="G23" s="365">
        <v>2019</v>
      </c>
      <c r="I23" s="371"/>
    </row>
    <row r="24" spans="2:9" ht="18" customHeight="1" x14ac:dyDescent="0.2">
      <c r="B24" s="360" t="s">
        <v>710</v>
      </c>
      <c r="C24" s="366">
        <v>4269680</v>
      </c>
      <c r="D24" s="366">
        <v>4133558</v>
      </c>
      <c r="E24" s="366">
        <v>3932578</v>
      </c>
      <c r="F24" s="366">
        <v>4018863</v>
      </c>
      <c r="G24" s="366">
        <v>3916079</v>
      </c>
      <c r="I24" s="371"/>
    </row>
    <row r="25" spans="2:9" ht="18" customHeight="1" x14ac:dyDescent="0.2">
      <c r="B25" s="360" t="s">
        <v>711</v>
      </c>
      <c r="C25" s="366">
        <v>8140577</v>
      </c>
      <c r="D25" s="366">
        <v>7826985</v>
      </c>
      <c r="E25" s="366">
        <v>7468419</v>
      </c>
      <c r="F25" s="366">
        <v>7579763</v>
      </c>
      <c r="G25" s="366">
        <v>7490975</v>
      </c>
      <c r="I25" s="371"/>
    </row>
    <row r="26" spans="2:9" ht="18" customHeight="1" x14ac:dyDescent="0.2">
      <c r="B26" s="367" t="s">
        <v>702</v>
      </c>
      <c r="C26" s="368">
        <v>12410257</v>
      </c>
      <c r="D26" s="368">
        <v>11960543</v>
      </c>
      <c r="E26" s="368">
        <v>11400997</v>
      </c>
      <c r="F26" s="368">
        <v>11598626</v>
      </c>
      <c r="G26" s="368">
        <v>11407054</v>
      </c>
      <c r="I26" s="371"/>
    </row>
    <row r="27" spans="2:9" ht="18" customHeight="1" x14ac:dyDescent="0.2">
      <c r="B27" s="360" t="s">
        <v>703</v>
      </c>
      <c r="C27" s="366">
        <v>8795517</v>
      </c>
      <c r="D27" s="366">
        <v>8502442</v>
      </c>
      <c r="E27" s="366">
        <v>8184472</v>
      </c>
      <c r="F27" s="366">
        <v>7993749</v>
      </c>
      <c r="G27" s="366">
        <v>8088030</v>
      </c>
      <c r="I27" s="371"/>
    </row>
    <row r="28" spans="2:9" ht="18" customHeight="1" x14ac:dyDescent="0.2">
      <c r="B28" s="360" t="s">
        <v>712</v>
      </c>
      <c r="C28" s="366">
        <v>1629060</v>
      </c>
      <c r="D28" s="366">
        <v>1707059</v>
      </c>
      <c r="E28" s="366">
        <v>1769944</v>
      </c>
      <c r="F28" s="366">
        <v>1847993</v>
      </c>
      <c r="G28" s="366">
        <v>2028662</v>
      </c>
      <c r="I28" s="371"/>
    </row>
    <row r="29" spans="2:9" ht="18" customHeight="1" x14ac:dyDescent="0.2">
      <c r="B29" s="360" t="s">
        <v>713</v>
      </c>
      <c r="C29" s="366">
        <v>27910</v>
      </c>
      <c r="D29" s="366">
        <v>21871</v>
      </c>
      <c r="E29" s="366">
        <v>16462</v>
      </c>
      <c r="F29" s="366">
        <v>8733</v>
      </c>
      <c r="G29" s="366">
        <v>5729</v>
      </c>
      <c r="I29" s="371"/>
    </row>
    <row r="30" spans="2:9" ht="18" customHeight="1" x14ac:dyDescent="0.2">
      <c r="B30" s="369" t="s">
        <v>117</v>
      </c>
      <c r="C30" s="370">
        <v>22862744</v>
      </c>
      <c r="D30" s="370">
        <v>22191915</v>
      </c>
      <c r="E30" s="370">
        <v>21371875</v>
      </c>
      <c r="F30" s="370">
        <v>21449101</v>
      </c>
      <c r="G30" s="370">
        <v>21529475</v>
      </c>
    </row>
    <row r="31" spans="2:9" ht="15.75" customHeight="1" x14ac:dyDescent="0.2">
      <c r="B31" s="2037" t="s">
        <v>714</v>
      </c>
      <c r="C31" s="2037"/>
      <c r="D31" s="2037"/>
      <c r="E31" s="2037"/>
      <c r="F31" s="2037"/>
      <c r="G31" s="2037"/>
    </row>
    <row r="32" spans="2:9" ht="34.5" customHeight="1" x14ac:dyDescent="0.2">
      <c r="B32" s="2037" t="s">
        <v>715</v>
      </c>
      <c r="C32" s="2037"/>
      <c r="D32" s="2037"/>
      <c r="E32" s="2037"/>
      <c r="F32" s="2037"/>
      <c r="G32" s="2037"/>
    </row>
    <row r="33" spans="2:7" ht="12.75" customHeight="1" x14ac:dyDescent="0.2">
      <c r="B33" s="2039"/>
      <c r="C33" s="2039"/>
      <c r="D33" s="2039"/>
      <c r="E33" s="2039"/>
      <c r="F33" s="2039"/>
      <c r="G33" s="2039"/>
    </row>
  </sheetData>
  <mergeCells count="12">
    <mergeCell ref="B33:G33"/>
    <mergeCell ref="B2:G2"/>
    <mergeCell ref="B3:G3"/>
    <mergeCell ref="B4:G4"/>
    <mergeCell ref="B14:G14"/>
    <mergeCell ref="B15:G15"/>
    <mergeCell ref="B16:G16"/>
    <mergeCell ref="B19:G19"/>
    <mergeCell ref="B20:G20"/>
    <mergeCell ref="B21:G21"/>
    <mergeCell ref="B31:G31"/>
    <mergeCell ref="B32:G32"/>
  </mergeCells>
  <hyperlinks>
    <hyperlink ref="H2" location="'Indice Total'!A108" display="Volver"/>
    <hyperlink ref="H19" location="'Indice Total'!A108" display="Volver"/>
  </hyperlinks>
  <pageMargins left="1.1023622047244095" right="0.51181102362204722" top="0.74803149606299213" bottom="0.74803149606299213" header="0.31496062992125984" footer="0.31496062992125984"/>
  <pageSetup scale="95"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2:M34"/>
  <sheetViews>
    <sheetView showGridLines="0" zoomScale="90" zoomScaleNormal="90" workbookViewId="0"/>
  </sheetViews>
  <sheetFormatPr baseColWidth="10" defaultColWidth="10.28515625" defaultRowHeight="12.75" x14ac:dyDescent="0.2"/>
  <cols>
    <col min="1" max="1" width="21.5703125" style="363" customWidth="1"/>
    <col min="2" max="2" width="45.85546875" style="363" bestFit="1" customWidth="1"/>
    <col min="3" max="3" width="13.42578125" style="363" customWidth="1"/>
    <col min="4" max="4" width="13.85546875" style="363" customWidth="1"/>
    <col min="5" max="5" width="16.42578125" style="363" customWidth="1"/>
    <col min="6" max="6" width="16.7109375" style="363" customWidth="1"/>
    <col min="7" max="7" width="16.85546875" style="363" customWidth="1"/>
    <col min="8" max="8" width="12.7109375" style="363" customWidth="1"/>
    <col min="9" max="9" width="14.28515625" style="363" customWidth="1"/>
    <col min="10" max="10" width="4.5703125" style="363" customWidth="1"/>
    <col min="11" max="180" width="10.28515625" style="363"/>
    <col min="181" max="181" width="3.5703125" style="363" customWidth="1"/>
    <col min="182" max="182" width="0" style="363" hidden="1" customWidth="1"/>
    <col min="183" max="16384" width="10.28515625" style="363"/>
  </cols>
  <sheetData>
    <row r="2" spans="2:13" ht="18" x14ac:dyDescent="0.25">
      <c r="B2" s="2033" t="s">
        <v>716</v>
      </c>
      <c r="C2" s="2033"/>
      <c r="D2" s="2033"/>
      <c r="E2" s="2033"/>
      <c r="F2" s="2033"/>
      <c r="G2" s="2033"/>
      <c r="H2" s="2033"/>
      <c r="I2" s="3" t="s">
        <v>1</v>
      </c>
      <c r="J2"/>
      <c r="K2"/>
      <c r="L2"/>
      <c r="M2"/>
    </row>
    <row r="3" spans="2:13" ht="15.75" x14ac:dyDescent="0.25">
      <c r="B3" s="2040" t="s">
        <v>717</v>
      </c>
      <c r="C3" s="2040"/>
      <c r="D3" s="2040"/>
      <c r="E3" s="2040"/>
      <c r="F3" s="2040"/>
      <c r="G3" s="2040"/>
      <c r="H3" s="2040"/>
      <c r="I3"/>
      <c r="J3"/>
      <c r="K3"/>
      <c r="L3"/>
      <c r="M3"/>
    </row>
    <row r="4" spans="2:13" ht="16.5" thickBot="1" x14ac:dyDescent="0.3">
      <c r="B4" s="2036">
        <v>2019</v>
      </c>
      <c r="C4" s="2036"/>
      <c r="D4" s="2036"/>
      <c r="E4" s="2036"/>
      <c r="F4" s="2036"/>
      <c r="G4" s="2036"/>
      <c r="H4" s="2036"/>
      <c r="I4" s="339"/>
      <c r="J4" s="339"/>
      <c r="K4" s="339"/>
      <c r="L4" s="339"/>
      <c r="M4" s="339"/>
    </row>
    <row r="5" spans="2:13" ht="18" x14ac:dyDescent="0.25">
      <c r="B5" s="372"/>
      <c r="C5" s="372"/>
      <c r="D5" s="372"/>
      <c r="E5" s="372"/>
      <c r="F5" s="372"/>
      <c r="G5" s="372"/>
      <c r="H5" s="372"/>
      <c r="I5" s="339"/>
      <c r="J5" s="339"/>
      <c r="K5" s="339"/>
      <c r="L5" s="339"/>
      <c r="M5" s="339"/>
    </row>
    <row r="6" spans="2:13" ht="60" x14ac:dyDescent="0.25">
      <c r="B6" s="1757" t="s">
        <v>670</v>
      </c>
      <c r="C6" s="1758" t="s">
        <v>718</v>
      </c>
      <c r="D6" s="1758" t="s">
        <v>672</v>
      </c>
      <c r="E6" s="1758" t="s">
        <v>719</v>
      </c>
      <c r="F6" s="1758" t="s">
        <v>673</v>
      </c>
      <c r="G6" s="1758" t="s">
        <v>720</v>
      </c>
      <c r="H6" s="1757" t="s">
        <v>117</v>
      </c>
      <c r="I6" s="339"/>
      <c r="J6" s="339"/>
      <c r="K6" s="339"/>
      <c r="L6" s="339"/>
      <c r="M6" s="339"/>
    </row>
    <row r="7" spans="2:13" ht="15.75" x14ac:dyDescent="0.25">
      <c r="B7" s="367" t="s">
        <v>674</v>
      </c>
      <c r="C7" s="374">
        <v>21626</v>
      </c>
      <c r="D7" s="374">
        <v>22299</v>
      </c>
      <c r="E7" s="374">
        <v>21460</v>
      </c>
      <c r="F7" s="374">
        <v>30359</v>
      </c>
      <c r="G7" s="374">
        <v>37</v>
      </c>
      <c r="H7" s="375">
        <v>95781</v>
      </c>
      <c r="I7" s="376"/>
      <c r="J7" s="339"/>
      <c r="K7" s="339"/>
      <c r="L7" s="376"/>
      <c r="M7" s="376"/>
    </row>
    <row r="8" spans="2:13" ht="15.75" x14ac:dyDescent="0.25">
      <c r="B8" s="356" t="s">
        <v>675</v>
      </c>
      <c r="C8" s="357">
        <v>211</v>
      </c>
      <c r="D8" s="357">
        <v>214</v>
      </c>
      <c r="E8" s="357">
        <v>218</v>
      </c>
      <c r="F8" s="357">
        <v>669</v>
      </c>
      <c r="G8" s="366"/>
      <c r="H8" s="370">
        <v>1312</v>
      </c>
      <c r="I8" s="376"/>
      <c r="J8" s="339"/>
      <c r="K8" s="377"/>
      <c r="L8" s="378"/>
      <c r="M8" s="376"/>
    </row>
    <row r="9" spans="2:13" ht="15.75" x14ac:dyDescent="0.25">
      <c r="B9" s="359" t="s">
        <v>677</v>
      </c>
      <c r="C9" s="357">
        <v>4279</v>
      </c>
      <c r="D9" s="357">
        <v>4507</v>
      </c>
      <c r="E9" s="357">
        <v>4614</v>
      </c>
      <c r="F9" s="357">
        <v>11834</v>
      </c>
      <c r="G9" s="366"/>
      <c r="H9" s="370">
        <v>25234</v>
      </c>
      <c r="I9" s="376"/>
      <c r="J9" s="339"/>
      <c r="K9" s="339"/>
      <c r="L9" s="339"/>
      <c r="M9" s="339"/>
    </row>
    <row r="10" spans="2:13" ht="15.75" x14ac:dyDescent="0.25">
      <c r="B10" s="359" t="s">
        <v>681</v>
      </c>
      <c r="C10" s="357">
        <v>16</v>
      </c>
      <c r="D10" s="357">
        <v>20</v>
      </c>
      <c r="E10" s="357">
        <v>21</v>
      </c>
      <c r="F10" s="357">
        <v>48</v>
      </c>
      <c r="G10" s="366"/>
      <c r="H10" s="370">
        <v>105</v>
      </c>
      <c r="I10" s="376"/>
      <c r="J10" s="339"/>
      <c r="K10" s="339"/>
      <c r="L10" s="339"/>
      <c r="M10" s="339"/>
    </row>
    <row r="11" spans="2:13" ht="15.75" x14ac:dyDescent="0.25">
      <c r="B11" s="359" t="s">
        <v>678</v>
      </c>
      <c r="C11" s="357">
        <v>6351</v>
      </c>
      <c r="D11" s="357">
        <v>6304</v>
      </c>
      <c r="E11" s="357">
        <v>6552</v>
      </c>
      <c r="F11" s="357">
        <v>15461</v>
      </c>
      <c r="G11" s="366"/>
      <c r="H11" s="370">
        <v>34668</v>
      </c>
      <c r="I11" s="376"/>
      <c r="J11" s="339"/>
      <c r="K11" s="339"/>
      <c r="L11" s="339"/>
      <c r="M11" s="339"/>
    </row>
    <row r="12" spans="2:13" ht="15.75" x14ac:dyDescent="0.25">
      <c r="B12" s="359" t="s">
        <v>682</v>
      </c>
      <c r="C12" s="357">
        <v>4964</v>
      </c>
      <c r="D12" s="357">
        <v>4999</v>
      </c>
      <c r="E12" s="357">
        <v>4890</v>
      </c>
      <c r="F12" s="357">
        <v>12880</v>
      </c>
      <c r="G12" s="366"/>
      <c r="H12" s="370">
        <v>27733</v>
      </c>
      <c r="I12" s="376"/>
      <c r="J12" s="339"/>
      <c r="K12" s="339"/>
      <c r="L12" s="339"/>
      <c r="M12" s="339"/>
    </row>
    <row r="13" spans="2:13" ht="15.75" x14ac:dyDescent="0.25">
      <c r="B13" s="359" t="s">
        <v>679</v>
      </c>
      <c r="C13" s="357">
        <v>6929</v>
      </c>
      <c r="D13" s="357">
        <v>7182</v>
      </c>
      <c r="E13" s="357">
        <v>7230</v>
      </c>
      <c r="F13" s="357">
        <v>17961</v>
      </c>
      <c r="G13" s="366"/>
      <c r="H13" s="370">
        <v>39302</v>
      </c>
      <c r="I13" s="376"/>
      <c r="J13" s="339"/>
      <c r="K13" s="339"/>
      <c r="L13" s="339"/>
      <c r="M13" s="339"/>
    </row>
    <row r="14" spans="2:13" ht="15.75" x14ac:dyDescent="0.25">
      <c r="B14" s="359" t="s">
        <v>721</v>
      </c>
      <c r="C14" s="357">
        <v>3</v>
      </c>
      <c r="D14" s="357">
        <v>3</v>
      </c>
      <c r="E14" s="357">
        <v>2</v>
      </c>
      <c r="F14" s="357">
        <v>0</v>
      </c>
      <c r="G14" s="366"/>
      <c r="H14" s="370">
        <v>8</v>
      </c>
      <c r="I14" s="376"/>
      <c r="J14" s="339"/>
      <c r="K14" s="339"/>
      <c r="L14" s="339"/>
      <c r="M14" s="339"/>
    </row>
    <row r="15" spans="2:13" ht="15.75" x14ac:dyDescent="0.25">
      <c r="B15" s="360" t="s">
        <v>722</v>
      </c>
      <c r="C15" s="357">
        <v>2528</v>
      </c>
      <c r="D15" s="357">
        <v>2744</v>
      </c>
      <c r="E15" s="357">
        <v>2174</v>
      </c>
      <c r="F15" s="357">
        <v>8716</v>
      </c>
      <c r="G15" s="366"/>
      <c r="H15" s="370">
        <v>16162</v>
      </c>
      <c r="I15" s="376"/>
      <c r="J15" s="339"/>
      <c r="K15" s="339"/>
      <c r="L15" s="339"/>
      <c r="M15" s="339"/>
    </row>
    <row r="16" spans="2:13" ht="15.75" x14ac:dyDescent="0.25">
      <c r="B16" s="359" t="s">
        <v>723</v>
      </c>
      <c r="C16" s="357">
        <v>13</v>
      </c>
      <c r="D16" s="357">
        <v>13</v>
      </c>
      <c r="E16" s="357">
        <v>12</v>
      </c>
      <c r="F16" s="357">
        <v>18</v>
      </c>
      <c r="G16" s="366"/>
      <c r="H16" s="370">
        <v>56</v>
      </c>
      <c r="I16" s="376"/>
      <c r="J16" s="339"/>
      <c r="K16" s="339"/>
      <c r="L16" s="339"/>
      <c r="M16" s="339"/>
    </row>
    <row r="17" spans="2:13" ht="15.75" x14ac:dyDescent="0.25">
      <c r="B17" s="359" t="s">
        <v>684</v>
      </c>
      <c r="C17" s="357">
        <v>6</v>
      </c>
      <c r="D17" s="357">
        <v>6</v>
      </c>
      <c r="E17" s="357">
        <v>7</v>
      </c>
      <c r="F17" s="357">
        <v>19</v>
      </c>
      <c r="G17" s="366"/>
      <c r="H17" s="370">
        <v>38</v>
      </c>
      <c r="I17" s="376"/>
      <c r="J17" s="339"/>
      <c r="K17" s="339"/>
      <c r="L17" s="339"/>
      <c r="M17" s="339"/>
    </row>
    <row r="18" spans="2:13" ht="15.75" x14ac:dyDescent="0.25">
      <c r="B18" s="359" t="s">
        <v>685</v>
      </c>
      <c r="C18" s="357">
        <v>0</v>
      </c>
      <c r="D18" s="357">
        <v>0</v>
      </c>
      <c r="E18" s="357">
        <v>1</v>
      </c>
      <c r="F18" s="357">
        <v>0</v>
      </c>
      <c r="G18" s="366"/>
      <c r="H18" s="370">
        <v>1</v>
      </c>
      <c r="I18" s="376"/>
      <c r="J18" s="339"/>
      <c r="K18" s="339"/>
      <c r="L18" s="339"/>
      <c r="M18" s="339"/>
    </row>
    <row r="19" spans="2:13" ht="15.75" x14ac:dyDescent="0.25">
      <c r="B19" s="359" t="s">
        <v>686</v>
      </c>
      <c r="C19" s="357">
        <v>1023</v>
      </c>
      <c r="D19" s="357">
        <v>1078</v>
      </c>
      <c r="E19" s="357">
        <v>1143</v>
      </c>
      <c r="F19" s="357">
        <v>2277</v>
      </c>
      <c r="G19" s="366"/>
      <c r="H19" s="370">
        <v>5521</v>
      </c>
      <c r="I19" s="376"/>
      <c r="J19" s="339"/>
      <c r="K19" s="339"/>
      <c r="L19" s="339"/>
      <c r="M19" s="339"/>
    </row>
    <row r="20" spans="2:13" ht="15.75" x14ac:dyDescent="0.25">
      <c r="B20" s="367" t="s">
        <v>687</v>
      </c>
      <c r="C20" s="368">
        <v>26323</v>
      </c>
      <c r="D20" s="368">
        <v>27070</v>
      </c>
      <c r="E20" s="368">
        <v>26864</v>
      </c>
      <c r="F20" s="368">
        <v>69883</v>
      </c>
      <c r="G20" s="368">
        <v>0</v>
      </c>
      <c r="H20" s="379">
        <v>150140</v>
      </c>
      <c r="I20" s="376"/>
      <c r="J20" s="339"/>
      <c r="K20" s="339"/>
      <c r="L20" s="339"/>
      <c r="M20" s="339"/>
    </row>
    <row r="21" spans="2:13" ht="15.75" x14ac:dyDescent="0.25">
      <c r="B21" s="359" t="s">
        <v>688</v>
      </c>
      <c r="C21" s="366">
        <v>30366</v>
      </c>
      <c r="D21" s="366">
        <v>31924</v>
      </c>
      <c r="E21" s="366">
        <v>31901</v>
      </c>
      <c r="F21" s="366">
        <v>57275</v>
      </c>
      <c r="G21" s="366"/>
      <c r="H21" s="370">
        <v>151466</v>
      </c>
      <c r="I21" s="376"/>
      <c r="J21" s="339"/>
      <c r="K21" s="339"/>
      <c r="L21" s="339"/>
      <c r="M21" s="339"/>
    </row>
    <row r="22" spans="2:13" ht="15.75" x14ac:dyDescent="0.25">
      <c r="B22" s="359" t="s">
        <v>689</v>
      </c>
      <c r="C22" s="366">
        <v>8679</v>
      </c>
      <c r="D22" s="366">
        <v>9207</v>
      </c>
      <c r="E22" s="366">
        <v>8930</v>
      </c>
      <c r="F22" s="366">
        <v>16794</v>
      </c>
      <c r="G22" s="366"/>
      <c r="H22" s="370">
        <v>43610</v>
      </c>
      <c r="I22" s="378"/>
      <c r="J22" s="339"/>
      <c r="K22" s="339"/>
      <c r="L22" s="339"/>
      <c r="M22" s="339"/>
    </row>
    <row r="23" spans="2:13" ht="15.75" x14ac:dyDescent="0.25">
      <c r="B23" s="359" t="s">
        <v>691</v>
      </c>
      <c r="C23" s="366">
        <v>4201</v>
      </c>
      <c r="D23" s="366">
        <v>4238</v>
      </c>
      <c r="E23" s="366">
        <v>4482</v>
      </c>
      <c r="F23" s="366">
        <v>7979</v>
      </c>
      <c r="G23" s="366"/>
      <c r="H23" s="370">
        <v>20900</v>
      </c>
      <c r="I23" s="339"/>
      <c r="J23" s="339"/>
      <c r="K23" s="339"/>
      <c r="L23" s="339"/>
      <c r="M23" s="339"/>
    </row>
    <row r="24" spans="2:13" ht="15.75" x14ac:dyDescent="0.25">
      <c r="B24" s="359" t="s">
        <v>692</v>
      </c>
      <c r="C24" s="366">
        <v>3184</v>
      </c>
      <c r="D24" s="366">
        <v>3261</v>
      </c>
      <c r="E24" s="366">
        <v>2975</v>
      </c>
      <c r="F24" s="366">
        <v>5390</v>
      </c>
      <c r="G24" s="366"/>
      <c r="H24" s="370">
        <v>14810</v>
      </c>
      <c r="I24" s="339"/>
      <c r="J24" s="339"/>
      <c r="K24" s="339"/>
      <c r="L24" s="339"/>
      <c r="M24" s="339"/>
    </row>
    <row r="25" spans="2:13" ht="15.75" x14ac:dyDescent="0.2">
      <c r="B25" s="359" t="s">
        <v>690</v>
      </c>
      <c r="C25" s="366">
        <v>0</v>
      </c>
      <c r="D25" s="366">
        <v>81</v>
      </c>
      <c r="E25" s="366">
        <v>90</v>
      </c>
      <c r="F25" s="366"/>
      <c r="G25" s="366"/>
      <c r="H25" s="370">
        <v>171</v>
      </c>
      <c r="I25" s="380"/>
      <c r="J25" s="380"/>
      <c r="K25" s="380"/>
      <c r="L25" s="380"/>
      <c r="M25" s="380"/>
    </row>
    <row r="26" spans="2:13" ht="15.75" x14ac:dyDescent="0.2">
      <c r="B26" s="367" t="s">
        <v>693</v>
      </c>
      <c r="C26" s="368">
        <v>46430</v>
      </c>
      <c r="D26" s="368">
        <v>48711</v>
      </c>
      <c r="E26" s="368">
        <v>48378</v>
      </c>
      <c r="F26" s="368">
        <v>87438</v>
      </c>
      <c r="G26" s="368">
        <v>0</v>
      </c>
      <c r="H26" s="375">
        <v>230957</v>
      </c>
      <c r="I26" s="380"/>
      <c r="J26" s="380"/>
      <c r="K26" s="380"/>
      <c r="L26" s="380"/>
      <c r="M26" s="380"/>
    </row>
    <row r="27" spans="2:13" ht="15.75" x14ac:dyDescent="0.2">
      <c r="B27" s="369" t="s">
        <v>117</v>
      </c>
      <c r="C27" s="370">
        <v>94379</v>
      </c>
      <c r="D27" s="370">
        <v>98080</v>
      </c>
      <c r="E27" s="370">
        <v>96702</v>
      </c>
      <c r="F27" s="370">
        <v>187680</v>
      </c>
      <c r="G27" s="370">
        <v>37</v>
      </c>
      <c r="H27" s="370">
        <v>476878</v>
      </c>
    </row>
    <row r="28" spans="2:13" x14ac:dyDescent="0.2">
      <c r="B28" s="2037" t="s">
        <v>724</v>
      </c>
      <c r="C28" s="2037"/>
      <c r="D28" s="2037"/>
      <c r="E28" s="2037"/>
      <c r="F28" s="2037"/>
      <c r="G28" s="2037"/>
    </row>
    <row r="29" spans="2:13" x14ac:dyDescent="0.2">
      <c r="B29" s="2032" t="s">
        <v>695</v>
      </c>
      <c r="C29" s="2032"/>
      <c r="D29" s="2032"/>
      <c r="E29" s="2032"/>
      <c r="F29" s="2032"/>
      <c r="G29" s="2032"/>
    </row>
    <row r="30" spans="2:13" ht="12.75" customHeight="1" x14ac:dyDescent="0.2">
      <c r="B30" s="2032" t="s">
        <v>696</v>
      </c>
      <c r="C30" s="2032"/>
      <c r="D30" s="2032"/>
      <c r="E30" s="2032"/>
      <c r="F30" s="2032"/>
      <c r="G30" s="2032"/>
    </row>
    <row r="31" spans="2:13" x14ac:dyDescent="0.2">
      <c r="B31" s="2043"/>
      <c r="C31" s="2043"/>
      <c r="D31" s="2043"/>
      <c r="E31" s="2043"/>
      <c r="F31" s="2043"/>
      <c r="G31" s="2043"/>
    </row>
    <row r="32" spans="2:13" ht="14.25" x14ac:dyDescent="0.2">
      <c r="C32" s="381"/>
      <c r="D32" s="381"/>
      <c r="E32" s="381"/>
      <c r="F32" s="381"/>
      <c r="G32" s="381"/>
      <c r="H32" s="381"/>
    </row>
    <row r="33" spans="2:7" x14ac:dyDescent="0.2">
      <c r="B33" s="2044"/>
      <c r="C33" s="2044"/>
      <c r="D33" s="2044"/>
      <c r="E33" s="2044"/>
      <c r="F33" s="2044"/>
      <c r="G33" s="2044"/>
    </row>
    <row r="34" spans="2:7" x14ac:dyDescent="0.2">
      <c r="B34" s="2044"/>
      <c r="C34" s="2044"/>
      <c r="D34" s="2044"/>
      <c r="E34" s="2044"/>
      <c r="F34" s="2044"/>
      <c r="G34" s="2044"/>
    </row>
  </sheetData>
  <mergeCells count="8">
    <mergeCell ref="B31:G31"/>
    <mergeCell ref="B33:G34"/>
    <mergeCell ref="B2:H2"/>
    <mergeCell ref="B3:H3"/>
    <mergeCell ref="B4:H4"/>
    <mergeCell ref="B28:G28"/>
    <mergeCell ref="B29:G29"/>
    <mergeCell ref="B30:G30"/>
  </mergeCells>
  <hyperlinks>
    <hyperlink ref="I2" location="'Indice Total'!A108" display="Volver"/>
  </hyperlinks>
  <pageMargins left="0.70866141732283472" right="0.70866141732283472" top="0.74803149606299213" bottom="0.74803149606299213" header="0.31496062992125984" footer="0.31496062992125984"/>
  <pageSetup scale="99" orientation="landscape"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2:W30"/>
  <sheetViews>
    <sheetView showGridLines="0" zoomScale="90" zoomScaleNormal="90" workbookViewId="0"/>
  </sheetViews>
  <sheetFormatPr baseColWidth="10" defaultColWidth="10.28515625" defaultRowHeight="15" x14ac:dyDescent="0.25"/>
  <cols>
    <col min="1" max="1" width="22.140625" style="382" customWidth="1"/>
    <col min="2" max="2" width="46.7109375" style="382" customWidth="1"/>
    <col min="3" max="3" width="14.28515625" style="382" customWidth="1"/>
    <col min="4" max="5" width="15.42578125" style="382" customWidth="1"/>
    <col min="6" max="6" width="19" style="382" customWidth="1"/>
    <col min="7" max="7" width="16.7109375" style="382" customWidth="1"/>
    <col min="8" max="8" width="15.42578125" style="382" customWidth="1"/>
    <col min="9" max="9" width="16.5703125" style="382" customWidth="1"/>
    <col min="10" max="10" width="11.42578125" style="382" bestFit="1" customWidth="1"/>
    <col min="11" max="11" width="7" style="382" customWidth="1"/>
    <col min="12" max="12" width="10.28515625" style="382"/>
    <col min="13" max="13" width="11.42578125" style="382" bestFit="1" customWidth="1"/>
    <col min="14" max="14" width="6.85546875" style="382" customWidth="1"/>
    <col min="15" max="15" width="10.28515625" style="382"/>
    <col min="16" max="16" width="11.42578125" style="382" bestFit="1" customWidth="1"/>
    <col min="17" max="17" width="5.85546875" style="382" customWidth="1"/>
    <col min="18" max="18" width="10.28515625" style="382"/>
    <col min="19" max="19" width="11.42578125" style="382" bestFit="1" customWidth="1"/>
    <col min="20" max="20" width="6" style="382" customWidth="1"/>
    <col min="21" max="191" width="10.28515625" style="382"/>
    <col min="192" max="192" width="2.85546875" style="382" customWidth="1"/>
    <col min="193" max="246" width="10.28515625" style="382"/>
    <col min="247" max="247" width="33.85546875" style="382" customWidth="1"/>
    <col min="248" max="248" width="14" style="382" customWidth="1"/>
    <col min="249" max="250" width="13.28515625" style="382" customWidth="1"/>
    <col min="251" max="251" width="13.42578125" style="382" customWidth="1"/>
    <col min="252" max="252" width="17.140625" style="382" customWidth="1"/>
    <col min="253" max="253" width="13.85546875" style="382" customWidth="1"/>
    <col min="254" max="447" width="10.28515625" style="382"/>
    <col min="448" max="448" width="2.85546875" style="382" customWidth="1"/>
    <col min="449" max="502" width="10.28515625" style="382"/>
    <col min="503" max="503" width="33.85546875" style="382" customWidth="1"/>
    <col min="504" max="504" width="14" style="382" customWidth="1"/>
    <col min="505" max="506" width="13.28515625" style="382" customWidth="1"/>
    <col min="507" max="507" width="13.42578125" style="382" customWidth="1"/>
    <col min="508" max="508" width="17.140625" style="382" customWidth="1"/>
    <col min="509" max="509" width="13.85546875" style="382" customWidth="1"/>
    <col min="510" max="703" width="10.28515625" style="382"/>
    <col min="704" max="704" width="2.85546875" style="382" customWidth="1"/>
    <col min="705" max="758" width="10.28515625" style="382"/>
    <col min="759" max="759" width="33.85546875" style="382" customWidth="1"/>
    <col min="760" max="760" width="14" style="382" customWidth="1"/>
    <col min="761" max="762" width="13.28515625" style="382" customWidth="1"/>
    <col min="763" max="763" width="13.42578125" style="382" customWidth="1"/>
    <col min="764" max="764" width="17.140625" style="382" customWidth="1"/>
    <col min="765" max="765" width="13.85546875" style="382" customWidth="1"/>
    <col min="766" max="959" width="10.28515625" style="382"/>
    <col min="960" max="960" width="2.85546875" style="382" customWidth="1"/>
    <col min="961" max="1014" width="10.28515625" style="382"/>
    <col min="1015" max="1015" width="33.85546875" style="382" customWidth="1"/>
    <col min="1016" max="1016" width="14" style="382" customWidth="1"/>
    <col min="1017" max="1018" width="13.28515625" style="382" customWidth="1"/>
    <col min="1019" max="1019" width="13.42578125" style="382" customWidth="1"/>
    <col min="1020" max="1020" width="17.140625" style="382" customWidth="1"/>
    <col min="1021" max="1021" width="13.85546875" style="382" customWidth="1"/>
    <col min="1022" max="1215" width="10.28515625" style="382"/>
    <col min="1216" max="1216" width="2.85546875" style="382" customWidth="1"/>
    <col min="1217" max="1270" width="10.28515625" style="382"/>
    <col min="1271" max="1271" width="33.85546875" style="382" customWidth="1"/>
    <col min="1272" max="1272" width="14" style="382" customWidth="1"/>
    <col min="1273" max="1274" width="13.28515625" style="382" customWidth="1"/>
    <col min="1275" max="1275" width="13.42578125" style="382" customWidth="1"/>
    <col min="1276" max="1276" width="17.140625" style="382" customWidth="1"/>
    <col min="1277" max="1277" width="13.85546875" style="382" customWidth="1"/>
    <col min="1278" max="1471" width="10.28515625" style="382"/>
    <col min="1472" max="1472" width="2.85546875" style="382" customWidth="1"/>
    <col min="1473" max="1526" width="10.28515625" style="382"/>
    <col min="1527" max="1527" width="33.85546875" style="382" customWidth="1"/>
    <col min="1528" max="1528" width="14" style="382" customWidth="1"/>
    <col min="1529" max="1530" width="13.28515625" style="382" customWidth="1"/>
    <col min="1531" max="1531" width="13.42578125" style="382" customWidth="1"/>
    <col min="1532" max="1532" width="17.140625" style="382" customWidth="1"/>
    <col min="1533" max="1533" width="13.85546875" style="382" customWidth="1"/>
    <col min="1534" max="1727" width="10.28515625" style="382"/>
    <col min="1728" max="1728" width="2.85546875" style="382" customWidth="1"/>
    <col min="1729" max="1782" width="10.28515625" style="382"/>
    <col min="1783" max="1783" width="33.85546875" style="382" customWidth="1"/>
    <col min="1784" max="1784" width="14" style="382" customWidth="1"/>
    <col min="1785" max="1786" width="13.28515625" style="382" customWidth="1"/>
    <col min="1787" max="1787" width="13.42578125" style="382" customWidth="1"/>
    <col min="1788" max="1788" width="17.140625" style="382" customWidth="1"/>
    <col min="1789" max="1789" width="13.85546875" style="382" customWidth="1"/>
    <col min="1790" max="1983" width="10.28515625" style="382"/>
    <col min="1984" max="1984" width="2.85546875" style="382" customWidth="1"/>
    <col min="1985" max="2038" width="10.28515625" style="382"/>
    <col min="2039" max="2039" width="33.85546875" style="382" customWidth="1"/>
    <col min="2040" max="2040" width="14" style="382" customWidth="1"/>
    <col min="2041" max="2042" width="13.28515625" style="382" customWidth="1"/>
    <col min="2043" max="2043" width="13.42578125" style="382" customWidth="1"/>
    <col min="2044" max="2044" width="17.140625" style="382" customWidth="1"/>
    <col min="2045" max="2045" width="13.85546875" style="382" customWidth="1"/>
    <col min="2046" max="2239" width="10.28515625" style="382"/>
    <col min="2240" max="2240" width="2.85546875" style="382" customWidth="1"/>
    <col min="2241" max="2294" width="10.28515625" style="382"/>
    <col min="2295" max="2295" width="33.85546875" style="382" customWidth="1"/>
    <col min="2296" max="2296" width="14" style="382" customWidth="1"/>
    <col min="2297" max="2298" width="13.28515625" style="382" customWidth="1"/>
    <col min="2299" max="2299" width="13.42578125" style="382" customWidth="1"/>
    <col min="2300" max="2300" width="17.140625" style="382" customWidth="1"/>
    <col min="2301" max="2301" width="13.85546875" style="382" customWidth="1"/>
    <col min="2302" max="2495" width="10.28515625" style="382"/>
    <col min="2496" max="2496" width="2.85546875" style="382" customWidth="1"/>
    <col min="2497" max="2550" width="10.28515625" style="382"/>
    <col min="2551" max="2551" width="33.85546875" style="382" customWidth="1"/>
    <col min="2552" max="2552" width="14" style="382" customWidth="1"/>
    <col min="2553" max="2554" width="13.28515625" style="382" customWidth="1"/>
    <col min="2555" max="2555" width="13.42578125" style="382" customWidth="1"/>
    <col min="2556" max="2556" width="17.140625" style="382" customWidth="1"/>
    <col min="2557" max="2557" width="13.85546875" style="382" customWidth="1"/>
    <col min="2558" max="2751" width="10.28515625" style="382"/>
    <col min="2752" max="2752" width="2.85546875" style="382" customWidth="1"/>
    <col min="2753" max="2806" width="10.28515625" style="382"/>
    <col min="2807" max="2807" width="33.85546875" style="382" customWidth="1"/>
    <col min="2808" max="2808" width="14" style="382" customWidth="1"/>
    <col min="2809" max="2810" width="13.28515625" style="382" customWidth="1"/>
    <col min="2811" max="2811" width="13.42578125" style="382" customWidth="1"/>
    <col min="2812" max="2812" width="17.140625" style="382" customWidth="1"/>
    <col min="2813" max="2813" width="13.85546875" style="382" customWidth="1"/>
    <col min="2814" max="3007" width="10.28515625" style="382"/>
    <col min="3008" max="3008" width="2.85546875" style="382" customWidth="1"/>
    <col min="3009" max="3062" width="10.28515625" style="382"/>
    <col min="3063" max="3063" width="33.85546875" style="382" customWidth="1"/>
    <col min="3064" max="3064" width="14" style="382" customWidth="1"/>
    <col min="3065" max="3066" width="13.28515625" style="382" customWidth="1"/>
    <col min="3067" max="3067" width="13.42578125" style="382" customWidth="1"/>
    <col min="3068" max="3068" width="17.140625" style="382" customWidth="1"/>
    <col min="3069" max="3069" width="13.85546875" style="382" customWidth="1"/>
    <col min="3070" max="3263" width="10.28515625" style="382"/>
    <col min="3264" max="3264" width="2.85546875" style="382" customWidth="1"/>
    <col min="3265" max="3318" width="10.28515625" style="382"/>
    <col min="3319" max="3319" width="33.85546875" style="382" customWidth="1"/>
    <col min="3320" max="3320" width="14" style="382" customWidth="1"/>
    <col min="3321" max="3322" width="13.28515625" style="382" customWidth="1"/>
    <col min="3323" max="3323" width="13.42578125" style="382" customWidth="1"/>
    <col min="3324" max="3324" width="17.140625" style="382" customWidth="1"/>
    <col min="3325" max="3325" width="13.85546875" style="382" customWidth="1"/>
    <col min="3326" max="3519" width="10.28515625" style="382"/>
    <col min="3520" max="3520" width="2.85546875" style="382" customWidth="1"/>
    <col min="3521" max="3574" width="10.28515625" style="382"/>
    <col min="3575" max="3575" width="33.85546875" style="382" customWidth="1"/>
    <col min="3576" max="3576" width="14" style="382" customWidth="1"/>
    <col min="3577" max="3578" width="13.28515625" style="382" customWidth="1"/>
    <col min="3579" max="3579" width="13.42578125" style="382" customWidth="1"/>
    <col min="3580" max="3580" width="17.140625" style="382" customWidth="1"/>
    <col min="3581" max="3581" width="13.85546875" style="382" customWidth="1"/>
    <col min="3582" max="3775" width="10.28515625" style="382"/>
    <col min="3776" max="3776" width="2.85546875" style="382" customWidth="1"/>
    <col min="3777" max="3830" width="10.28515625" style="382"/>
    <col min="3831" max="3831" width="33.85546875" style="382" customWidth="1"/>
    <col min="3832" max="3832" width="14" style="382" customWidth="1"/>
    <col min="3833" max="3834" width="13.28515625" style="382" customWidth="1"/>
    <col min="3835" max="3835" width="13.42578125" style="382" customWidth="1"/>
    <col min="3836" max="3836" width="17.140625" style="382" customWidth="1"/>
    <col min="3837" max="3837" width="13.85546875" style="382" customWidth="1"/>
    <col min="3838" max="4031" width="10.28515625" style="382"/>
    <col min="4032" max="4032" width="2.85546875" style="382" customWidth="1"/>
    <col min="4033" max="4086" width="10.28515625" style="382"/>
    <col min="4087" max="4087" width="33.85546875" style="382" customWidth="1"/>
    <col min="4088" max="4088" width="14" style="382" customWidth="1"/>
    <col min="4089" max="4090" width="13.28515625" style="382" customWidth="1"/>
    <col min="4091" max="4091" width="13.42578125" style="382" customWidth="1"/>
    <col min="4092" max="4092" width="17.140625" style="382" customWidth="1"/>
    <col min="4093" max="4093" width="13.85546875" style="382" customWidth="1"/>
    <col min="4094" max="4287" width="10.28515625" style="382"/>
    <col min="4288" max="4288" width="2.85546875" style="382" customWidth="1"/>
    <col min="4289" max="4342" width="10.28515625" style="382"/>
    <col min="4343" max="4343" width="33.85546875" style="382" customWidth="1"/>
    <col min="4344" max="4344" width="14" style="382" customWidth="1"/>
    <col min="4345" max="4346" width="13.28515625" style="382" customWidth="1"/>
    <col min="4347" max="4347" width="13.42578125" style="382" customWidth="1"/>
    <col min="4348" max="4348" width="17.140625" style="382" customWidth="1"/>
    <col min="4349" max="4349" width="13.85546875" style="382" customWidth="1"/>
    <col min="4350" max="4543" width="10.28515625" style="382"/>
    <col min="4544" max="4544" width="2.85546875" style="382" customWidth="1"/>
    <col min="4545" max="4598" width="10.28515625" style="382"/>
    <col min="4599" max="4599" width="33.85546875" style="382" customWidth="1"/>
    <col min="4600" max="4600" width="14" style="382" customWidth="1"/>
    <col min="4601" max="4602" width="13.28515625" style="382" customWidth="1"/>
    <col min="4603" max="4603" width="13.42578125" style="382" customWidth="1"/>
    <col min="4604" max="4604" width="17.140625" style="382" customWidth="1"/>
    <col min="4605" max="4605" width="13.85546875" style="382" customWidth="1"/>
    <col min="4606" max="4799" width="10.28515625" style="382"/>
    <col min="4800" max="4800" width="2.85546875" style="382" customWidth="1"/>
    <col min="4801" max="4854" width="10.28515625" style="382"/>
    <col min="4855" max="4855" width="33.85546875" style="382" customWidth="1"/>
    <col min="4856" max="4856" width="14" style="382" customWidth="1"/>
    <col min="4857" max="4858" width="13.28515625" style="382" customWidth="1"/>
    <col min="4859" max="4859" width="13.42578125" style="382" customWidth="1"/>
    <col min="4860" max="4860" width="17.140625" style="382" customWidth="1"/>
    <col min="4861" max="4861" width="13.85546875" style="382" customWidth="1"/>
    <col min="4862" max="5055" width="10.28515625" style="382"/>
    <col min="5056" max="5056" width="2.85546875" style="382" customWidth="1"/>
    <col min="5057" max="5110" width="10.28515625" style="382"/>
    <col min="5111" max="5111" width="33.85546875" style="382" customWidth="1"/>
    <col min="5112" max="5112" width="14" style="382" customWidth="1"/>
    <col min="5113" max="5114" width="13.28515625" style="382" customWidth="1"/>
    <col min="5115" max="5115" width="13.42578125" style="382" customWidth="1"/>
    <col min="5116" max="5116" width="17.140625" style="382" customWidth="1"/>
    <col min="5117" max="5117" width="13.85546875" style="382" customWidth="1"/>
    <col min="5118" max="5311" width="10.28515625" style="382"/>
    <col min="5312" max="5312" width="2.85546875" style="382" customWidth="1"/>
    <col min="5313" max="5366" width="10.28515625" style="382"/>
    <col min="5367" max="5367" width="33.85546875" style="382" customWidth="1"/>
    <col min="5368" max="5368" width="14" style="382" customWidth="1"/>
    <col min="5369" max="5370" width="13.28515625" style="382" customWidth="1"/>
    <col min="5371" max="5371" width="13.42578125" style="382" customWidth="1"/>
    <col min="5372" max="5372" width="17.140625" style="382" customWidth="1"/>
    <col min="5373" max="5373" width="13.85546875" style="382" customWidth="1"/>
    <col min="5374" max="5567" width="10.28515625" style="382"/>
    <col min="5568" max="5568" width="2.85546875" style="382" customWidth="1"/>
    <col min="5569" max="5622" width="10.28515625" style="382"/>
    <col min="5623" max="5623" width="33.85546875" style="382" customWidth="1"/>
    <col min="5624" max="5624" width="14" style="382" customWidth="1"/>
    <col min="5625" max="5626" width="13.28515625" style="382" customWidth="1"/>
    <col min="5627" max="5627" width="13.42578125" style="382" customWidth="1"/>
    <col min="5628" max="5628" width="17.140625" style="382" customWidth="1"/>
    <col min="5629" max="5629" width="13.85546875" style="382" customWidth="1"/>
    <col min="5630" max="5823" width="10.28515625" style="382"/>
    <col min="5824" max="5824" width="2.85546875" style="382" customWidth="1"/>
    <col min="5825" max="5878" width="10.28515625" style="382"/>
    <col min="5879" max="5879" width="33.85546875" style="382" customWidth="1"/>
    <col min="5880" max="5880" width="14" style="382" customWidth="1"/>
    <col min="5881" max="5882" width="13.28515625" style="382" customWidth="1"/>
    <col min="5883" max="5883" width="13.42578125" style="382" customWidth="1"/>
    <col min="5884" max="5884" width="17.140625" style="382" customWidth="1"/>
    <col min="5885" max="5885" width="13.85546875" style="382" customWidth="1"/>
    <col min="5886" max="6079" width="10.28515625" style="382"/>
    <col min="6080" max="6080" width="2.85546875" style="382" customWidth="1"/>
    <col min="6081" max="6134" width="10.28515625" style="382"/>
    <col min="6135" max="6135" width="33.85546875" style="382" customWidth="1"/>
    <col min="6136" max="6136" width="14" style="382" customWidth="1"/>
    <col min="6137" max="6138" width="13.28515625" style="382" customWidth="1"/>
    <col min="6139" max="6139" width="13.42578125" style="382" customWidth="1"/>
    <col min="6140" max="6140" width="17.140625" style="382" customWidth="1"/>
    <col min="6141" max="6141" width="13.85546875" style="382" customWidth="1"/>
    <col min="6142" max="6335" width="10.28515625" style="382"/>
    <col min="6336" max="6336" width="2.85546875" style="382" customWidth="1"/>
    <col min="6337" max="6390" width="10.28515625" style="382"/>
    <col min="6391" max="6391" width="33.85546875" style="382" customWidth="1"/>
    <col min="6392" max="6392" width="14" style="382" customWidth="1"/>
    <col min="6393" max="6394" width="13.28515625" style="382" customWidth="1"/>
    <col min="6395" max="6395" width="13.42578125" style="382" customWidth="1"/>
    <col min="6396" max="6396" width="17.140625" style="382" customWidth="1"/>
    <col min="6397" max="6397" width="13.85546875" style="382" customWidth="1"/>
    <col min="6398" max="6591" width="10.28515625" style="382"/>
    <col min="6592" max="6592" width="2.85546875" style="382" customWidth="1"/>
    <col min="6593" max="6646" width="10.28515625" style="382"/>
    <col min="6647" max="6647" width="33.85546875" style="382" customWidth="1"/>
    <col min="6648" max="6648" width="14" style="382" customWidth="1"/>
    <col min="6649" max="6650" width="13.28515625" style="382" customWidth="1"/>
    <col min="6651" max="6651" width="13.42578125" style="382" customWidth="1"/>
    <col min="6652" max="6652" width="17.140625" style="382" customWidth="1"/>
    <col min="6653" max="6653" width="13.85546875" style="382" customWidth="1"/>
    <col min="6654" max="6847" width="10.28515625" style="382"/>
    <col min="6848" max="6848" width="2.85546875" style="382" customWidth="1"/>
    <col min="6849" max="6902" width="10.28515625" style="382"/>
    <col min="6903" max="6903" width="33.85546875" style="382" customWidth="1"/>
    <col min="6904" max="6904" width="14" style="382" customWidth="1"/>
    <col min="6905" max="6906" width="13.28515625" style="382" customWidth="1"/>
    <col min="6907" max="6907" width="13.42578125" style="382" customWidth="1"/>
    <col min="6908" max="6908" width="17.140625" style="382" customWidth="1"/>
    <col min="6909" max="6909" width="13.85546875" style="382" customWidth="1"/>
    <col min="6910" max="7103" width="10.28515625" style="382"/>
    <col min="7104" max="7104" width="2.85546875" style="382" customWidth="1"/>
    <col min="7105" max="7158" width="10.28515625" style="382"/>
    <col min="7159" max="7159" width="33.85546875" style="382" customWidth="1"/>
    <col min="7160" max="7160" width="14" style="382" customWidth="1"/>
    <col min="7161" max="7162" width="13.28515625" style="382" customWidth="1"/>
    <col min="7163" max="7163" width="13.42578125" style="382" customWidth="1"/>
    <col min="7164" max="7164" width="17.140625" style="382" customWidth="1"/>
    <col min="7165" max="7165" width="13.85546875" style="382" customWidth="1"/>
    <col min="7166" max="7359" width="10.28515625" style="382"/>
    <col min="7360" max="7360" width="2.85546875" style="382" customWidth="1"/>
    <col min="7361" max="7414" width="10.28515625" style="382"/>
    <col min="7415" max="7415" width="33.85546875" style="382" customWidth="1"/>
    <col min="7416" max="7416" width="14" style="382" customWidth="1"/>
    <col min="7417" max="7418" width="13.28515625" style="382" customWidth="1"/>
    <col min="7419" max="7419" width="13.42578125" style="382" customWidth="1"/>
    <col min="7420" max="7420" width="17.140625" style="382" customWidth="1"/>
    <col min="7421" max="7421" width="13.85546875" style="382" customWidth="1"/>
    <col min="7422" max="7615" width="10.28515625" style="382"/>
    <col min="7616" max="7616" width="2.85546875" style="382" customWidth="1"/>
    <col min="7617" max="7670" width="10.28515625" style="382"/>
    <col min="7671" max="7671" width="33.85546875" style="382" customWidth="1"/>
    <col min="7672" max="7672" width="14" style="382" customWidth="1"/>
    <col min="7673" max="7674" width="13.28515625" style="382" customWidth="1"/>
    <col min="7675" max="7675" width="13.42578125" style="382" customWidth="1"/>
    <col min="7676" max="7676" width="17.140625" style="382" customWidth="1"/>
    <col min="7677" max="7677" width="13.85546875" style="382" customWidth="1"/>
    <col min="7678" max="7871" width="10.28515625" style="382"/>
    <col min="7872" max="7872" width="2.85546875" style="382" customWidth="1"/>
    <col min="7873" max="7926" width="10.28515625" style="382"/>
    <col min="7927" max="7927" width="33.85546875" style="382" customWidth="1"/>
    <col min="7928" max="7928" width="14" style="382" customWidth="1"/>
    <col min="7929" max="7930" width="13.28515625" style="382" customWidth="1"/>
    <col min="7931" max="7931" width="13.42578125" style="382" customWidth="1"/>
    <col min="7932" max="7932" width="17.140625" style="382" customWidth="1"/>
    <col min="7933" max="7933" width="13.85546875" style="382" customWidth="1"/>
    <col min="7934" max="8127" width="10.28515625" style="382"/>
    <col min="8128" max="8128" width="2.85546875" style="382" customWidth="1"/>
    <col min="8129" max="8182" width="10.28515625" style="382"/>
    <col min="8183" max="8183" width="33.85546875" style="382" customWidth="1"/>
    <col min="8184" max="8184" width="14" style="382" customWidth="1"/>
    <col min="8185" max="8186" width="13.28515625" style="382" customWidth="1"/>
    <col min="8187" max="8187" width="13.42578125" style="382" customWidth="1"/>
    <col min="8188" max="8188" width="17.140625" style="382" customWidth="1"/>
    <col min="8189" max="8189" width="13.85546875" style="382" customWidth="1"/>
    <col min="8190" max="8383" width="10.28515625" style="382"/>
    <col min="8384" max="8384" width="2.85546875" style="382" customWidth="1"/>
    <col min="8385" max="8438" width="10.28515625" style="382"/>
    <col min="8439" max="8439" width="33.85546875" style="382" customWidth="1"/>
    <col min="8440" max="8440" width="14" style="382" customWidth="1"/>
    <col min="8441" max="8442" width="13.28515625" style="382" customWidth="1"/>
    <col min="8443" max="8443" width="13.42578125" style="382" customWidth="1"/>
    <col min="8444" max="8444" width="17.140625" style="382" customWidth="1"/>
    <col min="8445" max="8445" width="13.85546875" style="382" customWidth="1"/>
    <col min="8446" max="8639" width="10.28515625" style="382"/>
    <col min="8640" max="8640" width="2.85546875" style="382" customWidth="1"/>
    <col min="8641" max="8694" width="10.28515625" style="382"/>
    <col min="8695" max="8695" width="33.85546875" style="382" customWidth="1"/>
    <col min="8696" max="8696" width="14" style="382" customWidth="1"/>
    <col min="8697" max="8698" width="13.28515625" style="382" customWidth="1"/>
    <col min="8699" max="8699" width="13.42578125" style="382" customWidth="1"/>
    <col min="8700" max="8700" width="17.140625" style="382" customWidth="1"/>
    <col min="8701" max="8701" width="13.85546875" style="382" customWidth="1"/>
    <col min="8702" max="8895" width="10.28515625" style="382"/>
    <col min="8896" max="8896" width="2.85546875" style="382" customWidth="1"/>
    <col min="8897" max="8950" width="10.28515625" style="382"/>
    <col min="8951" max="8951" width="33.85546875" style="382" customWidth="1"/>
    <col min="8952" max="8952" width="14" style="382" customWidth="1"/>
    <col min="8953" max="8954" width="13.28515625" style="382" customWidth="1"/>
    <col min="8955" max="8955" width="13.42578125" style="382" customWidth="1"/>
    <col min="8956" max="8956" width="17.140625" style="382" customWidth="1"/>
    <col min="8957" max="8957" width="13.85546875" style="382" customWidth="1"/>
    <col min="8958" max="9151" width="10.28515625" style="382"/>
    <col min="9152" max="9152" width="2.85546875" style="382" customWidth="1"/>
    <col min="9153" max="9206" width="10.28515625" style="382"/>
    <col min="9207" max="9207" width="33.85546875" style="382" customWidth="1"/>
    <col min="9208" max="9208" width="14" style="382" customWidth="1"/>
    <col min="9209" max="9210" width="13.28515625" style="382" customWidth="1"/>
    <col min="9211" max="9211" width="13.42578125" style="382" customWidth="1"/>
    <col min="9212" max="9212" width="17.140625" style="382" customWidth="1"/>
    <col min="9213" max="9213" width="13.85546875" style="382" customWidth="1"/>
    <col min="9214" max="9407" width="10.28515625" style="382"/>
    <col min="9408" max="9408" width="2.85546875" style="382" customWidth="1"/>
    <col min="9409" max="9462" width="10.28515625" style="382"/>
    <col min="9463" max="9463" width="33.85546875" style="382" customWidth="1"/>
    <col min="9464" max="9464" width="14" style="382" customWidth="1"/>
    <col min="9465" max="9466" width="13.28515625" style="382" customWidth="1"/>
    <col min="9467" max="9467" width="13.42578125" style="382" customWidth="1"/>
    <col min="9468" max="9468" width="17.140625" style="382" customWidth="1"/>
    <col min="9469" max="9469" width="13.85546875" style="382" customWidth="1"/>
    <col min="9470" max="9663" width="10.28515625" style="382"/>
    <col min="9664" max="9664" width="2.85546875" style="382" customWidth="1"/>
    <col min="9665" max="9718" width="10.28515625" style="382"/>
    <col min="9719" max="9719" width="33.85546875" style="382" customWidth="1"/>
    <col min="9720" max="9720" width="14" style="382" customWidth="1"/>
    <col min="9721" max="9722" width="13.28515625" style="382" customWidth="1"/>
    <col min="9723" max="9723" width="13.42578125" style="382" customWidth="1"/>
    <col min="9724" max="9724" width="17.140625" style="382" customWidth="1"/>
    <col min="9725" max="9725" width="13.85546875" style="382" customWidth="1"/>
    <col min="9726" max="9919" width="10.28515625" style="382"/>
    <col min="9920" max="9920" width="2.85546875" style="382" customWidth="1"/>
    <col min="9921" max="9974" width="10.28515625" style="382"/>
    <col min="9975" max="9975" width="33.85546875" style="382" customWidth="1"/>
    <col min="9976" max="9976" width="14" style="382" customWidth="1"/>
    <col min="9977" max="9978" width="13.28515625" style="382" customWidth="1"/>
    <col min="9979" max="9979" width="13.42578125" style="382" customWidth="1"/>
    <col min="9980" max="9980" width="17.140625" style="382" customWidth="1"/>
    <col min="9981" max="9981" width="13.85546875" style="382" customWidth="1"/>
    <col min="9982" max="10175" width="10.28515625" style="382"/>
    <col min="10176" max="10176" width="2.85546875" style="382" customWidth="1"/>
    <col min="10177" max="10230" width="10.28515625" style="382"/>
    <col min="10231" max="10231" width="33.85546875" style="382" customWidth="1"/>
    <col min="10232" max="10232" width="14" style="382" customWidth="1"/>
    <col min="10233" max="10234" width="13.28515625" style="382" customWidth="1"/>
    <col min="10235" max="10235" width="13.42578125" style="382" customWidth="1"/>
    <col min="10236" max="10236" width="17.140625" style="382" customWidth="1"/>
    <col min="10237" max="10237" width="13.85546875" style="382" customWidth="1"/>
    <col min="10238" max="10431" width="10.28515625" style="382"/>
    <col min="10432" max="10432" width="2.85546875" style="382" customWidth="1"/>
    <col min="10433" max="10486" width="10.28515625" style="382"/>
    <col min="10487" max="10487" width="33.85546875" style="382" customWidth="1"/>
    <col min="10488" max="10488" width="14" style="382" customWidth="1"/>
    <col min="10489" max="10490" width="13.28515625" style="382" customWidth="1"/>
    <col min="10491" max="10491" width="13.42578125" style="382" customWidth="1"/>
    <col min="10492" max="10492" width="17.140625" style="382" customWidth="1"/>
    <col min="10493" max="10493" width="13.85546875" style="382" customWidth="1"/>
    <col min="10494" max="10687" width="10.28515625" style="382"/>
    <col min="10688" max="10688" width="2.85546875" style="382" customWidth="1"/>
    <col min="10689" max="10742" width="10.28515625" style="382"/>
    <col min="10743" max="10743" width="33.85546875" style="382" customWidth="1"/>
    <col min="10744" max="10744" width="14" style="382" customWidth="1"/>
    <col min="10745" max="10746" width="13.28515625" style="382" customWidth="1"/>
    <col min="10747" max="10747" width="13.42578125" style="382" customWidth="1"/>
    <col min="10748" max="10748" width="17.140625" style="382" customWidth="1"/>
    <col min="10749" max="10749" width="13.85546875" style="382" customWidth="1"/>
    <col min="10750" max="10943" width="10.28515625" style="382"/>
    <col min="10944" max="10944" width="2.85546875" style="382" customWidth="1"/>
    <col min="10945" max="10998" width="10.28515625" style="382"/>
    <col min="10999" max="10999" width="33.85546875" style="382" customWidth="1"/>
    <col min="11000" max="11000" width="14" style="382" customWidth="1"/>
    <col min="11001" max="11002" width="13.28515625" style="382" customWidth="1"/>
    <col min="11003" max="11003" width="13.42578125" style="382" customWidth="1"/>
    <col min="11004" max="11004" width="17.140625" style="382" customWidth="1"/>
    <col min="11005" max="11005" width="13.85546875" style="382" customWidth="1"/>
    <col min="11006" max="11199" width="10.28515625" style="382"/>
    <col min="11200" max="11200" width="2.85546875" style="382" customWidth="1"/>
    <col min="11201" max="11254" width="10.28515625" style="382"/>
    <col min="11255" max="11255" width="33.85546875" style="382" customWidth="1"/>
    <col min="11256" max="11256" width="14" style="382" customWidth="1"/>
    <col min="11257" max="11258" width="13.28515625" style="382" customWidth="1"/>
    <col min="11259" max="11259" width="13.42578125" style="382" customWidth="1"/>
    <col min="11260" max="11260" width="17.140625" style="382" customWidth="1"/>
    <col min="11261" max="11261" width="13.85546875" style="382" customWidth="1"/>
    <col min="11262" max="11455" width="10.28515625" style="382"/>
    <col min="11456" max="11456" width="2.85546875" style="382" customWidth="1"/>
    <col min="11457" max="11510" width="10.28515625" style="382"/>
    <col min="11511" max="11511" width="33.85546875" style="382" customWidth="1"/>
    <col min="11512" max="11512" width="14" style="382" customWidth="1"/>
    <col min="11513" max="11514" width="13.28515625" style="382" customWidth="1"/>
    <col min="11515" max="11515" width="13.42578125" style="382" customWidth="1"/>
    <col min="11516" max="11516" width="17.140625" style="382" customWidth="1"/>
    <col min="11517" max="11517" width="13.85546875" style="382" customWidth="1"/>
    <col min="11518" max="11711" width="10.28515625" style="382"/>
    <col min="11712" max="11712" width="2.85546875" style="382" customWidth="1"/>
    <col min="11713" max="11766" width="10.28515625" style="382"/>
    <col min="11767" max="11767" width="33.85546875" style="382" customWidth="1"/>
    <col min="11768" max="11768" width="14" style="382" customWidth="1"/>
    <col min="11769" max="11770" width="13.28515625" style="382" customWidth="1"/>
    <col min="11771" max="11771" width="13.42578125" style="382" customWidth="1"/>
    <col min="11772" max="11772" width="17.140625" style="382" customWidth="1"/>
    <col min="11773" max="11773" width="13.85546875" style="382" customWidth="1"/>
    <col min="11774" max="11967" width="10.28515625" style="382"/>
    <col min="11968" max="11968" width="2.85546875" style="382" customWidth="1"/>
    <col min="11969" max="12022" width="10.28515625" style="382"/>
    <col min="12023" max="12023" width="33.85546875" style="382" customWidth="1"/>
    <col min="12024" max="12024" width="14" style="382" customWidth="1"/>
    <col min="12025" max="12026" width="13.28515625" style="382" customWidth="1"/>
    <col min="12027" max="12027" width="13.42578125" style="382" customWidth="1"/>
    <col min="12028" max="12028" width="17.140625" style="382" customWidth="1"/>
    <col min="12029" max="12029" width="13.85546875" style="382" customWidth="1"/>
    <col min="12030" max="12223" width="10.28515625" style="382"/>
    <col min="12224" max="12224" width="2.85546875" style="382" customWidth="1"/>
    <col min="12225" max="12278" width="10.28515625" style="382"/>
    <col min="12279" max="12279" width="33.85546875" style="382" customWidth="1"/>
    <col min="12280" max="12280" width="14" style="382" customWidth="1"/>
    <col min="12281" max="12282" width="13.28515625" style="382" customWidth="1"/>
    <col min="12283" max="12283" width="13.42578125" style="382" customWidth="1"/>
    <col min="12284" max="12284" width="17.140625" style="382" customWidth="1"/>
    <col min="12285" max="12285" width="13.85546875" style="382" customWidth="1"/>
    <col min="12286" max="12479" width="10.28515625" style="382"/>
    <col min="12480" max="12480" width="2.85546875" style="382" customWidth="1"/>
    <col min="12481" max="12534" width="10.28515625" style="382"/>
    <col min="12535" max="12535" width="33.85546875" style="382" customWidth="1"/>
    <col min="12536" max="12536" width="14" style="382" customWidth="1"/>
    <col min="12537" max="12538" width="13.28515625" style="382" customWidth="1"/>
    <col min="12539" max="12539" width="13.42578125" style="382" customWidth="1"/>
    <col min="12540" max="12540" width="17.140625" style="382" customWidth="1"/>
    <col min="12541" max="12541" width="13.85546875" style="382" customWidth="1"/>
    <col min="12542" max="12735" width="10.28515625" style="382"/>
    <col min="12736" max="12736" width="2.85546875" style="382" customWidth="1"/>
    <col min="12737" max="12790" width="10.28515625" style="382"/>
    <col min="12791" max="12791" width="33.85546875" style="382" customWidth="1"/>
    <col min="12792" max="12792" width="14" style="382" customWidth="1"/>
    <col min="12793" max="12794" width="13.28515625" style="382" customWidth="1"/>
    <col min="12795" max="12795" width="13.42578125" style="382" customWidth="1"/>
    <col min="12796" max="12796" width="17.140625" style="382" customWidth="1"/>
    <col min="12797" max="12797" width="13.85546875" style="382" customWidth="1"/>
    <col min="12798" max="12991" width="10.28515625" style="382"/>
    <col min="12992" max="12992" width="2.85546875" style="382" customWidth="1"/>
    <col min="12993" max="13046" width="10.28515625" style="382"/>
    <col min="13047" max="13047" width="33.85546875" style="382" customWidth="1"/>
    <col min="13048" max="13048" width="14" style="382" customWidth="1"/>
    <col min="13049" max="13050" width="13.28515625" style="382" customWidth="1"/>
    <col min="13051" max="13051" width="13.42578125" style="382" customWidth="1"/>
    <col min="13052" max="13052" width="17.140625" style="382" customWidth="1"/>
    <col min="13053" max="13053" width="13.85546875" style="382" customWidth="1"/>
    <col min="13054" max="13247" width="10.28515625" style="382"/>
    <col min="13248" max="13248" width="2.85546875" style="382" customWidth="1"/>
    <col min="13249" max="13302" width="10.28515625" style="382"/>
    <col min="13303" max="13303" width="33.85546875" style="382" customWidth="1"/>
    <col min="13304" max="13304" width="14" style="382" customWidth="1"/>
    <col min="13305" max="13306" width="13.28515625" style="382" customWidth="1"/>
    <col min="13307" max="13307" width="13.42578125" style="382" customWidth="1"/>
    <col min="13308" max="13308" width="17.140625" style="382" customWidth="1"/>
    <col min="13309" max="13309" width="13.85546875" style="382" customWidth="1"/>
    <col min="13310" max="13503" width="10.28515625" style="382"/>
    <col min="13504" max="13504" width="2.85546875" style="382" customWidth="1"/>
    <col min="13505" max="13558" width="10.28515625" style="382"/>
    <col min="13559" max="13559" width="33.85546875" style="382" customWidth="1"/>
    <col min="13560" max="13560" width="14" style="382" customWidth="1"/>
    <col min="13561" max="13562" width="13.28515625" style="382" customWidth="1"/>
    <col min="13563" max="13563" width="13.42578125" style="382" customWidth="1"/>
    <col min="13564" max="13564" width="17.140625" style="382" customWidth="1"/>
    <col min="13565" max="13565" width="13.85546875" style="382" customWidth="1"/>
    <col min="13566" max="13759" width="10.28515625" style="382"/>
    <col min="13760" max="13760" width="2.85546875" style="382" customWidth="1"/>
    <col min="13761" max="13814" width="10.28515625" style="382"/>
    <col min="13815" max="13815" width="33.85546875" style="382" customWidth="1"/>
    <col min="13816" max="13816" width="14" style="382" customWidth="1"/>
    <col min="13817" max="13818" width="13.28515625" style="382" customWidth="1"/>
    <col min="13819" max="13819" width="13.42578125" style="382" customWidth="1"/>
    <col min="13820" max="13820" width="17.140625" style="382" customWidth="1"/>
    <col min="13821" max="13821" width="13.85546875" style="382" customWidth="1"/>
    <col min="13822" max="14015" width="10.28515625" style="382"/>
    <col min="14016" max="14016" width="2.85546875" style="382" customWidth="1"/>
    <col min="14017" max="14070" width="10.28515625" style="382"/>
    <col min="14071" max="14071" width="33.85546875" style="382" customWidth="1"/>
    <col min="14072" max="14072" width="14" style="382" customWidth="1"/>
    <col min="14073" max="14074" width="13.28515625" style="382" customWidth="1"/>
    <col min="14075" max="14075" width="13.42578125" style="382" customWidth="1"/>
    <col min="14076" max="14076" width="17.140625" style="382" customWidth="1"/>
    <col min="14077" max="14077" width="13.85546875" style="382" customWidth="1"/>
    <col min="14078" max="14271" width="10.28515625" style="382"/>
    <col min="14272" max="14272" width="2.85546875" style="382" customWidth="1"/>
    <col min="14273" max="14326" width="10.28515625" style="382"/>
    <col min="14327" max="14327" width="33.85546875" style="382" customWidth="1"/>
    <col min="14328" max="14328" width="14" style="382" customWidth="1"/>
    <col min="14329" max="14330" width="13.28515625" style="382" customWidth="1"/>
    <col min="14331" max="14331" width="13.42578125" style="382" customWidth="1"/>
    <col min="14332" max="14332" width="17.140625" style="382" customWidth="1"/>
    <col min="14333" max="14333" width="13.85546875" style="382" customWidth="1"/>
    <col min="14334" max="14527" width="10.28515625" style="382"/>
    <col min="14528" max="14528" width="2.85546875" style="382" customWidth="1"/>
    <col min="14529" max="14582" width="10.28515625" style="382"/>
    <col min="14583" max="14583" width="33.85546875" style="382" customWidth="1"/>
    <col min="14584" max="14584" width="14" style="382" customWidth="1"/>
    <col min="14585" max="14586" width="13.28515625" style="382" customWidth="1"/>
    <col min="14587" max="14587" width="13.42578125" style="382" customWidth="1"/>
    <col min="14588" max="14588" width="17.140625" style="382" customWidth="1"/>
    <col min="14589" max="14589" width="13.85546875" style="382" customWidth="1"/>
    <col min="14590" max="14783" width="10.28515625" style="382"/>
    <col min="14784" max="14784" width="2.85546875" style="382" customWidth="1"/>
    <col min="14785" max="14838" width="10.28515625" style="382"/>
    <col min="14839" max="14839" width="33.85546875" style="382" customWidth="1"/>
    <col min="14840" max="14840" width="14" style="382" customWidth="1"/>
    <col min="14841" max="14842" width="13.28515625" style="382" customWidth="1"/>
    <col min="14843" max="14843" width="13.42578125" style="382" customWidth="1"/>
    <col min="14844" max="14844" width="17.140625" style="382" customWidth="1"/>
    <col min="14845" max="14845" width="13.85546875" style="382" customWidth="1"/>
    <col min="14846" max="15039" width="10.28515625" style="382"/>
    <col min="15040" max="15040" width="2.85546875" style="382" customWidth="1"/>
    <col min="15041" max="15094" width="10.28515625" style="382"/>
    <col min="15095" max="15095" width="33.85546875" style="382" customWidth="1"/>
    <col min="15096" max="15096" width="14" style="382" customWidth="1"/>
    <col min="15097" max="15098" width="13.28515625" style="382" customWidth="1"/>
    <col min="15099" max="15099" width="13.42578125" style="382" customWidth="1"/>
    <col min="15100" max="15100" width="17.140625" style="382" customWidth="1"/>
    <col min="15101" max="15101" width="13.85546875" style="382" customWidth="1"/>
    <col min="15102" max="15295" width="10.28515625" style="382"/>
    <col min="15296" max="15296" width="2.85546875" style="382" customWidth="1"/>
    <col min="15297" max="15350" width="10.28515625" style="382"/>
    <col min="15351" max="15351" width="33.85546875" style="382" customWidth="1"/>
    <col min="15352" max="15352" width="14" style="382" customWidth="1"/>
    <col min="15353" max="15354" width="13.28515625" style="382" customWidth="1"/>
    <col min="15355" max="15355" width="13.42578125" style="382" customWidth="1"/>
    <col min="15356" max="15356" width="17.140625" style="382" customWidth="1"/>
    <col min="15357" max="15357" width="13.85546875" style="382" customWidth="1"/>
    <col min="15358" max="15551" width="10.28515625" style="382"/>
    <col min="15552" max="15552" width="2.85546875" style="382" customWidth="1"/>
    <col min="15553" max="15606" width="10.28515625" style="382"/>
    <col min="15607" max="15607" width="33.85546875" style="382" customWidth="1"/>
    <col min="15608" max="15608" width="14" style="382" customWidth="1"/>
    <col min="15609" max="15610" width="13.28515625" style="382" customWidth="1"/>
    <col min="15611" max="15611" width="13.42578125" style="382" customWidth="1"/>
    <col min="15612" max="15612" width="17.140625" style="382" customWidth="1"/>
    <col min="15613" max="15613" width="13.85546875" style="382" customWidth="1"/>
    <col min="15614" max="15807" width="10.28515625" style="382"/>
    <col min="15808" max="15808" width="2.85546875" style="382" customWidth="1"/>
    <col min="15809" max="15862" width="10.28515625" style="382"/>
    <col min="15863" max="15863" width="33.85546875" style="382" customWidth="1"/>
    <col min="15864" max="15864" width="14" style="382" customWidth="1"/>
    <col min="15865" max="15866" width="13.28515625" style="382" customWidth="1"/>
    <col min="15867" max="15867" width="13.42578125" style="382" customWidth="1"/>
    <col min="15868" max="15868" width="17.140625" style="382" customWidth="1"/>
    <col min="15869" max="15869" width="13.85546875" style="382" customWidth="1"/>
    <col min="15870" max="16063" width="10.28515625" style="382"/>
    <col min="16064" max="16064" width="2.85546875" style="382" customWidth="1"/>
    <col min="16065" max="16118" width="10.28515625" style="382"/>
    <col min="16119" max="16119" width="33.85546875" style="382" customWidth="1"/>
    <col min="16120" max="16120" width="14" style="382" customWidth="1"/>
    <col min="16121" max="16122" width="13.28515625" style="382" customWidth="1"/>
    <col min="16123" max="16123" width="13.42578125" style="382" customWidth="1"/>
    <col min="16124" max="16124" width="17.140625" style="382" customWidth="1"/>
    <col min="16125" max="16125" width="13.85546875" style="382" customWidth="1"/>
    <col min="16126" max="16319" width="10.28515625" style="382"/>
    <col min="16320" max="16320" width="2.85546875" style="382" customWidth="1"/>
    <col min="16321" max="16384" width="10.28515625" style="382"/>
  </cols>
  <sheetData>
    <row r="2" spans="2:23" ht="18" x14ac:dyDescent="0.25">
      <c r="B2" s="2033" t="s">
        <v>725</v>
      </c>
      <c r="C2" s="2033"/>
      <c r="D2" s="2033"/>
      <c r="E2" s="2033"/>
      <c r="F2" s="2033"/>
      <c r="G2" s="2033"/>
      <c r="H2" s="2033"/>
      <c r="I2" s="3" t="s">
        <v>1</v>
      </c>
    </row>
    <row r="3" spans="2:23" ht="15.75" x14ac:dyDescent="0.25">
      <c r="B3" s="2040" t="s">
        <v>726</v>
      </c>
      <c r="C3" s="2040"/>
      <c r="D3" s="2040"/>
      <c r="E3" s="2040"/>
      <c r="F3" s="2040"/>
      <c r="G3" s="2040"/>
      <c r="H3" s="2040"/>
      <c r="J3" s="383"/>
      <c r="K3" s="383"/>
      <c r="L3" s="383"/>
      <c r="M3" s="383"/>
      <c r="N3" s="383"/>
      <c r="O3" s="383"/>
      <c r="P3" s="383"/>
      <c r="Q3" s="383"/>
      <c r="R3" s="383"/>
      <c r="S3" s="383"/>
      <c r="T3" s="383"/>
      <c r="U3" s="383"/>
    </row>
    <row r="4" spans="2:23" ht="16.5" thickBot="1" x14ac:dyDescent="0.3">
      <c r="B4" s="2036">
        <v>2019</v>
      </c>
      <c r="C4" s="2036"/>
      <c r="D4" s="2036"/>
      <c r="E4" s="2036"/>
      <c r="F4" s="2036"/>
      <c r="G4" s="2036"/>
      <c r="H4" s="2036"/>
      <c r="J4" s="383"/>
      <c r="K4" s="383"/>
      <c r="L4" s="383"/>
      <c r="M4" s="383"/>
      <c r="N4" s="383"/>
      <c r="O4" s="383"/>
      <c r="P4" s="383"/>
      <c r="Q4" s="383"/>
      <c r="R4" s="383"/>
      <c r="S4" s="383"/>
      <c r="T4" s="383"/>
      <c r="U4" s="383"/>
      <c r="W4" s="382" t="s">
        <v>727</v>
      </c>
    </row>
    <row r="5" spans="2:23" ht="15.75" x14ac:dyDescent="0.25">
      <c r="B5" s="384"/>
      <c r="C5" s="384"/>
      <c r="D5" s="384"/>
      <c r="E5" s="384"/>
      <c r="F5" s="384"/>
      <c r="G5" s="384"/>
      <c r="H5" s="384"/>
      <c r="J5" s="385"/>
      <c r="K5" s="385"/>
      <c r="L5" s="385"/>
      <c r="M5" s="385"/>
      <c r="N5" s="385"/>
      <c r="O5" s="385"/>
      <c r="P5" s="385"/>
      <c r="Q5" s="385"/>
      <c r="R5" s="385"/>
      <c r="S5" s="385"/>
      <c r="T5" s="383"/>
      <c r="U5" s="383"/>
      <c r="W5" s="382">
        <v>50</v>
      </c>
    </row>
    <row r="6" spans="2:23" s="386" customFormat="1" ht="66.75" customHeight="1" x14ac:dyDescent="0.25">
      <c r="B6" s="340" t="s">
        <v>670</v>
      </c>
      <c r="C6" s="373" t="s">
        <v>718</v>
      </c>
      <c r="D6" s="373" t="s">
        <v>672</v>
      </c>
      <c r="E6" s="373" t="s">
        <v>719</v>
      </c>
      <c r="F6" s="373" t="s">
        <v>673</v>
      </c>
      <c r="G6" s="373" t="s">
        <v>720</v>
      </c>
      <c r="H6" s="340" t="s">
        <v>117</v>
      </c>
      <c r="J6" s="387"/>
      <c r="K6" s="387"/>
      <c r="L6" s="387"/>
      <c r="M6" s="387"/>
      <c r="N6" s="387"/>
      <c r="O6" s="387"/>
      <c r="P6" s="387"/>
      <c r="Q6" s="387"/>
      <c r="R6" s="387"/>
      <c r="S6" s="387"/>
      <c r="T6" s="388"/>
      <c r="U6" s="388"/>
      <c r="W6" s="386">
        <v>50</v>
      </c>
    </row>
    <row r="7" spans="2:23" s="386" customFormat="1" ht="15.75" x14ac:dyDescent="0.25">
      <c r="B7" s="367" t="s">
        <v>674</v>
      </c>
      <c r="C7" s="389">
        <v>897144</v>
      </c>
      <c r="D7" s="389">
        <v>1678737</v>
      </c>
      <c r="E7" s="389">
        <v>1802446</v>
      </c>
      <c r="F7" s="389">
        <v>313533</v>
      </c>
      <c r="G7" s="389">
        <v>5729</v>
      </c>
      <c r="H7" s="390">
        <f>SUM(C7:G7)</f>
        <v>4697589</v>
      </c>
      <c r="J7" s="387"/>
      <c r="K7" s="387"/>
      <c r="L7" s="387"/>
      <c r="M7" s="387"/>
      <c r="N7" s="387"/>
      <c r="O7" s="387"/>
      <c r="P7" s="387"/>
      <c r="Q7" s="387"/>
      <c r="R7" s="387"/>
      <c r="S7" s="387"/>
      <c r="T7" s="388"/>
      <c r="U7" s="388"/>
    </row>
    <row r="8" spans="2:23" ht="18" customHeight="1" x14ac:dyDescent="0.25">
      <c r="B8" s="391" t="s">
        <v>728</v>
      </c>
      <c r="C8" s="392">
        <v>8914</v>
      </c>
      <c r="D8" s="392">
        <v>16472</v>
      </c>
      <c r="E8" s="392">
        <v>18032</v>
      </c>
      <c r="F8" s="392">
        <v>7243</v>
      </c>
      <c r="G8" s="392"/>
      <c r="H8" s="393">
        <f>SUM(C8:G8)</f>
        <v>50661</v>
      </c>
      <c r="J8" s="385"/>
      <c r="K8" s="385"/>
      <c r="L8" s="385"/>
      <c r="M8" s="385"/>
      <c r="N8" s="385"/>
      <c r="O8" s="385"/>
      <c r="P8" s="385"/>
      <c r="Q8" s="385"/>
      <c r="R8" s="385"/>
      <c r="S8" s="385"/>
      <c r="T8" s="383"/>
      <c r="U8" s="383"/>
    </row>
    <row r="9" spans="2:23" ht="18" customHeight="1" x14ac:dyDescent="0.25">
      <c r="B9" s="360" t="s">
        <v>677</v>
      </c>
      <c r="C9" s="392">
        <v>179014</v>
      </c>
      <c r="D9" s="392">
        <v>351231</v>
      </c>
      <c r="E9" s="392">
        <v>391526</v>
      </c>
      <c r="F9" s="392">
        <v>135683</v>
      </c>
      <c r="G9" s="392"/>
      <c r="H9" s="393">
        <f t="shared" ref="H9:H19" si="0">SUM(C9:G9)</f>
        <v>1057454</v>
      </c>
      <c r="J9" s="385"/>
      <c r="K9" s="385"/>
      <c r="L9" s="385"/>
      <c r="M9" s="385"/>
      <c r="N9" s="385"/>
      <c r="O9" s="385"/>
      <c r="P9" s="385"/>
      <c r="Q9" s="385"/>
      <c r="R9" s="385"/>
      <c r="S9" s="385"/>
      <c r="T9" s="383"/>
      <c r="U9" s="383"/>
    </row>
    <row r="10" spans="2:23" ht="18" customHeight="1" x14ac:dyDescent="0.25">
      <c r="B10" s="360" t="s">
        <v>681</v>
      </c>
      <c r="C10" s="392">
        <v>662</v>
      </c>
      <c r="D10" s="392">
        <v>1584</v>
      </c>
      <c r="E10" s="392">
        <v>1754</v>
      </c>
      <c r="F10" s="392">
        <v>535</v>
      </c>
      <c r="G10" s="392"/>
      <c r="H10" s="393">
        <f t="shared" si="0"/>
        <v>4535</v>
      </c>
      <c r="J10" s="385"/>
      <c r="K10" s="385"/>
      <c r="L10" s="385"/>
      <c r="M10" s="385"/>
      <c r="N10" s="385"/>
      <c r="O10" s="385"/>
      <c r="P10" s="385"/>
      <c r="Q10" s="385"/>
      <c r="R10" s="385"/>
      <c r="S10" s="385"/>
      <c r="T10" s="383"/>
      <c r="U10" s="383"/>
    </row>
    <row r="11" spans="2:23" ht="18" customHeight="1" x14ac:dyDescent="0.25">
      <c r="B11" s="360" t="s">
        <v>678</v>
      </c>
      <c r="C11" s="392">
        <v>261191</v>
      </c>
      <c r="D11" s="392">
        <v>480913</v>
      </c>
      <c r="E11" s="392">
        <v>530973</v>
      </c>
      <c r="F11" s="392">
        <v>182005</v>
      </c>
      <c r="G11" s="392"/>
      <c r="H11" s="393">
        <f t="shared" si="0"/>
        <v>1455082</v>
      </c>
      <c r="J11" s="385"/>
      <c r="K11" s="385"/>
      <c r="L11" s="385"/>
      <c r="M11" s="385"/>
      <c r="N11" s="385"/>
      <c r="O11" s="385"/>
      <c r="P11" s="385"/>
      <c r="Q11" s="385"/>
      <c r="R11" s="385"/>
      <c r="S11" s="385"/>
      <c r="T11" s="383"/>
      <c r="U11" s="383"/>
    </row>
    <row r="12" spans="2:23" ht="18" customHeight="1" x14ac:dyDescent="0.25">
      <c r="B12" s="360" t="s">
        <v>682</v>
      </c>
      <c r="C12" s="392">
        <v>193256</v>
      </c>
      <c r="D12" s="392">
        <v>395331</v>
      </c>
      <c r="E12" s="392">
        <v>411777</v>
      </c>
      <c r="F12" s="392">
        <v>135579</v>
      </c>
      <c r="G12" s="392"/>
      <c r="H12" s="393">
        <f t="shared" si="0"/>
        <v>1135943</v>
      </c>
      <c r="J12" s="385"/>
      <c r="K12" s="385"/>
      <c r="L12" s="385"/>
      <c r="M12" s="385"/>
      <c r="N12" s="385"/>
      <c r="O12" s="385"/>
      <c r="P12" s="385"/>
      <c r="Q12" s="385"/>
      <c r="R12" s="385"/>
      <c r="S12" s="385"/>
      <c r="T12" s="383"/>
    </row>
    <row r="13" spans="2:23" ht="18" customHeight="1" x14ac:dyDescent="0.25">
      <c r="B13" s="360" t="s">
        <v>679</v>
      </c>
      <c r="C13" s="392">
        <v>291906</v>
      </c>
      <c r="D13" s="392">
        <v>555632</v>
      </c>
      <c r="E13" s="392">
        <v>608539</v>
      </c>
      <c r="F13" s="392">
        <v>209361</v>
      </c>
      <c r="G13" s="392"/>
      <c r="H13" s="393">
        <f t="shared" si="0"/>
        <v>1665438</v>
      </c>
      <c r="J13" s="385"/>
      <c r="K13" s="385"/>
      <c r="L13" s="385"/>
      <c r="M13" s="385"/>
      <c r="N13" s="385"/>
      <c r="O13" s="385"/>
      <c r="P13" s="385"/>
      <c r="Q13" s="385"/>
      <c r="R13" s="385"/>
      <c r="S13" s="385"/>
      <c r="T13" s="383"/>
    </row>
    <row r="14" spans="2:23" ht="18" customHeight="1" x14ac:dyDescent="0.25">
      <c r="B14" s="360" t="s">
        <v>680</v>
      </c>
      <c r="C14" s="392">
        <v>126</v>
      </c>
      <c r="D14" s="392">
        <v>235</v>
      </c>
      <c r="E14" s="392">
        <v>184</v>
      </c>
      <c r="F14" s="392">
        <v>0</v>
      </c>
      <c r="G14" s="392"/>
      <c r="H14" s="393">
        <f t="shared" si="0"/>
        <v>545</v>
      </c>
      <c r="J14" s="385"/>
      <c r="K14" s="385"/>
      <c r="L14" s="385"/>
      <c r="M14" s="385"/>
      <c r="N14" s="385"/>
      <c r="O14" s="385"/>
      <c r="P14" s="385"/>
      <c r="Q14" s="385"/>
      <c r="R14" s="385"/>
      <c r="S14" s="385"/>
      <c r="T14" s="383"/>
    </row>
    <row r="15" spans="2:23" ht="18" customHeight="1" x14ac:dyDescent="0.25">
      <c r="B15" s="360" t="s">
        <v>723</v>
      </c>
      <c r="C15" s="392">
        <v>105336</v>
      </c>
      <c r="D15" s="392">
        <v>211141</v>
      </c>
      <c r="E15" s="392">
        <v>180337</v>
      </c>
      <c r="F15" s="392">
        <v>107054</v>
      </c>
      <c r="G15" s="392"/>
      <c r="H15" s="393">
        <f t="shared" si="0"/>
        <v>603868</v>
      </c>
      <c r="J15" s="385"/>
      <c r="K15" s="385"/>
      <c r="L15" s="385"/>
      <c r="M15" s="385"/>
      <c r="N15" s="385"/>
      <c r="O15" s="385"/>
      <c r="P15" s="385"/>
      <c r="Q15" s="385"/>
      <c r="R15" s="385"/>
      <c r="S15" s="385"/>
      <c r="T15" s="383"/>
    </row>
    <row r="16" spans="2:23" ht="18" customHeight="1" x14ac:dyDescent="0.25">
      <c r="B16" s="360" t="s">
        <v>722</v>
      </c>
      <c r="C16" s="392">
        <v>554</v>
      </c>
      <c r="D16" s="392">
        <v>1104</v>
      </c>
      <c r="E16" s="392">
        <v>1170</v>
      </c>
      <c r="F16" s="392">
        <v>128</v>
      </c>
      <c r="G16" s="392"/>
      <c r="H16" s="393">
        <f t="shared" si="0"/>
        <v>2956</v>
      </c>
      <c r="J16" s="385"/>
      <c r="K16" s="385"/>
      <c r="L16" s="385"/>
      <c r="M16" s="385"/>
      <c r="N16" s="385"/>
      <c r="O16" s="385"/>
      <c r="P16" s="385"/>
      <c r="Q16" s="385"/>
      <c r="R16" s="385"/>
      <c r="S16" s="385"/>
      <c r="T16" s="383"/>
    </row>
    <row r="17" spans="2:19" ht="18" customHeight="1" x14ac:dyDescent="0.25">
      <c r="B17" s="360" t="s">
        <v>684</v>
      </c>
      <c r="C17" s="392">
        <v>232</v>
      </c>
      <c r="D17" s="392">
        <v>495</v>
      </c>
      <c r="E17" s="392">
        <v>506</v>
      </c>
      <c r="F17" s="392">
        <v>296</v>
      </c>
      <c r="G17" s="392"/>
      <c r="H17" s="393">
        <f t="shared" si="0"/>
        <v>1529</v>
      </c>
      <c r="J17" s="394"/>
      <c r="K17" s="394"/>
      <c r="L17" s="394"/>
      <c r="M17" s="394"/>
      <c r="N17" s="394"/>
      <c r="O17" s="394"/>
      <c r="P17" s="394"/>
      <c r="Q17" s="394"/>
      <c r="R17" s="394"/>
      <c r="S17" s="394"/>
    </row>
    <row r="18" spans="2:19" ht="18" customHeight="1" x14ac:dyDescent="0.25">
      <c r="B18" s="360" t="s">
        <v>685</v>
      </c>
      <c r="C18" s="392">
        <v>0</v>
      </c>
      <c r="D18" s="392">
        <v>28</v>
      </c>
      <c r="E18" s="392">
        <v>126</v>
      </c>
      <c r="F18" s="392">
        <v>0</v>
      </c>
      <c r="G18" s="392"/>
      <c r="H18" s="393">
        <f t="shared" si="0"/>
        <v>154</v>
      </c>
      <c r="J18" s="394"/>
      <c r="K18" s="394"/>
      <c r="L18" s="394"/>
      <c r="M18" s="394"/>
      <c r="N18" s="394"/>
      <c r="O18" s="394"/>
      <c r="P18" s="394"/>
      <c r="Q18" s="394"/>
      <c r="R18" s="394"/>
      <c r="S18" s="394"/>
    </row>
    <row r="19" spans="2:19" ht="18" customHeight="1" x14ac:dyDescent="0.25">
      <c r="B19" s="360" t="s">
        <v>686</v>
      </c>
      <c r="C19" s="392">
        <v>42607</v>
      </c>
      <c r="D19" s="392">
        <v>84885</v>
      </c>
      <c r="E19" s="392">
        <v>96732</v>
      </c>
      <c r="F19" s="392">
        <v>25698</v>
      </c>
      <c r="G19" s="392"/>
      <c r="H19" s="393">
        <f t="shared" si="0"/>
        <v>249922</v>
      </c>
      <c r="J19" s="394"/>
      <c r="K19" s="394"/>
      <c r="L19" s="394"/>
      <c r="M19" s="394"/>
      <c r="N19" s="394"/>
      <c r="O19" s="394"/>
      <c r="P19" s="394"/>
      <c r="Q19" s="394"/>
      <c r="R19" s="394"/>
      <c r="S19" s="394"/>
    </row>
    <row r="20" spans="2:19" ht="18" customHeight="1" x14ac:dyDescent="0.25">
      <c r="B20" s="367" t="s">
        <v>687</v>
      </c>
      <c r="C20" s="389">
        <f t="shared" ref="C20:H20" si="1">SUM(C8:C19)</f>
        <v>1083798</v>
      </c>
      <c r="D20" s="389">
        <f t="shared" si="1"/>
        <v>2099051</v>
      </c>
      <c r="E20" s="389">
        <f t="shared" si="1"/>
        <v>2241656</v>
      </c>
      <c r="F20" s="389">
        <f t="shared" si="1"/>
        <v>803582</v>
      </c>
      <c r="G20" s="389">
        <f t="shared" si="1"/>
        <v>0</v>
      </c>
      <c r="H20" s="390">
        <f t="shared" si="1"/>
        <v>6228087</v>
      </c>
      <c r="J20" s="394"/>
      <c r="K20" s="394"/>
      <c r="L20" s="394"/>
      <c r="M20" s="394"/>
      <c r="N20" s="394"/>
      <c r="O20" s="394"/>
      <c r="P20" s="394"/>
      <c r="Q20" s="394"/>
      <c r="R20" s="394"/>
      <c r="S20" s="394"/>
    </row>
    <row r="21" spans="2:19" ht="18" customHeight="1" x14ac:dyDescent="0.25">
      <c r="B21" s="360" t="s">
        <v>688</v>
      </c>
      <c r="C21" s="392">
        <v>1269184</v>
      </c>
      <c r="D21" s="392">
        <v>2448023</v>
      </c>
      <c r="E21" s="392">
        <v>2685328</v>
      </c>
      <c r="F21" s="392">
        <v>594515</v>
      </c>
      <c r="G21" s="392"/>
      <c r="H21" s="393">
        <f>SUM(C21:G21)</f>
        <v>6997050</v>
      </c>
      <c r="J21" s="394"/>
      <c r="K21" s="394"/>
      <c r="L21" s="394"/>
      <c r="M21" s="394"/>
      <c r="N21" s="394"/>
      <c r="O21" s="394"/>
      <c r="P21" s="394"/>
      <c r="Q21" s="394"/>
      <c r="R21" s="394"/>
      <c r="S21" s="394"/>
    </row>
    <row r="22" spans="2:19" ht="18" customHeight="1" x14ac:dyDescent="0.25">
      <c r="B22" s="360" t="s">
        <v>689</v>
      </c>
      <c r="C22" s="392">
        <v>361025</v>
      </c>
      <c r="D22" s="392">
        <v>700493</v>
      </c>
      <c r="E22" s="392">
        <v>752629</v>
      </c>
      <c r="F22" s="392">
        <v>178254</v>
      </c>
      <c r="G22" s="392"/>
      <c r="H22" s="393">
        <f>SUM(C22:G22)</f>
        <v>1992401</v>
      </c>
      <c r="J22" s="394"/>
      <c r="K22" s="394"/>
      <c r="L22" s="394"/>
      <c r="M22" s="394"/>
      <c r="N22" s="394"/>
      <c r="O22" s="394"/>
      <c r="P22" s="394"/>
      <c r="Q22" s="394"/>
      <c r="R22" s="394"/>
      <c r="S22" s="394"/>
    </row>
    <row r="23" spans="2:19" ht="18" customHeight="1" x14ac:dyDescent="0.25">
      <c r="B23" s="360" t="s">
        <v>691</v>
      </c>
      <c r="C23" s="392">
        <v>172703</v>
      </c>
      <c r="D23" s="392">
        <v>309273</v>
      </c>
      <c r="E23" s="392">
        <v>342900</v>
      </c>
      <c r="F23" s="392">
        <v>83390</v>
      </c>
      <c r="G23" s="392"/>
      <c r="H23" s="393">
        <f>SUM(C23:G23)</f>
        <v>908266</v>
      </c>
      <c r="J23" s="394"/>
      <c r="K23" s="394"/>
      <c r="L23" s="394"/>
      <c r="M23" s="394"/>
      <c r="N23" s="394"/>
      <c r="O23" s="394"/>
      <c r="P23" s="394"/>
      <c r="Q23" s="394"/>
      <c r="R23" s="394"/>
      <c r="S23" s="394"/>
    </row>
    <row r="24" spans="2:19" ht="18" customHeight="1" x14ac:dyDescent="0.25">
      <c r="B24" s="360" t="s">
        <v>729</v>
      </c>
      <c r="C24" s="392">
        <v>132225</v>
      </c>
      <c r="D24" s="392">
        <v>245677</v>
      </c>
      <c r="E24" s="392">
        <v>256232</v>
      </c>
      <c r="F24" s="392">
        <v>55388</v>
      </c>
      <c r="G24" s="392"/>
      <c r="H24" s="393">
        <f>SUM(C24:G24)</f>
        <v>689522</v>
      </c>
    </row>
    <row r="25" spans="2:19" ht="18" customHeight="1" x14ac:dyDescent="0.25">
      <c r="B25" s="360" t="s">
        <v>690</v>
      </c>
      <c r="C25" s="392">
        <v>0</v>
      </c>
      <c r="D25" s="392">
        <v>9721</v>
      </c>
      <c r="E25" s="392">
        <v>6839</v>
      </c>
      <c r="F25" s="392"/>
      <c r="G25" s="392"/>
      <c r="H25" s="393">
        <f>SUM(C25:G25)</f>
        <v>16560</v>
      </c>
    </row>
    <row r="26" spans="2:19" ht="18" customHeight="1" x14ac:dyDescent="0.25">
      <c r="B26" s="367" t="s">
        <v>693</v>
      </c>
      <c r="C26" s="389">
        <v>1935137</v>
      </c>
      <c r="D26" s="389">
        <v>3713187</v>
      </c>
      <c r="E26" s="389">
        <v>4043928</v>
      </c>
      <c r="F26" s="389">
        <f t="shared" ref="F26:H26" si="2">SUM(F21:F25)</f>
        <v>911547</v>
      </c>
      <c r="G26" s="389">
        <f t="shared" si="2"/>
        <v>0</v>
      </c>
      <c r="H26" s="390">
        <f t="shared" si="2"/>
        <v>10603799</v>
      </c>
    </row>
    <row r="27" spans="2:19" ht="15.75" x14ac:dyDescent="0.25">
      <c r="B27" s="369" t="s">
        <v>117</v>
      </c>
      <c r="C27" s="393">
        <f t="shared" ref="C27:H27" si="3">SUM(C26,C20,C7)</f>
        <v>3916079</v>
      </c>
      <c r="D27" s="393">
        <f t="shared" si="3"/>
        <v>7490975</v>
      </c>
      <c r="E27" s="393">
        <f t="shared" si="3"/>
        <v>8088030</v>
      </c>
      <c r="F27" s="393">
        <f t="shared" si="3"/>
        <v>2028662</v>
      </c>
      <c r="G27" s="393">
        <f t="shared" si="3"/>
        <v>5729</v>
      </c>
      <c r="H27" s="393">
        <f t="shared" si="3"/>
        <v>21529475</v>
      </c>
    </row>
    <row r="28" spans="2:19" ht="11.25" customHeight="1" x14ac:dyDescent="0.2">
      <c r="B28" s="2032" t="s">
        <v>695</v>
      </c>
      <c r="C28" s="2032"/>
      <c r="D28" s="2032"/>
      <c r="E28" s="2032"/>
      <c r="F28" s="2032"/>
      <c r="G28" s="2032"/>
      <c r="H28" s="395"/>
    </row>
    <row r="29" spans="2:19" ht="15" customHeight="1" x14ac:dyDescent="0.2">
      <c r="B29" s="2032" t="s">
        <v>696</v>
      </c>
      <c r="C29" s="2032"/>
      <c r="D29" s="2032"/>
      <c r="E29" s="2032"/>
      <c r="F29" s="2032"/>
      <c r="G29" s="2032"/>
      <c r="H29" s="395"/>
    </row>
    <row r="30" spans="2:19" x14ac:dyDescent="0.25">
      <c r="C30" s="396"/>
      <c r="D30" s="396"/>
      <c r="E30" s="396"/>
      <c r="F30" s="396"/>
    </row>
  </sheetData>
  <mergeCells count="5">
    <mergeCell ref="B2:H2"/>
    <mergeCell ref="B3:H3"/>
    <mergeCell ref="B4:H4"/>
    <mergeCell ref="B28:G28"/>
    <mergeCell ref="B29:G29"/>
  </mergeCells>
  <hyperlinks>
    <hyperlink ref="I2" location="'Indice Total'!A108" display="Volver"/>
  </hyperlinks>
  <pageMargins left="0.70866141732283472" right="0.70866141732283472" top="0.74803149606299213" bottom="0.74803149606299213" header="0.31496062992125984" footer="0.31496062992125984"/>
  <pageSetup scale="91" orientation="landscape"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2:J35"/>
  <sheetViews>
    <sheetView showGridLines="0" zoomScale="90" zoomScaleNormal="90" workbookViewId="0"/>
  </sheetViews>
  <sheetFormatPr baseColWidth="10" defaultColWidth="10.28515625" defaultRowHeight="15" x14ac:dyDescent="0.2"/>
  <cols>
    <col min="1" max="1" width="19.85546875" style="203" customWidth="1"/>
    <col min="2" max="2" width="49.5703125" style="203" customWidth="1"/>
    <col min="3" max="4" width="15.42578125" style="203" customWidth="1"/>
    <col min="5" max="5" width="16.85546875" style="203" customWidth="1"/>
    <col min="6" max="6" width="20.7109375" style="203" customWidth="1"/>
    <col min="7" max="7" width="19.140625" style="203" customWidth="1"/>
    <col min="8" max="8" width="17.7109375" style="203" customWidth="1"/>
    <col min="9" max="9" width="4.5703125" style="203" customWidth="1"/>
    <col min="10" max="10" width="27.85546875" style="203" customWidth="1"/>
    <col min="11" max="11" width="12.7109375" style="203" bestFit="1" customWidth="1"/>
    <col min="12" max="12" width="10.42578125" style="203" bestFit="1" customWidth="1"/>
    <col min="13" max="14" width="14" style="203" bestFit="1" customWidth="1"/>
    <col min="15" max="15" width="12.7109375" style="203" bestFit="1" customWidth="1"/>
    <col min="16" max="16" width="14" style="203" bestFit="1" customWidth="1"/>
    <col min="17" max="199" width="10.28515625" style="203"/>
    <col min="200" max="200" width="2.85546875" style="203" customWidth="1"/>
    <col min="201" max="250" width="10.28515625" style="203"/>
    <col min="251" max="251" width="38.7109375" style="203" customWidth="1"/>
    <col min="252" max="252" width="15.85546875" style="203" customWidth="1"/>
    <col min="253" max="253" width="13.28515625" style="203" customWidth="1"/>
    <col min="254" max="254" width="14" style="203" customWidth="1"/>
    <col min="255" max="255" width="17.85546875" style="203" customWidth="1"/>
    <col min="256" max="256" width="19.85546875" style="203" customWidth="1"/>
    <col min="257" max="259" width="17.85546875" style="203" customWidth="1"/>
    <col min="260" max="260" width="8.5703125" style="203" customWidth="1"/>
    <col min="261" max="261" width="13.85546875" style="203" customWidth="1"/>
    <col min="262" max="455" width="10.28515625" style="203"/>
    <col min="456" max="456" width="2.85546875" style="203" customWidth="1"/>
    <col min="457" max="506" width="10.28515625" style="203"/>
    <col min="507" max="507" width="38.7109375" style="203" customWidth="1"/>
    <col min="508" max="508" width="15.85546875" style="203" customWidth="1"/>
    <col min="509" max="509" width="13.28515625" style="203" customWidth="1"/>
    <col min="510" max="510" width="14" style="203" customWidth="1"/>
    <col min="511" max="511" width="17.85546875" style="203" customWidth="1"/>
    <col min="512" max="512" width="19.85546875" style="203" customWidth="1"/>
    <col min="513" max="515" width="17.85546875" style="203" customWidth="1"/>
    <col min="516" max="516" width="8.5703125" style="203" customWidth="1"/>
    <col min="517" max="517" width="13.85546875" style="203" customWidth="1"/>
    <col min="518" max="711" width="10.28515625" style="203"/>
    <col min="712" max="712" width="2.85546875" style="203" customWidth="1"/>
    <col min="713" max="762" width="10.28515625" style="203"/>
    <col min="763" max="763" width="38.7109375" style="203" customWidth="1"/>
    <col min="764" max="764" width="15.85546875" style="203" customWidth="1"/>
    <col min="765" max="765" width="13.28515625" style="203" customWidth="1"/>
    <col min="766" max="766" width="14" style="203" customWidth="1"/>
    <col min="767" max="767" width="17.85546875" style="203" customWidth="1"/>
    <col min="768" max="768" width="19.85546875" style="203" customWidth="1"/>
    <col min="769" max="771" width="17.85546875" style="203" customWidth="1"/>
    <col min="772" max="772" width="8.5703125" style="203" customWidth="1"/>
    <col min="773" max="773" width="13.85546875" style="203" customWidth="1"/>
    <col min="774" max="967" width="10.28515625" style="203"/>
    <col min="968" max="968" width="2.85546875" style="203" customWidth="1"/>
    <col min="969" max="1018" width="10.28515625" style="203"/>
    <col min="1019" max="1019" width="38.7109375" style="203" customWidth="1"/>
    <col min="1020" max="1020" width="15.85546875" style="203" customWidth="1"/>
    <col min="1021" max="1021" width="13.28515625" style="203" customWidth="1"/>
    <col min="1022" max="1022" width="14" style="203" customWidth="1"/>
    <col min="1023" max="1023" width="17.85546875" style="203" customWidth="1"/>
    <col min="1024" max="1024" width="19.85546875" style="203" customWidth="1"/>
    <col min="1025" max="1027" width="17.85546875" style="203" customWidth="1"/>
    <col min="1028" max="1028" width="8.5703125" style="203" customWidth="1"/>
    <col min="1029" max="1029" width="13.85546875" style="203" customWidth="1"/>
    <col min="1030" max="1223" width="10.28515625" style="203"/>
    <col min="1224" max="1224" width="2.85546875" style="203" customWidth="1"/>
    <col min="1225" max="1274" width="10.28515625" style="203"/>
    <col min="1275" max="1275" width="38.7109375" style="203" customWidth="1"/>
    <col min="1276" max="1276" width="15.85546875" style="203" customWidth="1"/>
    <col min="1277" max="1277" width="13.28515625" style="203" customWidth="1"/>
    <col min="1278" max="1278" width="14" style="203" customWidth="1"/>
    <col min="1279" max="1279" width="17.85546875" style="203" customWidth="1"/>
    <col min="1280" max="1280" width="19.85546875" style="203" customWidth="1"/>
    <col min="1281" max="1283" width="17.85546875" style="203" customWidth="1"/>
    <col min="1284" max="1284" width="8.5703125" style="203" customWidth="1"/>
    <col min="1285" max="1285" width="13.85546875" style="203" customWidth="1"/>
    <col min="1286" max="1479" width="10.28515625" style="203"/>
    <col min="1480" max="1480" width="2.85546875" style="203" customWidth="1"/>
    <col min="1481" max="1530" width="10.28515625" style="203"/>
    <col min="1531" max="1531" width="38.7109375" style="203" customWidth="1"/>
    <col min="1532" max="1532" width="15.85546875" style="203" customWidth="1"/>
    <col min="1533" max="1533" width="13.28515625" style="203" customWidth="1"/>
    <col min="1534" max="1534" width="14" style="203" customWidth="1"/>
    <col min="1535" max="1535" width="17.85546875" style="203" customWidth="1"/>
    <col min="1536" max="1536" width="19.85546875" style="203" customWidth="1"/>
    <col min="1537" max="1539" width="17.85546875" style="203" customWidth="1"/>
    <col min="1540" max="1540" width="8.5703125" style="203" customWidth="1"/>
    <col min="1541" max="1541" width="13.85546875" style="203" customWidth="1"/>
    <col min="1542" max="1735" width="10.28515625" style="203"/>
    <col min="1736" max="1736" width="2.85546875" style="203" customWidth="1"/>
    <col min="1737" max="1786" width="10.28515625" style="203"/>
    <col min="1787" max="1787" width="38.7109375" style="203" customWidth="1"/>
    <col min="1788" max="1788" width="15.85546875" style="203" customWidth="1"/>
    <col min="1789" max="1789" width="13.28515625" style="203" customWidth="1"/>
    <col min="1790" max="1790" width="14" style="203" customWidth="1"/>
    <col min="1791" max="1791" width="17.85546875" style="203" customWidth="1"/>
    <col min="1792" max="1792" width="19.85546875" style="203" customWidth="1"/>
    <col min="1793" max="1795" width="17.85546875" style="203" customWidth="1"/>
    <col min="1796" max="1796" width="8.5703125" style="203" customWidth="1"/>
    <col min="1797" max="1797" width="13.85546875" style="203" customWidth="1"/>
    <col min="1798" max="1991" width="10.28515625" style="203"/>
    <col min="1992" max="1992" width="2.85546875" style="203" customWidth="1"/>
    <col min="1993" max="2042" width="10.28515625" style="203"/>
    <col min="2043" max="2043" width="38.7109375" style="203" customWidth="1"/>
    <col min="2044" max="2044" width="15.85546875" style="203" customWidth="1"/>
    <col min="2045" max="2045" width="13.28515625" style="203" customWidth="1"/>
    <col min="2046" max="2046" width="14" style="203" customWidth="1"/>
    <col min="2047" max="2047" width="17.85546875" style="203" customWidth="1"/>
    <col min="2048" max="2048" width="19.85546875" style="203" customWidth="1"/>
    <col min="2049" max="2051" width="17.85546875" style="203" customWidth="1"/>
    <col min="2052" max="2052" width="8.5703125" style="203" customWidth="1"/>
    <col min="2053" max="2053" width="13.85546875" style="203" customWidth="1"/>
    <col min="2054" max="2247" width="10.28515625" style="203"/>
    <col min="2248" max="2248" width="2.85546875" style="203" customWidth="1"/>
    <col min="2249" max="2298" width="10.28515625" style="203"/>
    <col min="2299" max="2299" width="38.7109375" style="203" customWidth="1"/>
    <col min="2300" max="2300" width="15.85546875" style="203" customWidth="1"/>
    <col min="2301" max="2301" width="13.28515625" style="203" customWidth="1"/>
    <col min="2302" max="2302" width="14" style="203" customWidth="1"/>
    <col min="2303" max="2303" width="17.85546875" style="203" customWidth="1"/>
    <col min="2304" max="2304" width="19.85546875" style="203" customWidth="1"/>
    <col min="2305" max="2307" width="17.85546875" style="203" customWidth="1"/>
    <col min="2308" max="2308" width="8.5703125" style="203" customWidth="1"/>
    <col min="2309" max="2309" width="13.85546875" style="203" customWidth="1"/>
    <col min="2310" max="2503" width="10.28515625" style="203"/>
    <col min="2504" max="2504" width="2.85546875" style="203" customWidth="1"/>
    <col min="2505" max="2554" width="10.28515625" style="203"/>
    <col min="2555" max="2555" width="38.7109375" style="203" customWidth="1"/>
    <col min="2556" max="2556" width="15.85546875" style="203" customWidth="1"/>
    <col min="2557" max="2557" width="13.28515625" style="203" customWidth="1"/>
    <col min="2558" max="2558" width="14" style="203" customWidth="1"/>
    <col min="2559" max="2559" width="17.85546875" style="203" customWidth="1"/>
    <col min="2560" max="2560" width="19.85546875" style="203" customWidth="1"/>
    <col min="2561" max="2563" width="17.85546875" style="203" customWidth="1"/>
    <col min="2564" max="2564" width="8.5703125" style="203" customWidth="1"/>
    <col min="2565" max="2565" width="13.85546875" style="203" customWidth="1"/>
    <col min="2566" max="2759" width="10.28515625" style="203"/>
    <col min="2760" max="2760" width="2.85546875" style="203" customWidth="1"/>
    <col min="2761" max="2810" width="10.28515625" style="203"/>
    <col min="2811" max="2811" width="38.7109375" style="203" customWidth="1"/>
    <col min="2812" max="2812" width="15.85546875" style="203" customWidth="1"/>
    <col min="2813" max="2813" width="13.28515625" style="203" customWidth="1"/>
    <col min="2814" max="2814" width="14" style="203" customWidth="1"/>
    <col min="2815" max="2815" width="17.85546875" style="203" customWidth="1"/>
    <col min="2816" max="2816" width="19.85546875" style="203" customWidth="1"/>
    <col min="2817" max="2819" width="17.85546875" style="203" customWidth="1"/>
    <col min="2820" max="2820" width="8.5703125" style="203" customWidth="1"/>
    <col min="2821" max="2821" width="13.85546875" style="203" customWidth="1"/>
    <col min="2822" max="3015" width="10.28515625" style="203"/>
    <col min="3016" max="3016" width="2.85546875" style="203" customWidth="1"/>
    <col min="3017" max="3066" width="10.28515625" style="203"/>
    <col min="3067" max="3067" width="38.7109375" style="203" customWidth="1"/>
    <col min="3068" max="3068" width="15.85546875" style="203" customWidth="1"/>
    <col min="3069" max="3069" width="13.28515625" style="203" customWidth="1"/>
    <col min="3070" max="3070" width="14" style="203" customWidth="1"/>
    <col min="3071" max="3071" width="17.85546875" style="203" customWidth="1"/>
    <col min="3072" max="3072" width="19.85546875" style="203" customWidth="1"/>
    <col min="3073" max="3075" width="17.85546875" style="203" customWidth="1"/>
    <col min="3076" max="3076" width="8.5703125" style="203" customWidth="1"/>
    <col min="3077" max="3077" width="13.85546875" style="203" customWidth="1"/>
    <col min="3078" max="3271" width="10.28515625" style="203"/>
    <col min="3272" max="3272" width="2.85546875" style="203" customWidth="1"/>
    <col min="3273" max="3322" width="10.28515625" style="203"/>
    <col min="3323" max="3323" width="38.7109375" style="203" customWidth="1"/>
    <col min="3324" max="3324" width="15.85546875" style="203" customWidth="1"/>
    <col min="3325" max="3325" width="13.28515625" style="203" customWidth="1"/>
    <col min="3326" max="3326" width="14" style="203" customWidth="1"/>
    <col min="3327" max="3327" width="17.85546875" style="203" customWidth="1"/>
    <col min="3328" max="3328" width="19.85546875" style="203" customWidth="1"/>
    <col min="3329" max="3331" width="17.85546875" style="203" customWidth="1"/>
    <col min="3332" max="3332" width="8.5703125" style="203" customWidth="1"/>
    <col min="3333" max="3333" width="13.85546875" style="203" customWidth="1"/>
    <col min="3334" max="3527" width="10.28515625" style="203"/>
    <col min="3528" max="3528" width="2.85546875" style="203" customWidth="1"/>
    <col min="3529" max="3578" width="10.28515625" style="203"/>
    <col min="3579" max="3579" width="38.7109375" style="203" customWidth="1"/>
    <col min="3580" max="3580" width="15.85546875" style="203" customWidth="1"/>
    <col min="3581" max="3581" width="13.28515625" style="203" customWidth="1"/>
    <col min="3582" max="3582" width="14" style="203" customWidth="1"/>
    <col min="3583" max="3583" width="17.85546875" style="203" customWidth="1"/>
    <col min="3584" max="3584" width="19.85546875" style="203" customWidth="1"/>
    <col min="3585" max="3587" width="17.85546875" style="203" customWidth="1"/>
    <col min="3588" max="3588" width="8.5703125" style="203" customWidth="1"/>
    <col min="3589" max="3589" width="13.85546875" style="203" customWidth="1"/>
    <col min="3590" max="3783" width="10.28515625" style="203"/>
    <col min="3784" max="3784" width="2.85546875" style="203" customWidth="1"/>
    <col min="3785" max="3834" width="10.28515625" style="203"/>
    <col min="3835" max="3835" width="38.7109375" style="203" customWidth="1"/>
    <col min="3836" max="3836" width="15.85546875" style="203" customWidth="1"/>
    <col min="3837" max="3837" width="13.28515625" style="203" customWidth="1"/>
    <col min="3838" max="3838" width="14" style="203" customWidth="1"/>
    <col min="3839" max="3839" width="17.85546875" style="203" customWidth="1"/>
    <col min="3840" max="3840" width="19.85546875" style="203" customWidth="1"/>
    <col min="3841" max="3843" width="17.85546875" style="203" customWidth="1"/>
    <col min="3844" max="3844" width="8.5703125" style="203" customWidth="1"/>
    <col min="3845" max="3845" width="13.85546875" style="203" customWidth="1"/>
    <col min="3846" max="4039" width="10.28515625" style="203"/>
    <col min="4040" max="4040" width="2.85546875" style="203" customWidth="1"/>
    <col min="4041" max="4090" width="10.28515625" style="203"/>
    <col min="4091" max="4091" width="38.7109375" style="203" customWidth="1"/>
    <col min="4092" max="4092" width="15.85546875" style="203" customWidth="1"/>
    <col min="4093" max="4093" width="13.28515625" style="203" customWidth="1"/>
    <col min="4094" max="4094" width="14" style="203" customWidth="1"/>
    <col min="4095" max="4095" width="17.85546875" style="203" customWidth="1"/>
    <col min="4096" max="4096" width="19.85546875" style="203" customWidth="1"/>
    <col min="4097" max="4099" width="17.85546875" style="203" customWidth="1"/>
    <col min="4100" max="4100" width="8.5703125" style="203" customWidth="1"/>
    <col min="4101" max="4101" width="13.85546875" style="203" customWidth="1"/>
    <col min="4102" max="4295" width="10.28515625" style="203"/>
    <col min="4296" max="4296" width="2.85546875" style="203" customWidth="1"/>
    <col min="4297" max="4346" width="10.28515625" style="203"/>
    <col min="4347" max="4347" width="38.7109375" style="203" customWidth="1"/>
    <col min="4348" max="4348" width="15.85546875" style="203" customWidth="1"/>
    <col min="4349" max="4349" width="13.28515625" style="203" customWidth="1"/>
    <col min="4350" max="4350" width="14" style="203" customWidth="1"/>
    <col min="4351" max="4351" width="17.85546875" style="203" customWidth="1"/>
    <col min="4352" max="4352" width="19.85546875" style="203" customWidth="1"/>
    <col min="4353" max="4355" width="17.85546875" style="203" customWidth="1"/>
    <col min="4356" max="4356" width="8.5703125" style="203" customWidth="1"/>
    <col min="4357" max="4357" width="13.85546875" style="203" customWidth="1"/>
    <col min="4358" max="4551" width="10.28515625" style="203"/>
    <col min="4552" max="4552" width="2.85546875" style="203" customWidth="1"/>
    <col min="4553" max="4602" width="10.28515625" style="203"/>
    <col min="4603" max="4603" width="38.7109375" style="203" customWidth="1"/>
    <col min="4604" max="4604" width="15.85546875" style="203" customWidth="1"/>
    <col min="4605" max="4605" width="13.28515625" style="203" customWidth="1"/>
    <col min="4606" max="4606" width="14" style="203" customWidth="1"/>
    <col min="4607" max="4607" width="17.85546875" style="203" customWidth="1"/>
    <col min="4608" max="4608" width="19.85546875" style="203" customWidth="1"/>
    <col min="4609" max="4611" width="17.85546875" style="203" customWidth="1"/>
    <col min="4612" max="4612" width="8.5703125" style="203" customWidth="1"/>
    <col min="4613" max="4613" width="13.85546875" style="203" customWidth="1"/>
    <col min="4614" max="4807" width="10.28515625" style="203"/>
    <col min="4808" max="4808" width="2.85546875" style="203" customWidth="1"/>
    <col min="4809" max="4858" width="10.28515625" style="203"/>
    <col min="4859" max="4859" width="38.7109375" style="203" customWidth="1"/>
    <col min="4860" max="4860" width="15.85546875" style="203" customWidth="1"/>
    <col min="4861" max="4861" width="13.28515625" style="203" customWidth="1"/>
    <col min="4862" max="4862" width="14" style="203" customWidth="1"/>
    <col min="4863" max="4863" width="17.85546875" style="203" customWidth="1"/>
    <col min="4864" max="4864" width="19.85546875" style="203" customWidth="1"/>
    <col min="4865" max="4867" width="17.85546875" style="203" customWidth="1"/>
    <col min="4868" max="4868" width="8.5703125" style="203" customWidth="1"/>
    <col min="4869" max="4869" width="13.85546875" style="203" customWidth="1"/>
    <col min="4870" max="5063" width="10.28515625" style="203"/>
    <col min="5064" max="5064" width="2.85546875" style="203" customWidth="1"/>
    <col min="5065" max="5114" width="10.28515625" style="203"/>
    <col min="5115" max="5115" width="38.7109375" style="203" customWidth="1"/>
    <col min="5116" max="5116" width="15.85546875" style="203" customWidth="1"/>
    <col min="5117" max="5117" width="13.28515625" style="203" customWidth="1"/>
    <col min="5118" max="5118" width="14" style="203" customWidth="1"/>
    <col min="5119" max="5119" width="17.85546875" style="203" customWidth="1"/>
    <col min="5120" max="5120" width="19.85546875" style="203" customWidth="1"/>
    <col min="5121" max="5123" width="17.85546875" style="203" customWidth="1"/>
    <col min="5124" max="5124" width="8.5703125" style="203" customWidth="1"/>
    <col min="5125" max="5125" width="13.85546875" style="203" customWidth="1"/>
    <col min="5126" max="5319" width="10.28515625" style="203"/>
    <col min="5320" max="5320" width="2.85546875" style="203" customWidth="1"/>
    <col min="5321" max="5370" width="10.28515625" style="203"/>
    <col min="5371" max="5371" width="38.7109375" style="203" customWidth="1"/>
    <col min="5372" max="5372" width="15.85546875" style="203" customWidth="1"/>
    <col min="5373" max="5373" width="13.28515625" style="203" customWidth="1"/>
    <col min="5374" max="5374" width="14" style="203" customWidth="1"/>
    <col min="5375" max="5375" width="17.85546875" style="203" customWidth="1"/>
    <col min="5376" max="5376" width="19.85546875" style="203" customWidth="1"/>
    <col min="5377" max="5379" width="17.85546875" style="203" customWidth="1"/>
    <col min="5380" max="5380" width="8.5703125" style="203" customWidth="1"/>
    <col min="5381" max="5381" width="13.85546875" style="203" customWidth="1"/>
    <col min="5382" max="5575" width="10.28515625" style="203"/>
    <col min="5576" max="5576" width="2.85546875" style="203" customWidth="1"/>
    <col min="5577" max="5626" width="10.28515625" style="203"/>
    <col min="5627" max="5627" width="38.7109375" style="203" customWidth="1"/>
    <col min="5628" max="5628" width="15.85546875" style="203" customWidth="1"/>
    <col min="5629" max="5629" width="13.28515625" style="203" customWidth="1"/>
    <col min="5630" max="5630" width="14" style="203" customWidth="1"/>
    <col min="5631" max="5631" width="17.85546875" style="203" customWidth="1"/>
    <col min="5632" max="5632" width="19.85546875" style="203" customWidth="1"/>
    <col min="5633" max="5635" width="17.85546875" style="203" customWidth="1"/>
    <col min="5636" max="5636" width="8.5703125" style="203" customWidth="1"/>
    <col min="5637" max="5637" width="13.85546875" style="203" customWidth="1"/>
    <col min="5638" max="5831" width="10.28515625" style="203"/>
    <col min="5832" max="5832" width="2.85546875" style="203" customWidth="1"/>
    <col min="5833" max="5882" width="10.28515625" style="203"/>
    <col min="5883" max="5883" width="38.7109375" style="203" customWidth="1"/>
    <col min="5884" max="5884" width="15.85546875" style="203" customWidth="1"/>
    <col min="5885" max="5885" width="13.28515625" style="203" customWidth="1"/>
    <col min="5886" max="5886" width="14" style="203" customWidth="1"/>
    <col min="5887" max="5887" width="17.85546875" style="203" customWidth="1"/>
    <col min="5888" max="5888" width="19.85546875" style="203" customWidth="1"/>
    <col min="5889" max="5891" width="17.85546875" style="203" customWidth="1"/>
    <col min="5892" max="5892" width="8.5703125" style="203" customWidth="1"/>
    <col min="5893" max="5893" width="13.85546875" style="203" customWidth="1"/>
    <col min="5894" max="6087" width="10.28515625" style="203"/>
    <col min="6088" max="6088" width="2.85546875" style="203" customWidth="1"/>
    <col min="6089" max="6138" width="10.28515625" style="203"/>
    <col min="6139" max="6139" width="38.7109375" style="203" customWidth="1"/>
    <col min="6140" max="6140" width="15.85546875" style="203" customWidth="1"/>
    <col min="6141" max="6141" width="13.28515625" style="203" customWidth="1"/>
    <col min="6142" max="6142" width="14" style="203" customWidth="1"/>
    <col min="6143" max="6143" width="17.85546875" style="203" customWidth="1"/>
    <col min="6144" max="6144" width="19.85546875" style="203" customWidth="1"/>
    <col min="6145" max="6147" width="17.85546875" style="203" customWidth="1"/>
    <col min="6148" max="6148" width="8.5703125" style="203" customWidth="1"/>
    <col min="6149" max="6149" width="13.85546875" style="203" customWidth="1"/>
    <col min="6150" max="6343" width="10.28515625" style="203"/>
    <col min="6344" max="6344" width="2.85546875" style="203" customWidth="1"/>
    <col min="6345" max="6394" width="10.28515625" style="203"/>
    <col min="6395" max="6395" width="38.7109375" style="203" customWidth="1"/>
    <col min="6396" max="6396" width="15.85546875" style="203" customWidth="1"/>
    <col min="6397" max="6397" width="13.28515625" style="203" customWidth="1"/>
    <col min="6398" max="6398" width="14" style="203" customWidth="1"/>
    <col min="6399" max="6399" width="17.85546875" style="203" customWidth="1"/>
    <col min="6400" max="6400" width="19.85546875" style="203" customWidth="1"/>
    <col min="6401" max="6403" width="17.85546875" style="203" customWidth="1"/>
    <col min="6404" max="6404" width="8.5703125" style="203" customWidth="1"/>
    <col min="6405" max="6405" width="13.85546875" style="203" customWidth="1"/>
    <col min="6406" max="6599" width="10.28515625" style="203"/>
    <col min="6600" max="6600" width="2.85546875" style="203" customWidth="1"/>
    <col min="6601" max="6650" width="10.28515625" style="203"/>
    <col min="6651" max="6651" width="38.7109375" style="203" customWidth="1"/>
    <col min="6652" max="6652" width="15.85546875" style="203" customWidth="1"/>
    <col min="6653" max="6653" width="13.28515625" style="203" customWidth="1"/>
    <col min="6654" max="6654" width="14" style="203" customWidth="1"/>
    <col min="6655" max="6655" width="17.85546875" style="203" customWidth="1"/>
    <col min="6656" max="6656" width="19.85546875" style="203" customWidth="1"/>
    <col min="6657" max="6659" width="17.85546875" style="203" customWidth="1"/>
    <col min="6660" max="6660" width="8.5703125" style="203" customWidth="1"/>
    <col min="6661" max="6661" width="13.85546875" style="203" customWidth="1"/>
    <col min="6662" max="6855" width="10.28515625" style="203"/>
    <col min="6856" max="6856" width="2.85546875" style="203" customWidth="1"/>
    <col min="6857" max="6906" width="10.28515625" style="203"/>
    <col min="6907" max="6907" width="38.7109375" style="203" customWidth="1"/>
    <col min="6908" max="6908" width="15.85546875" style="203" customWidth="1"/>
    <col min="6909" max="6909" width="13.28515625" style="203" customWidth="1"/>
    <col min="6910" max="6910" width="14" style="203" customWidth="1"/>
    <col min="6911" max="6911" width="17.85546875" style="203" customWidth="1"/>
    <col min="6912" max="6912" width="19.85546875" style="203" customWidth="1"/>
    <col min="6913" max="6915" width="17.85546875" style="203" customWidth="1"/>
    <col min="6916" max="6916" width="8.5703125" style="203" customWidth="1"/>
    <col min="6917" max="6917" width="13.85546875" style="203" customWidth="1"/>
    <col min="6918" max="7111" width="10.28515625" style="203"/>
    <col min="7112" max="7112" width="2.85546875" style="203" customWidth="1"/>
    <col min="7113" max="7162" width="10.28515625" style="203"/>
    <col min="7163" max="7163" width="38.7109375" style="203" customWidth="1"/>
    <col min="7164" max="7164" width="15.85546875" style="203" customWidth="1"/>
    <col min="7165" max="7165" width="13.28515625" style="203" customWidth="1"/>
    <col min="7166" max="7166" width="14" style="203" customWidth="1"/>
    <col min="7167" max="7167" width="17.85546875" style="203" customWidth="1"/>
    <col min="7168" max="7168" width="19.85546875" style="203" customWidth="1"/>
    <col min="7169" max="7171" width="17.85546875" style="203" customWidth="1"/>
    <col min="7172" max="7172" width="8.5703125" style="203" customWidth="1"/>
    <col min="7173" max="7173" width="13.85546875" style="203" customWidth="1"/>
    <col min="7174" max="7367" width="10.28515625" style="203"/>
    <col min="7368" max="7368" width="2.85546875" style="203" customWidth="1"/>
    <col min="7369" max="7418" width="10.28515625" style="203"/>
    <col min="7419" max="7419" width="38.7109375" style="203" customWidth="1"/>
    <col min="7420" max="7420" width="15.85546875" style="203" customWidth="1"/>
    <col min="7421" max="7421" width="13.28515625" style="203" customWidth="1"/>
    <col min="7422" max="7422" width="14" style="203" customWidth="1"/>
    <col min="7423" max="7423" width="17.85546875" style="203" customWidth="1"/>
    <col min="7424" max="7424" width="19.85546875" style="203" customWidth="1"/>
    <col min="7425" max="7427" width="17.85546875" style="203" customWidth="1"/>
    <col min="7428" max="7428" width="8.5703125" style="203" customWidth="1"/>
    <col min="7429" max="7429" width="13.85546875" style="203" customWidth="1"/>
    <col min="7430" max="7623" width="10.28515625" style="203"/>
    <col min="7624" max="7624" width="2.85546875" style="203" customWidth="1"/>
    <col min="7625" max="7674" width="10.28515625" style="203"/>
    <col min="7675" max="7675" width="38.7109375" style="203" customWidth="1"/>
    <col min="7676" max="7676" width="15.85546875" style="203" customWidth="1"/>
    <col min="7677" max="7677" width="13.28515625" style="203" customWidth="1"/>
    <col min="7678" max="7678" width="14" style="203" customWidth="1"/>
    <col min="7679" max="7679" width="17.85546875" style="203" customWidth="1"/>
    <col min="7680" max="7680" width="19.85546875" style="203" customWidth="1"/>
    <col min="7681" max="7683" width="17.85546875" style="203" customWidth="1"/>
    <col min="7684" max="7684" width="8.5703125" style="203" customWidth="1"/>
    <col min="7685" max="7685" width="13.85546875" style="203" customWidth="1"/>
    <col min="7686" max="7879" width="10.28515625" style="203"/>
    <col min="7880" max="7880" width="2.85546875" style="203" customWidth="1"/>
    <col min="7881" max="7930" width="10.28515625" style="203"/>
    <col min="7931" max="7931" width="38.7109375" style="203" customWidth="1"/>
    <col min="7932" max="7932" width="15.85546875" style="203" customWidth="1"/>
    <col min="7933" max="7933" width="13.28515625" style="203" customWidth="1"/>
    <col min="7934" max="7934" width="14" style="203" customWidth="1"/>
    <col min="7935" max="7935" width="17.85546875" style="203" customWidth="1"/>
    <col min="7936" max="7936" width="19.85546875" style="203" customWidth="1"/>
    <col min="7937" max="7939" width="17.85546875" style="203" customWidth="1"/>
    <col min="7940" max="7940" width="8.5703125" style="203" customWidth="1"/>
    <col min="7941" max="7941" width="13.85546875" style="203" customWidth="1"/>
    <col min="7942" max="8135" width="10.28515625" style="203"/>
    <col min="8136" max="8136" width="2.85546875" style="203" customWidth="1"/>
    <col min="8137" max="8186" width="10.28515625" style="203"/>
    <col min="8187" max="8187" width="38.7109375" style="203" customWidth="1"/>
    <col min="8188" max="8188" width="15.85546875" style="203" customWidth="1"/>
    <col min="8189" max="8189" width="13.28515625" style="203" customWidth="1"/>
    <col min="8190" max="8190" width="14" style="203" customWidth="1"/>
    <col min="8191" max="8191" width="17.85546875" style="203" customWidth="1"/>
    <col min="8192" max="8192" width="19.85546875" style="203" customWidth="1"/>
    <col min="8193" max="8195" width="17.85546875" style="203" customWidth="1"/>
    <col min="8196" max="8196" width="8.5703125" style="203" customWidth="1"/>
    <col min="8197" max="8197" width="13.85546875" style="203" customWidth="1"/>
    <col min="8198" max="8391" width="10.28515625" style="203"/>
    <col min="8392" max="8392" width="2.85546875" style="203" customWidth="1"/>
    <col min="8393" max="8442" width="10.28515625" style="203"/>
    <col min="8443" max="8443" width="38.7109375" style="203" customWidth="1"/>
    <col min="8444" max="8444" width="15.85546875" style="203" customWidth="1"/>
    <col min="8445" max="8445" width="13.28515625" style="203" customWidth="1"/>
    <col min="8446" max="8446" width="14" style="203" customWidth="1"/>
    <col min="8447" max="8447" width="17.85546875" style="203" customWidth="1"/>
    <col min="8448" max="8448" width="19.85546875" style="203" customWidth="1"/>
    <col min="8449" max="8451" width="17.85546875" style="203" customWidth="1"/>
    <col min="8452" max="8452" width="8.5703125" style="203" customWidth="1"/>
    <col min="8453" max="8453" width="13.85546875" style="203" customWidth="1"/>
    <col min="8454" max="8647" width="10.28515625" style="203"/>
    <col min="8648" max="8648" width="2.85546875" style="203" customWidth="1"/>
    <col min="8649" max="8698" width="10.28515625" style="203"/>
    <col min="8699" max="8699" width="38.7109375" style="203" customWidth="1"/>
    <col min="8700" max="8700" width="15.85546875" style="203" customWidth="1"/>
    <col min="8701" max="8701" width="13.28515625" style="203" customWidth="1"/>
    <col min="8702" max="8702" width="14" style="203" customWidth="1"/>
    <col min="8703" max="8703" width="17.85546875" style="203" customWidth="1"/>
    <col min="8704" max="8704" width="19.85546875" style="203" customWidth="1"/>
    <col min="8705" max="8707" width="17.85546875" style="203" customWidth="1"/>
    <col min="8708" max="8708" width="8.5703125" style="203" customWidth="1"/>
    <col min="8709" max="8709" width="13.85546875" style="203" customWidth="1"/>
    <col min="8710" max="8903" width="10.28515625" style="203"/>
    <col min="8904" max="8904" width="2.85546875" style="203" customWidth="1"/>
    <col min="8905" max="8954" width="10.28515625" style="203"/>
    <col min="8955" max="8955" width="38.7109375" style="203" customWidth="1"/>
    <col min="8956" max="8956" width="15.85546875" style="203" customWidth="1"/>
    <col min="8957" max="8957" width="13.28515625" style="203" customWidth="1"/>
    <col min="8958" max="8958" width="14" style="203" customWidth="1"/>
    <col min="8959" max="8959" width="17.85546875" style="203" customWidth="1"/>
    <col min="8960" max="8960" width="19.85546875" style="203" customWidth="1"/>
    <col min="8961" max="8963" width="17.85546875" style="203" customWidth="1"/>
    <col min="8964" max="8964" width="8.5703125" style="203" customWidth="1"/>
    <col min="8965" max="8965" width="13.85546875" style="203" customWidth="1"/>
    <col min="8966" max="9159" width="10.28515625" style="203"/>
    <col min="9160" max="9160" width="2.85546875" style="203" customWidth="1"/>
    <col min="9161" max="9210" width="10.28515625" style="203"/>
    <col min="9211" max="9211" width="38.7109375" style="203" customWidth="1"/>
    <col min="9212" max="9212" width="15.85546875" style="203" customWidth="1"/>
    <col min="9213" max="9213" width="13.28515625" style="203" customWidth="1"/>
    <col min="9214" max="9214" width="14" style="203" customWidth="1"/>
    <col min="9215" max="9215" width="17.85546875" style="203" customWidth="1"/>
    <col min="9216" max="9216" width="19.85546875" style="203" customWidth="1"/>
    <col min="9217" max="9219" width="17.85546875" style="203" customWidth="1"/>
    <col min="9220" max="9220" width="8.5703125" style="203" customWidth="1"/>
    <col min="9221" max="9221" width="13.85546875" style="203" customWidth="1"/>
    <col min="9222" max="9415" width="10.28515625" style="203"/>
    <col min="9416" max="9416" width="2.85546875" style="203" customWidth="1"/>
    <col min="9417" max="9466" width="10.28515625" style="203"/>
    <col min="9467" max="9467" width="38.7109375" style="203" customWidth="1"/>
    <col min="9468" max="9468" width="15.85546875" style="203" customWidth="1"/>
    <col min="9469" max="9469" width="13.28515625" style="203" customWidth="1"/>
    <col min="9470" max="9470" width="14" style="203" customWidth="1"/>
    <col min="9471" max="9471" width="17.85546875" style="203" customWidth="1"/>
    <col min="9472" max="9472" width="19.85546875" style="203" customWidth="1"/>
    <col min="9473" max="9475" width="17.85546875" style="203" customWidth="1"/>
    <col min="9476" max="9476" width="8.5703125" style="203" customWidth="1"/>
    <col min="9477" max="9477" width="13.85546875" style="203" customWidth="1"/>
    <col min="9478" max="9671" width="10.28515625" style="203"/>
    <col min="9672" max="9672" width="2.85546875" style="203" customWidth="1"/>
    <col min="9673" max="9722" width="10.28515625" style="203"/>
    <col min="9723" max="9723" width="38.7109375" style="203" customWidth="1"/>
    <col min="9724" max="9724" width="15.85546875" style="203" customWidth="1"/>
    <col min="9725" max="9725" width="13.28515625" style="203" customWidth="1"/>
    <col min="9726" max="9726" width="14" style="203" customWidth="1"/>
    <col min="9727" max="9727" width="17.85546875" style="203" customWidth="1"/>
    <col min="9728" max="9728" width="19.85546875" style="203" customWidth="1"/>
    <col min="9729" max="9731" width="17.85546875" style="203" customWidth="1"/>
    <col min="9732" max="9732" width="8.5703125" style="203" customWidth="1"/>
    <col min="9733" max="9733" width="13.85546875" style="203" customWidth="1"/>
    <col min="9734" max="9927" width="10.28515625" style="203"/>
    <col min="9928" max="9928" width="2.85546875" style="203" customWidth="1"/>
    <col min="9929" max="9978" width="10.28515625" style="203"/>
    <col min="9979" max="9979" width="38.7109375" style="203" customWidth="1"/>
    <col min="9980" max="9980" width="15.85546875" style="203" customWidth="1"/>
    <col min="9981" max="9981" width="13.28515625" style="203" customWidth="1"/>
    <col min="9982" max="9982" width="14" style="203" customWidth="1"/>
    <col min="9983" max="9983" width="17.85546875" style="203" customWidth="1"/>
    <col min="9984" max="9984" width="19.85546875" style="203" customWidth="1"/>
    <col min="9985" max="9987" width="17.85546875" style="203" customWidth="1"/>
    <col min="9988" max="9988" width="8.5703125" style="203" customWidth="1"/>
    <col min="9989" max="9989" width="13.85546875" style="203" customWidth="1"/>
    <col min="9990" max="10183" width="10.28515625" style="203"/>
    <col min="10184" max="10184" width="2.85546875" style="203" customWidth="1"/>
    <col min="10185" max="10234" width="10.28515625" style="203"/>
    <col min="10235" max="10235" width="38.7109375" style="203" customWidth="1"/>
    <col min="10236" max="10236" width="15.85546875" style="203" customWidth="1"/>
    <col min="10237" max="10237" width="13.28515625" style="203" customWidth="1"/>
    <col min="10238" max="10238" width="14" style="203" customWidth="1"/>
    <col min="10239" max="10239" width="17.85546875" style="203" customWidth="1"/>
    <col min="10240" max="10240" width="19.85546875" style="203" customWidth="1"/>
    <col min="10241" max="10243" width="17.85546875" style="203" customWidth="1"/>
    <col min="10244" max="10244" width="8.5703125" style="203" customWidth="1"/>
    <col min="10245" max="10245" width="13.85546875" style="203" customWidth="1"/>
    <col min="10246" max="10439" width="10.28515625" style="203"/>
    <col min="10440" max="10440" width="2.85546875" style="203" customWidth="1"/>
    <col min="10441" max="10490" width="10.28515625" style="203"/>
    <col min="10491" max="10491" width="38.7109375" style="203" customWidth="1"/>
    <col min="10492" max="10492" width="15.85546875" style="203" customWidth="1"/>
    <col min="10493" max="10493" width="13.28515625" style="203" customWidth="1"/>
    <col min="10494" max="10494" width="14" style="203" customWidth="1"/>
    <col min="10495" max="10495" width="17.85546875" style="203" customWidth="1"/>
    <col min="10496" max="10496" width="19.85546875" style="203" customWidth="1"/>
    <col min="10497" max="10499" width="17.85546875" style="203" customWidth="1"/>
    <col min="10500" max="10500" width="8.5703125" style="203" customWidth="1"/>
    <col min="10501" max="10501" width="13.85546875" style="203" customWidth="1"/>
    <col min="10502" max="10695" width="10.28515625" style="203"/>
    <col min="10696" max="10696" width="2.85546875" style="203" customWidth="1"/>
    <col min="10697" max="10746" width="10.28515625" style="203"/>
    <col min="10747" max="10747" width="38.7109375" style="203" customWidth="1"/>
    <col min="10748" max="10748" width="15.85546875" style="203" customWidth="1"/>
    <col min="10749" max="10749" width="13.28515625" style="203" customWidth="1"/>
    <col min="10750" max="10750" width="14" style="203" customWidth="1"/>
    <col min="10751" max="10751" width="17.85546875" style="203" customWidth="1"/>
    <col min="10752" max="10752" width="19.85546875" style="203" customWidth="1"/>
    <col min="10753" max="10755" width="17.85546875" style="203" customWidth="1"/>
    <col min="10756" max="10756" width="8.5703125" style="203" customWidth="1"/>
    <col min="10757" max="10757" width="13.85546875" style="203" customWidth="1"/>
    <col min="10758" max="10951" width="10.28515625" style="203"/>
    <col min="10952" max="10952" width="2.85546875" style="203" customWidth="1"/>
    <col min="10953" max="11002" width="10.28515625" style="203"/>
    <col min="11003" max="11003" width="38.7109375" style="203" customWidth="1"/>
    <col min="11004" max="11004" width="15.85546875" style="203" customWidth="1"/>
    <col min="11005" max="11005" width="13.28515625" style="203" customWidth="1"/>
    <col min="11006" max="11006" width="14" style="203" customWidth="1"/>
    <col min="11007" max="11007" width="17.85546875" style="203" customWidth="1"/>
    <col min="11008" max="11008" width="19.85546875" style="203" customWidth="1"/>
    <col min="11009" max="11011" width="17.85546875" style="203" customWidth="1"/>
    <col min="11012" max="11012" width="8.5703125" style="203" customWidth="1"/>
    <col min="11013" max="11013" width="13.85546875" style="203" customWidth="1"/>
    <col min="11014" max="11207" width="10.28515625" style="203"/>
    <col min="11208" max="11208" width="2.85546875" style="203" customWidth="1"/>
    <col min="11209" max="11258" width="10.28515625" style="203"/>
    <col min="11259" max="11259" width="38.7109375" style="203" customWidth="1"/>
    <col min="11260" max="11260" width="15.85546875" style="203" customWidth="1"/>
    <col min="11261" max="11261" width="13.28515625" style="203" customWidth="1"/>
    <col min="11262" max="11262" width="14" style="203" customWidth="1"/>
    <col min="11263" max="11263" width="17.85546875" style="203" customWidth="1"/>
    <col min="11264" max="11264" width="19.85546875" style="203" customWidth="1"/>
    <col min="11265" max="11267" width="17.85546875" style="203" customWidth="1"/>
    <col min="11268" max="11268" width="8.5703125" style="203" customWidth="1"/>
    <col min="11269" max="11269" width="13.85546875" style="203" customWidth="1"/>
    <col min="11270" max="11463" width="10.28515625" style="203"/>
    <col min="11464" max="11464" width="2.85546875" style="203" customWidth="1"/>
    <col min="11465" max="11514" width="10.28515625" style="203"/>
    <col min="11515" max="11515" width="38.7109375" style="203" customWidth="1"/>
    <col min="11516" max="11516" width="15.85546875" style="203" customWidth="1"/>
    <col min="11517" max="11517" width="13.28515625" style="203" customWidth="1"/>
    <col min="11518" max="11518" width="14" style="203" customWidth="1"/>
    <col min="11519" max="11519" width="17.85546875" style="203" customWidth="1"/>
    <col min="11520" max="11520" width="19.85546875" style="203" customWidth="1"/>
    <col min="11521" max="11523" width="17.85546875" style="203" customWidth="1"/>
    <col min="11524" max="11524" width="8.5703125" style="203" customWidth="1"/>
    <col min="11525" max="11525" width="13.85546875" style="203" customWidth="1"/>
    <col min="11526" max="11719" width="10.28515625" style="203"/>
    <col min="11720" max="11720" width="2.85546875" style="203" customWidth="1"/>
    <col min="11721" max="11770" width="10.28515625" style="203"/>
    <col min="11771" max="11771" width="38.7109375" style="203" customWidth="1"/>
    <col min="11772" max="11772" width="15.85546875" style="203" customWidth="1"/>
    <col min="11773" max="11773" width="13.28515625" style="203" customWidth="1"/>
    <col min="11774" max="11774" width="14" style="203" customWidth="1"/>
    <col min="11775" max="11775" width="17.85546875" style="203" customWidth="1"/>
    <col min="11776" max="11776" width="19.85546875" style="203" customWidth="1"/>
    <col min="11777" max="11779" width="17.85546875" style="203" customWidth="1"/>
    <col min="11780" max="11780" width="8.5703125" style="203" customWidth="1"/>
    <col min="11781" max="11781" width="13.85546875" style="203" customWidth="1"/>
    <col min="11782" max="11975" width="10.28515625" style="203"/>
    <col min="11976" max="11976" width="2.85546875" style="203" customWidth="1"/>
    <col min="11977" max="12026" width="10.28515625" style="203"/>
    <col min="12027" max="12027" width="38.7109375" style="203" customWidth="1"/>
    <col min="12028" max="12028" width="15.85546875" style="203" customWidth="1"/>
    <col min="12029" max="12029" width="13.28515625" style="203" customWidth="1"/>
    <col min="12030" max="12030" width="14" style="203" customWidth="1"/>
    <col min="12031" max="12031" width="17.85546875" style="203" customWidth="1"/>
    <col min="12032" max="12032" width="19.85546875" style="203" customWidth="1"/>
    <col min="12033" max="12035" width="17.85546875" style="203" customWidth="1"/>
    <col min="12036" max="12036" width="8.5703125" style="203" customWidth="1"/>
    <col min="12037" max="12037" width="13.85546875" style="203" customWidth="1"/>
    <col min="12038" max="12231" width="10.28515625" style="203"/>
    <col min="12232" max="12232" width="2.85546875" style="203" customWidth="1"/>
    <col min="12233" max="12282" width="10.28515625" style="203"/>
    <col min="12283" max="12283" width="38.7109375" style="203" customWidth="1"/>
    <col min="12284" max="12284" width="15.85546875" style="203" customWidth="1"/>
    <col min="12285" max="12285" width="13.28515625" style="203" customWidth="1"/>
    <col min="12286" max="12286" width="14" style="203" customWidth="1"/>
    <col min="12287" max="12287" width="17.85546875" style="203" customWidth="1"/>
    <col min="12288" max="12288" width="19.85546875" style="203" customWidth="1"/>
    <col min="12289" max="12291" width="17.85546875" style="203" customWidth="1"/>
    <col min="12292" max="12292" width="8.5703125" style="203" customWidth="1"/>
    <col min="12293" max="12293" width="13.85546875" style="203" customWidth="1"/>
    <col min="12294" max="12487" width="10.28515625" style="203"/>
    <col min="12488" max="12488" width="2.85546875" style="203" customWidth="1"/>
    <col min="12489" max="12538" width="10.28515625" style="203"/>
    <col min="12539" max="12539" width="38.7109375" style="203" customWidth="1"/>
    <col min="12540" max="12540" width="15.85546875" style="203" customWidth="1"/>
    <col min="12541" max="12541" width="13.28515625" style="203" customWidth="1"/>
    <col min="12542" max="12542" width="14" style="203" customWidth="1"/>
    <col min="12543" max="12543" width="17.85546875" style="203" customWidth="1"/>
    <col min="12544" max="12544" width="19.85546875" style="203" customWidth="1"/>
    <col min="12545" max="12547" width="17.85546875" style="203" customWidth="1"/>
    <col min="12548" max="12548" width="8.5703125" style="203" customWidth="1"/>
    <col min="12549" max="12549" width="13.85546875" style="203" customWidth="1"/>
    <col min="12550" max="12743" width="10.28515625" style="203"/>
    <col min="12744" max="12744" width="2.85546875" style="203" customWidth="1"/>
    <col min="12745" max="12794" width="10.28515625" style="203"/>
    <col min="12795" max="12795" width="38.7109375" style="203" customWidth="1"/>
    <col min="12796" max="12796" width="15.85546875" style="203" customWidth="1"/>
    <col min="12797" max="12797" width="13.28515625" style="203" customWidth="1"/>
    <col min="12798" max="12798" width="14" style="203" customWidth="1"/>
    <col min="12799" max="12799" width="17.85546875" style="203" customWidth="1"/>
    <col min="12800" max="12800" width="19.85546875" style="203" customWidth="1"/>
    <col min="12801" max="12803" width="17.85546875" style="203" customWidth="1"/>
    <col min="12804" max="12804" width="8.5703125" style="203" customWidth="1"/>
    <col min="12805" max="12805" width="13.85546875" style="203" customWidth="1"/>
    <col min="12806" max="12999" width="10.28515625" style="203"/>
    <col min="13000" max="13000" width="2.85546875" style="203" customWidth="1"/>
    <col min="13001" max="13050" width="10.28515625" style="203"/>
    <col min="13051" max="13051" width="38.7109375" style="203" customWidth="1"/>
    <col min="13052" max="13052" width="15.85546875" style="203" customWidth="1"/>
    <col min="13053" max="13053" width="13.28515625" style="203" customWidth="1"/>
    <col min="13054" max="13054" width="14" style="203" customWidth="1"/>
    <col min="13055" max="13055" width="17.85546875" style="203" customWidth="1"/>
    <col min="13056" max="13056" width="19.85546875" style="203" customWidth="1"/>
    <col min="13057" max="13059" width="17.85546875" style="203" customWidth="1"/>
    <col min="13060" max="13060" width="8.5703125" style="203" customWidth="1"/>
    <col min="13061" max="13061" width="13.85546875" style="203" customWidth="1"/>
    <col min="13062" max="13255" width="10.28515625" style="203"/>
    <col min="13256" max="13256" width="2.85546875" style="203" customWidth="1"/>
    <col min="13257" max="13306" width="10.28515625" style="203"/>
    <col min="13307" max="13307" width="38.7109375" style="203" customWidth="1"/>
    <col min="13308" max="13308" width="15.85546875" style="203" customWidth="1"/>
    <col min="13309" max="13309" width="13.28515625" style="203" customWidth="1"/>
    <col min="13310" max="13310" width="14" style="203" customWidth="1"/>
    <col min="13311" max="13311" width="17.85546875" style="203" customWidth="1"/>
    <col min="13312" max="13312" width="19.85546875" style="203" customWidth="1"/>
    <col min="13313" max="13315" width="17.85546875" style="203" customWidth="1"/>
    <col min="13316" max="13316" width="8.5703125" style="203" customWidth="1"/>
    <col min="13317" max="13317" width="13.85546875" style="203" customWidth="1"/>
    <col min="13318" max="13511" width="10.28515625" style="203"/>
    <col min="13512" max="13512" width="2.85546875" style="203" customWidth="1"/>
    <col min="13513" max="13562" width="10.28515625" style="203"/>
    <col min="13563" max="13563" width="38.7109375" style="203" customWidth="1"/>
    <col min="13564" max="13564" width="15.85546875" style="203" customWidth="1"/>
    <col min="13565" max="13565" width="13.28515625" style="203" customWidth="1"/>
    <col min="13566" max="13566" width="14" style="203" customWidth="1"/>
    <col min="13567" max="13567" width="17.85546875" style="203" customWidth="1"/>
    <col min="13568" max="13568" width="19.85546875" style="203" customWidth="1"/>
    <col min="13569" max="13571" width="17.85546875" style="203" customWidth="1"/>
    <col min="13572" max="13572" width="8.5703125" style="203" customWidth="1"/>
    <col min="13573" max="13573" width="13.85546875" style="203" customWidth="1"/>
    <col min="13574" max="13767" width="10.28515625" style="203"/>
    <col min="13768" max="13768" width="2.85546875" style="203" customWidth="1"/>
    <col min="13769" max="13818" width="10.28515625" style="203"/>
    <col min="13819" max="13819" width="38.7109375" style="203" customWidth="1"/>
    <col min="13820" max="13820" width="15.85546875" style="203" customWidth="1"/>
    <col min="13821" max="13821" width="13.28515625" style="203" customWidth="1"/>
    <col min="13822" max="13822" width="14" style="203" customWidth="1"/>
    <col min="13823" max="13823" width="17.85546875" style="203" customWidth="1"/>
    <col min="13824" max="13824" width="19.85546875" style="203" customWidth="1"/>
    <col min="13825" max="13827" width="17.85546875" style="203" customWidth="1"/>
    <col min="13828" max="13828" width="8.5703125" style="203" customWidth="1"/>
    <col min="13829" max="13829" width="13.85546875" style="203" customWidth="1"/>
    <col min="13830" max="14023" width="10.28515625" style="203"/>
    <col min="14024" max="14024" width="2.85546875" style="203" customWidth="1"/>
    <col min="14025" max="14074" width="10.28515625" style="203"/>
    <col min="14075" max="14075" width="38.7109375" style="203" customWidth="1"/>
    <col min="14076" max="14076" width="15.85546875" style="203" customWidth="1"/>
    <col min="14077" max="14077" width="13.28515625" style="203" customWidth="1"/>
    <col min="14078" max="14078" width="14" style="203" customWidth="1"/>
    <col min="14079" max="14079" width="17.85546875" style="203" customWidth="1"/>
    <col min="14080" max="14080" width="19.85546875" style="203" customWidth="1"/>
    <col min="14081" max="14083" width="17.85546875" style="203" customWidth="1"/>
    <col min="14084" max="14084" width="8.5703125" style="203" customWidth="1"/>
    <col min="14085" max="14085" width="13.85546875" style="203" customWidth="1"/>
    <col min="14086" max="14279" width="10.28515625" style="203"/>
    <col min="14280" max="14280" width="2.85546875" style="203" customWidth="1"/>
    <col min="14281" max="14330" width="10.28515625" style="203"/>
    <col min="14331" max="14331" width="38.7109375" style="203" customWidth="1"/>
    <col min="14332" max="14332" width="15.85546875" style="203" customWidth="1"/>
    <col min="14333" max="14333" width="13.28515625" style="203" customWidth="1"/>
    <col min="14334" max="14334" width="14" style="203" customWidth="1"/>
    <col min="14335" max="14335" width="17.85546875" style="203" customWidth="1"/>
    <col min="14336" max="14336" width="19.85546875" style="203" customWidth="1"/>
    <col min="14337" max="14339" width="17.85546875" style="203" customWidth="1"/>
    <col min="14340" max="14340" width="8.5703125" style="203" customWidth="1"/>
    <col min="14341" max="14341" width="13.85546875" style="203" customWidth="1"/>
    <col min="14342" max="14535" width="10.28515625" style="203"/>
    <col min="14536" max="14536" width="2.85546875" style="203" customWidth="1"/>
    <col min="14537" max="14586" width="10.28515625" style="203"/>
    <col min="14587" max="14587" width="38.7109375" style="203" customWidth="1"/>
    <col min="14588" max="14588" width="15.85546875" style="203" customWidth="1"/>
    <col min="14589" max="14589" width="13.28515625" style="203" customWidth="1"/>
    <col min="14590" max="14590" width="14" style="203" customWidth="1"/>
    <col min="14591" max="14591" width="17.85546875" style="203" customWidth="1"/>
    <col min="14592" max="14592" width="19.85546875" style="203" customWidth="1"/>
    <col min="14593" max="14595" width="17.85546875" style="203" customWidth="1"/>
    <col min="14596" max="14596" width="8.5703125" style="203" customWidth="1"/>
    <col min="14597" max="14597" width="13.85546875" style="203" customWidth="1"/>
    <col min="14598" max="14791" width="10.28515625" style="203"/>
    <col min="14792" max="14792" width="2.85546875" style="203" customWidth="1"/>
    <col min="14793" max="14842" width="10.28515625" style="203"/>
    <col min="14843" max="14843" width="38.7109375" style="203" customWidth="1"/>
    <col min="14844" max="14844" width="15.85546875" style="203" customWidth="1"/>
    <col min="14845" max="14845" width="13.28515625" style="203" customWidth="1"/>
    <col min="14846" max="14846" width="14" style="203" customWidth="1"/>
    <col min="14847" max="14847" width="17.85546875" style="203" customWidth="1"/>
    <col min="14848" max="14848" width="19.85546875" style="203" customWidth="1"/>
    <col min="14849" max="14851" width="17.85546875" style="203" customWidth="1"/>
    <col min="14852" max="14852" width="8.5703125" style="203" customWidth="1"/>
    <col min="14853" max="14853" width="13.85546875" style="203" customWidth="1"/>
    <col min="14854" max="15047" width="10.28515625" style="203"/>
    <col min="15048" max="15048" width="2.85546875" style="203" customWidth="1"/>
    <col min="15049" max="15098" width="10.28515625" style="203"/>
    <col min="15099" max="15099" width="38.7109375" style="203" customWidth="1"/>
    <col min="15100" max="15100" width="15.85546875" style="203" customWidth="1"/>
    <col min="15101" max="15101" width="13.28515625" style="203" customWidth="1"/>
    <col min="15102" max="15102" width="14" style="203" customWidth="1"/>
    <col min="15103" max="15103" width="17.85546875" style="203" customWidth="1"/>
    <col min="15104" max="15104" width="19.85546875" style="203" customWidth="1"/>
    <col min="15105" max="15107" width="17.85546875" style="203" customWidth="1"/>
    <col min="15108" max="15108" width="8.5703125" style="203" customWidth="1"/>
    <col min="15109" max="15109" width="13.85546875" style="203" customWidth="1"/>
    <col min="15110" max="15303" width="10.28515625" style="203"/>
    <col min="15304" max="15304" width="2.85546875" style="203" customWidth="1"/>
    <col min="15305" max="15354" width="10.28515625" style="203"/>
    <col min="15355" max="15355" width="38.7109375" style="203" customWidth="1"/>
    <col min="15356" max="15356" width="15.85546875" style="203" customWidth="1"/>
    <col min="15357" max="15357" width="13.28515625" style="203" customWidth="1"/>
    <col min="15358" max="15358" width="14" style="203" customWidth="1"/>
    <col min="15359" max="15359" width="17.85546875" style="203" customWidth="1"/>
    <col min="15360" max="15360" width="19.85546875" style="203" customWidth="1"/>
    <col min="15361" max="15363" width="17.85546875" style="203" customWidth="1"/>
    <col min="15364" max="15364" width="8.5703125" style="203" customWidth="1"/>
    <col min="15365" max="15365" width="13.85546875" style="203" customWidth="1"/>
    <col min="15366" max="15559" width="10.28515625" style="203"/>
    <col min="15560" max="15560" width="2.85546875" style="203" customWidth="1"/>
    <col min="15561" max="15610" width="10.28515625" style="203"/>
    <col min="15611" max="15611" width="38.7109375" style="203" customWidth="1"/>
    <col min="15612" max="15612" width="15.85546875" style="203" customWidth="1"/>
    <col min="15613" max="15613" width="13.28515625" style="203" customWidth="1"/>
    <col min="15614" max="15614" width="14" style="203" customWidth="1"/>
    <col min="15615" max="15615" width="17.85546875" style="203" customWidth="1"/>
    <col min="15616" max="15616" width="19.85546875" style="203" customWidth="1"/>
    <col min="15617" max="15619" width="17.85546875" style="203" customWidth="1"/>
    <col min="15620" max="15620" width="8.5703125" style="203" customWidth="1"/>
    <col min="15621" max="15621" width="13.85546875" style="203" customWidth="1"/>
    <col min="15622" max="15815" width="10.28515625" style="203"/>
    <col min="15816" max="15816" width="2.85546875" style="203" customWidth="1"/>
    <col min="15817" max="15866" width="10.28515625" style="203"/>
    <col min="15867" max="15867" width="38.7109375" style="203" customWidth="1"/>
    <col min="15868" max="15868" width="15.85546875" style="203" customWidth="1"/>
    <col min="15869" max="15869" width="13.28515625" style="203" customWidth="1"/>
    <col min="15870" max="15870" width="14" style="203" customWidth="1"/>
    <col min="15871" max="15871" width="17.85546875" style="203" customWidth="1"/>
    <col min="15872" max="15872" width="19.85546875" style="203" customWidth="1"/>
    <col min="15873" max="15875" width="17.85546875" style="203" customWidth="1"/>
    <col min="15876" max="15876" width="8.5703125" style="203" customWidth="1"/>
    <col min="15877" max="15877" width="13.85546875" style="203" customWidth="1"/>
    <col min="15878" max="16071" width="10.28515625" style="203"/>
    <col min="16072" max="16072" width="2.85546875" style="203" customWidth="1"/>
    <col min="16073" max="16122" width="10.28515625" style="203"/>
    <col min="16123" max="16123" width="38.7109375" style="203" customWidth="1"/>
    <col min="16124" max="16124" width="15.85546875" style="203" customWidth="1"/>
    <col min="16125" max="16125" width="13.28515625" style="203" customWidth="1"/>
    <col min="16126" max="16126" width="14" style="203" customWidth="1"/>
    <col min="16127" max="16127" width="17.85546875" style="203" customWidth="1"/>
    <col min="16128" max="16128" width="19.85546875" style="203" customWidth="1"/>
    <col min="16129" max="16131" width="17.85546875" style="203" customWidth="1"/>
    <col min="16132" max="16132" width="8.5703125" style="203" customWidth="1"/>
    <col min="16133" max="16133" width="13.85546875" style="203" customWidth="1"/>
    <col min="16134" max="16327" width="10.28515625" style="203"/>
    <col min="16328" max="16328" width="2.85546875" style="203" customWidth="1"/>
    <col min="16329" max="16384" width="10.28515625" style="203"/>
  </cols>
  <sheetData>
    <row r="2" spans="2:10" ht="18" x14ac:dyDescent="0.25">
      <c r="B2" s="2033" t="s">
        <v>730</v>
      </c>
      <c r="C2" s="2033"/>
      <c r="D2" s="2033"/>
      <c r="E2" s="2033"/>
      <c r="F2" s="2033"/>
      <c r="G2" s="2033"/>
      <c r="H2" s="2033"/>
      <c r="J2" s="3" t="s">
        <v>1</v>
      </c>
    </row>
    <row r="3" spans="2:10" ht="39.75" customHeight="1" x14ac:dyDescent="0.2">
      <c r="B3" s="2040" t="s">
        <v>731</v>
      </c>
      <c r="C3" s="2040"/>
      <c r="D3" s="2040"/>
      <c r="E3" s="2040"/>
      <c r="F3" s="2040"/>
      <c r="G3" s="2040"/>
      <c r="H3" s="2040"/>
    </row>
    <row r="4" spans="2:10" ht="15.75" x14ac:dyDescent="0.25">
      <c r="B4" s="2045" t="s">
        <v>732</v>
      </c>
      <c r="C4" s="2045"/>
      <c r="D4" s="2045"/>
      <c r="E4" s="2045"/>
      <c r="F4" s="2045"/>
      <c r="G4" s="2045"/>
      <c r="H4" s="2045"/>
    </row>
    <row r="5" spans="2:10" ht="16.5" thickBot="1" x14ac:dyDescent="0.3">
      <c r="B5" s="2036">
        <v>2019</v>
      </c>
      <c r="C5" s="2036"/>
      <c r="D5" s="2036"/>
      <c r="E5" s="2036"/>
      <c r="F5" s="2036"/>
      <c r="G5" s="2036"/>
      <c r="H5" s="2036"/>
    </row>
    <row r="6" spans="2:10" x14ac:dyDescent="0.2">
      <c r="C6" s="397"/>
      <c r="D6" s="397"/>
    </row>
    <row r="7" spans="2:10" s="363" customFormat="1" ht="77.25" customHeight="1" x14ac:dyDescent="0.2">
      <c r="B7" s="621" t="s">
        <v>670</v>
      </c>
      <c r="C7" s="621" t="s">
        <v>718</v>
      </c>
      <c r="D7" s="621" t="s">
        <v>672</v>
      </c>
      <c r="E7" s="621" t="s">
        <v>719</v>
      </c>
      <c r="F7" s="621" t="s">
        <v>673</v>
      </c>
      <c r="G7" s="621" t="s">
        <v>720</v>
      </c>
      <c r="H7" s="621" t="s">
        <v>117</v>
      </c>
    </row>
    <row r="8" spans="2:10" s="363" customFormat="1" ht="21.75" customHeight="1" x14ac:dyDescent="0.2">
      <c r="B8" s="367" t="s">
        <v>733</v>
      </c>
      <c r="C8" s="368">
        <v>12997352.515000001</v>
      </c>
      <c r="D8" s="368">
        <v>24040459.561000001</v>
      </c>
      <c r="E8" s="368">
        <v>25315483.172999997</v>
      </c>
      <c r="F8" s="368">
        <v>6330517.7190000005</v>
      </c>
      <c r="G8" s="368">
        <v>57298.594000000012</v>
      </c>
      <c r="H8" s="379">
        <f t="shared" ref="H8:H28" si="0">SUM(C8:G8)</f>
        <v>68741111.561999992</v>
      </c>
    </row>
    <row r="9" spans="2:10" ht="18" customHeight="1" x14ac:dyDescent="0.2">
      <c r="B9" s="391" t="s">
        <v>675</v>
      </c>
      <c r="C9" s="366">
        <v>373082.88799999998</v>
      </c>
      <c r="D9" s="366">
        <v>675122.59900000005</v>
      </c>
      <c r="E9" s="366">
        <v>738767.7969999999</v>
      </c>
      <c r="F9" s="366">
        <v>316236.49800000002</v>
      </c>
      <c r="G9" s="366"/>
      <c r="H9" s="393">
        <f t="shared" si="0"/>
        <v>2103209.7820000001</v>
      </c>
    </row>
    <row r="10" spans="2:10" ht="18" customHeight="1" x14ac:dyDescent="0.2">
      <c r="B10" s="360" t="s">
        <v>677</v>
      </c>
      <c r="C10" s="366">
        <v>8333114.8229999971</v>
      </c>
      <c r="D10" s="366">
        <v>16370528.104999997</v>
      </c>
      <c r="E10" s="366">
        <v>17871666.178000003</v>
      </c>
      <c r="F10" s="366">
        <v>6337109.3079999993</v>
      </c>
      <c r="G10" s="366"/>
      <c r="H10" s="393">
        <f t="shared" si="0"/>
        <v>48912418.413999997</v>
      </c>
    </row>
    <row r="11" spans="2:10" ht="18" customHeight="1" x14ac:dyDescent="0.2">
      <c r="B11" s="360" t="s">
        <v>681</v>
      </c>
      <c r="C11" s="366">
        <v>30467.132999999994</v>
      </c>
      <c r="D11" s="366">
        <v>76789.386999999988</v>
      </c>
      <c r="E11" s="366">
        <v>89633.570999999996</v>
      </c>
      <c r="F11" s="366">
        <v>21985.945000000003</v>
      </c>
      <c r="G11" s="366"/>
      <c r="H11" s="393">
        <f t="shared" si="0"/>
        <v>218876.03599999999</v>
      </c>
    </row>
    <row r="12" spans="2:10" ht="18" customHeight="1" x14ac:dyDescent="0.2">
      <c r="B12" s="360" t="s">
        <v>678</v>
      </c>
      <c r="C12" s="366">
        <v>12358249.818</v>
      </c>
      <c r="D12" s="366">
        <v>22910686.647999998</v>
      </c>
      <c r="E12" s="366">
        <v>24986433.644999996</v>
      </c>
      <c r="F12" s="366">
        <v>8531855.2190000005</v>
      </c>
      <c r="G12" s="366"/>
      <c r="H12" s="393">
        <f t="shared" si="0"/>
        <v>68787225.329999998</v>
      </c>
    </row>
    <row r="13" spans="2:10" ht="18" customHeight="1" x14ac:dyDescent="0.2">
      <c r="B13" s="360" t="s">
        <v>682</v>
      </c>
      <c r="C13" s="366">
        <v>7524447.0769999987</v>
      </c>
      <c r="D13" s="366">
        <v>15935559.965000004</v>
      </c>
      <c r="E13" s="366">
        <v>16166116.225999998</v>
      </c>
      <c r="F13" s="366">
        <v>5705736.5109999981</v>
      </c>
      <c r="G13" s="366"/>
      <c r="H13" s="393">
        <f t="shared" si="0"/>
        <v>45331859.778999999</v>
      </c>
    </row>
    <row r="14" spans="2:10" ht="18" customHeight="1" x14ac:dyDescent="0.2">
      <c r="B14" s="360" t="s">
        <v>679</v>
      </c>
      <c r="C14" s="366">
        <v>12487720.378000002</v>
      </c>
      <c r="D14" s="366">
        <v>24263276.510999989</v>
      </c>
      <c r="E14" s="366">
        <v>26115443.243999995</v>
      </c>
      <c r="F14" s="398">
        <v>9090095.1740000006</v>
      </c>
      <c r="G14" s="366"/>
      <c r="H14" s="393">
        <f t="shared" si="0"/>
        <v>71956535.306999981</v>
      </c>
    </row>
    <row r="15" spans="2:10" ht="18" customHeight="1" x14ac:dyDescent="0.2">
      <c r="B15" s="360" t="s">
        <v>721</v>
      </c>
      <c r="C15" s="366">
        <v>2831.09</v>
      </c>
      <c r="D15" s="366">
        <v>5864.7350000000006</v>
      </c>
      <c r="E15" s="366">
        <v>5468.1749999999993</v>
      </c>
      <c r="F15" s="366">
        <v>0</v>
      </c>
      <c r="G15" s="366"/>
      <c r="H15" s="393">
        <f t="shared" si="0"/>
        <v>14164</v>
      </c>
    </row>
    <row r="16" spans="2:10" ht="18" customHeight="1" x14ac:dyDescent="0.2">
      <c r="B16" s="360" t="s">
        <v>734</v>
      </c>
      <c r="C16" s="366">
        <v>4688467.3460000008</v>
      </c>
      <c r="D16" s="366">
        <v>9416644.2060000002</v>
      </c>
      <c r="E16" s="366">
        <v>7828770.1630000006</v>
      </c>
      <c r="F16" s="366">
        <v>4854788.2690000003</v>
      </c>
      <c r="G16" s="366"/>
      <c r="H16" s="393">
        <f t="shared" si="0"/>
        <v>26788669.984000005</v>
      </c>
    </row>
    <row r="17" spans="2:8" ht="18" customHeight="1" x14ac:dyDescent="0.2">
      <c r="B17" s="360" t="s">
        <v>723</v>
      </c>
      <c r="C17" s="366">
        <v>20951.602999999996</v>
      </c>
      <c r="D17" s="366">
        <v>36578.947999999997</v>
      </c>
      <c r="E17" s="366">
        <v>42240.320000000007</v>
      </c>
      <c r="F17" s="366">
        <v>4641.3869999999997</v>
      </c>
      <c r="G17" s="366"/>
      <c r="H17" s="393">
        <f t="shared" si="0"/>
        <v>104412.258</v>
      </c>
    </row>
    <row r="18" spans="2:8" ht="18" customHeight="1" x14ac:dyDescent="0.2">
      <c r="B18" s="360" t="s">
        <v>684</v>
      </c>
      <c r="C18" s="366">
        <v>14476.195999999998</v>
      </c>
      <c r="D18" s="366">
        <v>32752.881000000001</v>
      </c>
      <c r="E18" s="366">
        <v>27771.54</v>
      </c>
      <c r="F18" s="366">
        <v>21484.07</v>
      </c>
      <c r="G18" s="366"/>
      <c r="H18" s="393">
        <f t="shared" si="0"/>
        <v>96484.687000000005</v>
      </c>
    </row>
    <row r="19" spans="2:8" ht="18" customHeight="1" x14ac:dyDescent="0.2">
      <c r="B19" s="360" t="s">
        <v>685</v>
      </c>
      <c r="C19" s="366">
        <v>0</v>
      </c>
      <c r="D19" s="366">
        <v>1963.8030000000001</v>
      </c>
      <c r="E19" s="366">
        <v>4411.469000000001</v>
      </c>
      <c r="F19" s="366">
        <v>0</v>
      </c>
      <c r="G19" s="366"/>
      <c r="H19" s="393">
        <f t="shared" si="0"/>
        <v>6375.2720000000008</v>
      </c>
    </row>
    <row r="20" spans="2:8" ht="18" customHeight="1" x14ac:dyDescent="0.2">
      <c r="B20" s="360" t="s">
        <v>686</v>
      </c>
      <c r="C20" s="366">
        <v>2248522.2489999998</v>
      </c>
      <c r="D20" s="366">
        <v>4514186.1290000007</v>
      </c>
      <c r="E20" s="366">
        <v>5060842.7960000001</v>
      </c>
      <c r="F20" s="366">
        <v>1406117.6190000002</v>
      </c>
      <c r="G20" s="366"/>
      <c r="H20" s="393">
        <f t="shared" si="0"/>
        <v>13229668.793000001</v>
      </c>
    </row>
    <row r="21" spans="2:8" ht="21" customHeight="1" x14ac:dyDescent="0.2">
      <c r="B21" s="367" t="s">
        <v>687</v>
      </c>
      <c r="C21" s="368">
        <f>SUM(C9:C20)</f>
        <v>48082330.601000004</v>
      </c>
      <c r="D21" s="368">
        <f>SUM(D9:D20)</f>
        <v>94239953.916999996</v>
      </c>
      <c r="E21" s="368">
        <f>SUM(E9:E20)</f>
        <v>98937565.123999983</v>
      </c>
      <c r="F21" s="368">
        <f>SUM(F9:F20)</f>
        <v>36290050.000000007</v>
      </c>
      <c r="G21" s="368"/>
      <c r="H21" s="379">
        <f t="shared" si="0"/>
        <v>277549899.64200002</v>
      </c>
    </row>
    <row r="22" spans="2:8" ht="18" customHeight="1" x14ac:dyDescent="0.2">
      <c r="B22" s="360" t="s">
        <v>688</v>
      </c>
      <c r="C22" s="366">
        <v>22315830.863999993</v>
      </c>
      <c r="D22" s="366">
        <v>42345534.531000003</v>
      </c>
      <c r="E22" s="366">
        <v>45779255.896000013</v>
      </c>
      <c r="F22" s="398">
        <v>10956548.416999998</v>
      </c>
      <c r="G22" s="366"/>
      <c r="H22" s="393">
        <f t="shared" si="0"/>
        <v>121397169.708</v>
      </c>
    </row>
    <row r="23" spans="2:8" ht="18" customHeight="1" x14ac:dyDescent="0.2">
      <c r="B23" s="360" t="s">
        <v>689</v>
      </c>
      <c r="C23" s="366">
        <v>6222170.9890000001</v>
      </c>
      <c r="D23" s="366">
        <v>11930961.628999997</v>
      </c>
      <c r="E23" s="366">
        <v>12564392.875</v>
      </c>
      <c r="F23" s="366">
        <v>3473355.6659999997</v>
      </c>
      <c r="G23" s="366"/>
      <c r="H23" s="393">
        <f t="shared" si="0"/>
        <v>34190881.158999994</v>
      </c>
    </row>
    <row r="24" spans="2:8" ht="18" customHeight="1" x14ac:dyDescent="0.2">
      <c r="B24" s="360" t="s">
        <v>691</v>
      </c>
      <c r="C24" s="366">
        <v>2743259.1880000005</v>
      </c>
      <c r="D24" s="366">
        <v>5002358.1659999983</v>
      </c>
      <c r="E24" s="366">
        <v>5543636.9489999991</v>
      </c>
      <c r="F24" s="366">
        <v>1569188.202</v>
      </c>
      <c r="G24" s="366"/>
      <c r="H24" s="393">
        <f t="shared" si="0"/>
        <v>14858442.504999997</v>
      </c>
    </row>
    <row r="25" spans="2:8" ht="18" customHeight="1" x14ac:dyDescent="0.2">
      <c r="B25" s="360" t="s">
        <v>729</v>
      </c>
      <c r="C25" s="366">
        <v>2151774.7509999997</v>
      </c>
      <c r="D25" s="366">
        <v>3900665.4709999999</v>
      </c>
      <c r="E25" s="366">
        <v>3918272.8280000002</v>
      </c>
      <c r="F25" s="366">
        <v>965610.23399999994</v>
      </c>
      <c r="G25" s="366"/>
      <c r="H25" s="393">
        <f t="shared" si="0"/>
        <v>10936323.283999998</v>
      </c>
    </row>
    <row r="26" spans="2:8" ht="18" customHeight="1" x14ac:dyDescent="0.2">
      <c r="B26" s="360" t="s">
        <v>690</v>
      </c>
      <c r="C26" s="366">
        <v>0</v>
      </c>
      <c r="D26" s="366">
        <v>129058.39200000002</v>
      </c>
      <c r="E26" s="366">
        <v>90306.501000000004</v>
      </c>
      <c r="F26" s="366">
        <v>0</v>
      </c>
      <c r="G26" s="366"/>
      <c r="H26" s="393">
        <f t="shared" si="0"/>
        <v>219364.89300000004</v>
      </c>
    </row>
    <row r="27" spans="2:8" ht="24" customHeight="1" x14ac:dyDescent="0.2">
      <c r="B27" s="367" t="s">
        <v>693</v>
      </c>
      <c r="C27" s="368">
        <f>SUM(C22:C26)</f>
        <v>33433035.791999992</v>
      </c>
      <c r="D27" s="368">
        <f>SUM(D22:D26)</f>
        <v>63308578.188999996</v>
      </c>
      <c r="E27" s="368">
        <f>SUM(E22:E26)</f>
        <v>67895865.04900001</v>
      </c>
      <c r="F27" s="368">
        <f>SUM(F22:F26)</f>
        <v>16964702.518999998</v>
      </c>
      <c r="G27" s="368"/>
      <c r="H27" s="379">
        <f t="shared" si="0"/>
        <v>181602181.54899999</v>
      </c>
    </row>
    <row r="28" spans="2:8" ht="22.5" customHeight="1" x14ac:dyDescent="0.2">
      <c r="B28" s="369" t="s">
        <v>735</v>
      </c>
      <c r="C28" s="370">
        <f>+C8+C21+C27</f>
        <v>94512718.907999992</v>
      </c>
      <c r="D28" s="370">
        <f>+D8+D21+D27</f>
        <v>181588991.667</v>
      </c>
      <c r="E28" s="370">
        <f>+E8+E21+E27</f>
        <v>192148913.34599999</v>
      </c>
      <c r="F28" s="370">
        <f>+F8+F21+F27</f>
        <v>59585270.238000005</v>
      </c>
      <c r="G28" s="370">
        <f>+G8+G21+G27</f>
        <v>57298.594000000012</v>
      </c>
      <c r="H28" s="370">
        <f t="shared" si="0"/>
        <v>527893192.75300002</v>
      </c>
    </row>
    <row r="29" spans="2:8" ht="15" customHeight="1" x14ac:dyDescent="0.2">
      <c r="B29" s="2032" t="s">
        <v>736</v>
      </c>
      <c r="C29" s="2032"/>
      <c r="D29" s="2032"/>
      <c r="E29" s="2032"/>
      <c r="F29" s="2032"/>
      <c r="G29" s="2032"/>
    </row>
    <row r="30" spans="2:8" ht="15.75" customHeight="1" x14ac:dyDescent="0.2">
      <c r="B30" s="2032" t="s">
        <v>737</v>
      </c>
      <c r="C30" s="2032"/>
      <c r="D30" s="2032"/>
      <c r="E30" s="2032"/>
      <c r="F30" s="2032"/>
      <c r="G30" s="2032"/>
      <c r="H30" s="399"/>
    </row>
    <row r="31" spans="2:8" ht="15.75" x14ac:dyDescent="0.25">
      <c r="B31" s="363"/>
      <c r="C31" s="400"/>
      <c r="D31" s="400"/>
      <c r="H31" s="399"/>
    </row>
    <row r="32" spans="2:8" x14ac:dyDescent="0.2">
      <c r="E32" s="399"/>
    </row>
    <row r="33" spans="2:5" x14ac:dyDescent="0.2">
      <c r="B33" s="228"/>
      <c r="C33" s="399"/>
      <c r="E33" s="399"/>
    </row>
    <row r="34" spans="2:5" x14ac:dyDescent="0.2">
      <c r="C34" s="399"/>
      <c r="E34" s="399"/>
    </row>
    <row r="35" spans="2:5" x14ac:dyDescent="0.2">
      <c r="C35" s="399"/>
      <c r="E35" s="399"/>
    </row>
  </sheetData>
  <mergeCells count="6">
    <mergeCell ref="B30:G30"/>
    <mergeCell ref="B2:H2"/>
    <mergeCell ref="B3:H3"/>
    <mergeCell ref="B4:H4"/>
    <mergeCell ref="B5:H5"/>
    <mergeCell ref="B29:G29"/>
  </mergeCells>
  <hyperlinks>
    <hyperlink ref="J2" location="'Indice Total'!A108" display="Volver"/>
  </hyperlinks>
  <pageMargins left="0.70866141732283472" right="0.70866141732283472" top="0.74803149606299213" bottom="0.74803149606299213" header="0.31496062992125984" footer="0.31496062992125984"/>
  <pageSetup scale="85"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pageSetUpPr fitToPage="1"/>
  </sheetPr>
  <dimension ref="B2:H73"/>
  <sheetViews>
    <sheetView showGridLines="0" zoomScale="90" zoomScaleNormal="90" workbookViewId="0"/>
  </sheetViews>
  <sheetFormatPr baseColWidth="10" defaultColWidth="10.28515625" defaultRowHeight="15" x14ac:dyDescent="0.2"/>
  <cols>
    <col min="1" max="1" width="17.42578125" style="203" customWidth="1"/>
    <col min="2" max="2" width="66.5703125" style="203" customWidth="1"/>
    <col min="3" max="4" width="15.85546875" style="203" customWidth="1"/>
    <col min="5" max="5" width="17.7109375" style="203" customWidth="1"/>
    <col min="6" max="6" width="17.5703125" style="203" customWidth="1"/>
    <col min="7" max="7" width="15.7109375" style="203" customWidth="1"/>
    <col min="8" max="8" width="12.7109375" style="203" bestFit="1" customWidth="1"/>
    <col min="9" max="182" width="10.28515625" style="203"/>
    <col min="183" max="183" width="1.85546875" style="203" customWidth="1"/>
    <col min="184" max="236" width="10.28515625" style="203"/>
    <col min="237" max="237" width="22.5703125" style="203" customWidth="1"/>
    <col min="238" max="238" width="54.28515625" style="203" customWidth="1"/>
    <col min="239" max="240" width="15.85546875" style="203" customWidth="1"/>
    <col min="241" max="241" width="17.7109375" style="203" customWidth="1"/>
    <col min="242" max="242" width="17.5703125" style="203" customWidth="1"/>
    <col min="243" max="243" width="16.140625" style="203" customWidth="1"/>
    <col min="244" max="244" width="14.85546875" style="203" customWidth="1"/>
    <col min="245" max="245" width="15.42578125" style="203" customWidth="1"/>
    <col min="246" max="246" width="14.28515625" style="203" customWidth="1"/>
    <col min="247" max="438" width="10.28515625" style="203"/>
    <col min="439" max="439" width="1.85546875" style="203" customWidth="1"/>
    <col min="440" max="492" width="10.28515625" style="203"/>
    <col min="493" max="493" width="22.5703125" style="203" customWidth="1"/>
    <col min="494" max="494" width="54.28515625" style="203" customWidth="1"/>
    <col min="495" max="496" width="15.85546875" style="203" customWidth="1"/>
    <col min="497" max="497" width="17.7109375" style="203" customWidth="1"/>
    <col min="498" max="498" width="17.5703125" style="203" customWidth="1"/>
    <col min="499" max="499" width="16.140625" style="203" customWidth="1"/>
    <col min="500" max="500" width="14.85546875" style="203" customWidth="1"/>
    <col min="501" max="501" width="15.42578125" style="203" customWidth="1"/>
    <col min="502" max="502" width="14.28515625" style="203" customWidth="1"/>
    <col min="503" max="694" width="10.28515625" style="203"/>
    <col min="695" max="695" width="1.85546875" style="203" customWidth="1"/>
    <col min="696" max="748" width="10.28515625" style="203"/>
    <col min="749" max="749" width="22.5703125" style="203" customWidth="1"/>
    <col min="750" max="750" width="54.28515625" style="203" customWidth="1"/>
    <col min="751" max="752" width="15.85546875" style="203" customWidth="1"/>
    <col min="753" max="753" width="17.7109375" style="203" customWidth="1"/>
    <col min="754" max="754" width="17.5703125" style="203" customWidth="1"/>
    <col min="755" max="755" width="16.140625" style="203" customWidth="1"/>
    <col min="756" max="756" width="14.85546875" style="203" customWidth="1"/>
    <col min="757" max="757" width="15.42578125" style="203" customWidth="1"/>
    <col min="758" max="758" width="14.28515625" style="203" customWidth="1"/>
    <col min="759" max="950" width="10.28515625" style="203"/>
    <col min="951" max="951" width="1.85546875" style="203" customWidth="1"/>
    <col min="952" max="1004" width="10.28515625" style="203"/>
    <col min="1005" max="1005" width="22.5703125" style="203" customWidth="1"/>
    <col min="1006" max="1006" width="54.28515625" style="203" customWidth="1"/>
    <col min="1007" max="1008" width="15.85546875" style="203" customWidth="1"/>
    <col min="1009" max="1009" width="17.7109375" style="203" customWidth="1"/>
    <col min="1010" max="1010" width="17.5703125" style="203" customWidth="1"/>
    <col min="1011" max="1011" width="16.140625" style="203" customWidth="1"/>
    <col min="1012" max="1012" width="14.85546875" style="203" customWidth="1"/>
    <col min="1013" max="1013" width="15.42578125" style="203" customWidth="1"/>
    <col min="1014" max="1014" width="14.28515625" style="203" customWidth="1"/>
    <col min="1015" max="1206" width="10.28515625" style="203"/>
    <col min="1207" max="1207" width="1.85546875" style="203" customWidth="1"/>
    <col min="1208" max="1260" width="10.28515625" style="203"/>
    <col min="1261" max="1261" width="22.5703125" style="203" customWidth="1"/>
    <col min="1262" max="1262" width="54.28515625" style="203" customWidth="1"/>
    <col min="1263" max="1264" width="15.85546875" style="203" customWidth="1"/>
    <col min="1265" max="1265" width="17.7109375" style="203" customWidth="1"/>
    <col min="1266" max="1266" width="17.5703125" style="203" customWidth="1"/>
    <col min="1267" max="1267" width="16.140625" style="203" customWidth="1"/>
    <col min="1268" max="1268" width="14.85546875" style="203" customWidth="1"/>
    <col min="1269" max="1269" width="15.42578125" style="203" customWidth="1"/>
    <col min="1270" max="1270" width="14.28515625" style="203" customWidth="1"/>
    <col min="1271" max="1462" width="10.28515625" style="203"/>
    <col min="1463" max="1463" width="1.85546875" style="203" customWidth="1"/>
    <col min="1464" max="1516" width="10.28515625" style="203"/>
    <col min="1517" max="1517" width="22.5703125" style="203" customWidth="1"/>
    <col min="1518" max="1518" width="54.28515625" style="203" customWidth="1"/>
    <col min="1519" max="1520" width="15.85546875" style="203" customWidth="1"/>
    <col min="1521" max="1521" width="17.7109375" style="203" customWidth="1"/>
    <col min="1522" max="1522" width="17.5703125" style="203" customWidth="1"/>
    <col min="1523" max="1523" width="16.140625" style="203" customWidth="1"/>
    <col min="1524" max="1524" width="14.85546875" style="203" customWidth="1"/>
    <col min="1525" max="1525" width="15.42578125" style="203" customWidth="1"/>
    <col min="1526" max="1526" width="14.28515625" style="203" customWidth="1"/>
    <col min="1527" max="1718" width="10.28515625" style="203"/>
    <col min="1719" max="1719" width="1.85546875" style="203" customWidth="1"/>
    <col min="1720" max="1772" width="10.28515625" style="203"/>
    <col min="1773" max="1773" width="22.5703125" style="203" customWidth="1"/>
    <col min="1774" max="1774" width="54.28515625" style="203" customWidth="1"/>
    <col min="1775" max="1776" width="15.85546875" style="203" customWidth="1"/>
    <col min="1777" max="1777" width="17.7109375" style="203" customWidth="1"/>
    <col min="1778" max="1778" width="17.5703125" style="203" customWidth="1"/>
    <col min="1779" max="1779" width="16.140625" style="203" customWidth="1"/>
    <col min="1780" max="1780" width="14.85546875" style="203" customWidth="1"/>
    <col min="1781" max="1781" width="15.42578125" style="203" customWidth="1"/>
    <col min="1782" max="1782" width="14.28515625" style="203" customWidth="1"/>
    <col min="1783" max="1974" width="10.28515625" style="203"/>
    <col min="1975" max="1975" width="1.85546875" style="203" customWidth="1"/>
    <col min="1976" max="2028" width="10.28515625" style="203"/>
    <col min="2029" max="2029" width="22.5703125" style="203" customWidth="1"/>
    <col min="2030" max="2030" width="54.28515625" style="203" customWidth="1"/>
    <col min="2031" max="2032" width="15.85546875" style="203" customWidth="1"/>
    <col min="2033" max="2033" width="17.7109375" style="203" customWidth="1"/>
    <col min="2034" max="2034" width="17.5703125" style="203" customWidth="1"/>
    <col min="2035" max="2035" width="16.140625" style="203" customWidth="1"/>
    <col min="2036" max="2036" width="14.85546875" style="203" customWidth="1"/>
    <col min="2037" max="2037" width="15.42578125" style="203" customWidth="1"/>
    <col min="2038" max="2038" width="14.28515625" style="203" customWidth="1"/>
    <col min="2039" max="2230" width="10.28515625" style="203"/>
    <col min="2231" max="2231" width="1.85546875" style="203" customWidth="1"/>
    <col min="2232" max="2284" width="10.28515625" style="203"/>
    <col min="2285" max="2285" width="22.5703125" style="203" customWidth="1"/>
    <col min="2286" max="2286" width="54.28515625" style="203" customWidth="1"/>
    <col min="2287" max="2288" width="15.85546875" style="203" customWidth="1"/>
    <col min="2289" max="2289" width="17.7109375" style="203" customWidth="1"/>
    <col min="2290" max="2290" width="17.5703125" style="203" customWidth="1"/>
    <col min="2291" max="2291" width="16.140625" style="203" customWidth="1"/>
    <col min="2292" max="2292" width="14.85546875" style="203" customWidth="1"/>
    <col min="2293" max="2293" width="15.42578125" style="203" customWidth="1"/>
    <col min="2294" max="2294" width="14.28515625" style="203" customWidth="1"/>
    <col min="2295" max="2486" width="10.28515625" style="203"/>
    <col min="2487" max="2487" width="1.85546875" style="203" customWidth="1"/>
    <col min="2488" max="2540" width="10.28515625" style="203"/>
    <col min="2541" max="2541" width="22.5703125" style="203" customWidth="1"/>
    <col min="2542" max="2542" width="54.28515625" style="203" customWidth="1"/>
    <col min="2543" max="2544" width="15.85546875" style="203" customWidth="1"/>
    <col min="2545" max="2545" width="17.7109375" style="203" customWidth="1"/>
    <col min="2546" max="2546" width="17.5703125" style="203" customWidth="1"/>
    <col min="2547" max="2547" width="16.140625" style="203" customWidth="1"/>
    <col min="2548" max="2548" width="14.85546875" style="203" customWidth="1"/>
    <col min="2549" max="2549" width="15.42578125" style="203" customWidth="1"/>
    <col min="2550" max="2550" width="14.28515625" style="203" customWidth="1"/>
    <col min="2551" max="2742" width="10.28515625" style="203"/>
    <col min="2743" max="2743" width="1.85546875" style="203" customWidth="1"/>
    <col min="2744" max="2796" width="10.28515625" style="203"/>
    <col min="2797" max="2797" width="22.5703125" style="203" customWidth="1"/>
    <col min="2798" max="2798" width="54.28515625" style="203" customWidth="1"/>
    <col min="2799" max="2800" width="15.85546875" style="203" customWidth="1"/>
    <col min="2801" max="2801" width="17.7109375" style="203" customWidth="1"/>
    <col min="2802" max="2802" width="17.5703125" style="203" customWidth="1"/>
    <col min="2803" max="2803" width="16.140625" style="203" customWidth="1"/>
    <col min="2804" max="2804" width="14.85546875" style="203" customWidth="1"/>
    <col min="2805" max="2805" width="15.42578125" style="203" customWidth="1"/>
    <col min="2806" max="2806" width="14.28515625" style="203" customWidth="1"/>
    <col min="2807" max="2998" width="10.28515625" style="203"/>
    <col min="2999" max="2999" width="1.85546875" style="203" customWidth="1"/>
    <col min="3000" max="3052" width="10.28515625" style="203"/>
    <col min="3053" max="3053" width="22.5703125" style="203" customWidth="1"/>
    <col min="3054" max="3054" width="54.28515625" style="203" customWidth="1"/>
    <col min="3055" max="3056" width="15.85546875" style="203" customWidth="1"/>
    <col min="3057" max="3057" width="17.7109375" style="203" customWidth="1"/>
    <col min="3058" max="3058" width="17.5703125" style="203" customWidth="1"/>
    <col min="3059" max="3059" width="16.140625" style="203" customWidth="1"/>
    <col min="3060" max="3060" width="14.85546875" style="203" customWidth="1"/>
    <col min="3061" max="3061" width="15.42578125" style="203" customWidth="1"/>
    <col min="3062" max="3062" width="14.28515625" style="203" customWidth="1"/>
    <col min="3063" max="3254" width="10.28515625" style="203"/>
    <col min="3255" max="3255" width="1.85546875" style="203" customWidth="1"/>
    <col min="3256" max="3308" width="10.28515625" style="203"/>
    <col min="3309" max="3309" width="22.5703125" style="203" customWidth="1"/>
    <col min="3310" max="3310" width="54.28515625" style="203" customWidth="1"/>
    <col min="3311" max="3312" width="15.85546875" style="203" customWidth="1"/>
    <col min="3313" max="3313" width="17.7109375" style="203" customWidth="1"/>
    <col min="3314" max="3314" width="17.5703125" style="203" customWidth="1"/>
    <col min="3315" max="3315" width="16.140625" style="203" customWidth="1"/>
    <col min="3316" max="3316" width="14.85546875" style="203" customWidth="1"/>
    <col min="3317" max="3317" width="15.42578125" style="203" customWidth="1"/>
    <col min="3318" max="3318" width="14.28515625" style="203" customWidth="1"/>
    <col min="3319" max="3510" width="10.28515625" style="203"/>
    <col min="3511" max="3511" width="1.85546875" style="203" customWidth="1"/>
    <col min="3512" max="3564" width="10.28515625" style="203"/>
    <col min="3565" max="3565" width="22.5703125" style="203" customWidth="1"/>
    <col min="3566" max="3566" width="54.28515625" style="203" customWidth="1"/>
    <col min="3567" max="3568" width="15.85546875" style="203" customWidth="1"/>
    <col min="3569" max="3569" width="17.7109375" style="203" customWidth="1"/>
    <col min="3570" max="3570" width="17.5703125" style="203" customWidth="1"/>
    <col min="3571" max="3571" width="16.140625" style="203" customWidth="1"/>
    <col min="3572" max="3572" width="14.85546875" style="203" customWidth="1"/>
    <col min="3573" max="3573" width="15.42578125" style="203" customWidth="1"/>
    <col min="3574" max="3574" width="14.28515625" style="203" customWidth="1"/>
    <col min="3575" max="3766" width="10.28515625" style="203"/>
    <col min="3767" max="3767" width="1.85546875" style="203" customWidth="1"/>
    <col min="3768" max="3820" width="10.28515625" style="203"/>
    <col min="3821" max="3821" width="22.5703125" style="203" customWidth="1"/>
    <col min="3822" max="3822" width="54.28515625" style="203" customWidth="1"/>
    <col min="3823" max="3824" width="15.85546875" style="203" customWidth="1"/>
    <col min="3825" max="3825" width="17.7109375" style="203" customWidth="1"/>
    <col min="3826" max="3826" width="17.5703125" style="203" customWidth="1"/>
    <col min="3827" max="3827" width="16.140625" style="203" customWidth="1"/>
    <col min="3828" max="3828" width="14.85546875" style="203" customWidth="1"/>
    <col min="3829" max="3829" width="15.42578125" style="203" customWidth="1"/>
    <col min="3830" max="3830" width="14.28515625" style="203" customWidth="1"/>
    <col min="3831" max="4022" width="10.28515625" style="203"/>
    <col min="4023" max="4023" width="1.85546875" style="203" customWidth="1"/>
    <col min="4024" max="4076" width="10.28515625" style="203"/>
    <col min="4077" max="4077" width="22.5703125" style="203" customWidth="1"/>
    <col min="4078" max="4078" width="54.28515625" style="203" customWidth="1"/>
    <col min="4079" max="4080" width="15.85546875" style="203" customWidth="1"/>
    <col min="4081" max="4081" width="17.7109375" style="203" customWidth="1"/>
    <col min="4082" max="4082" width="17.5703125" style="203" customWidth="1"/>
    <col min="4083" max="4083" width="16.140625" style="203" customWidth="1"/>
    <col min="4084" max="4084" width="14.85546875" style="203" customWidth="1"/>
    <col min="4085" max="4085" width="15.42578125" style="203" customWidth="1"/>
    <col min="4086" max="4086" width="14.28515625" style="203" customWidth="1"/>
    <col min="4087" max="4278" width="10.28515625" style="203"/>
    <col min="4279" max="4279" width="1.85546875" style="203" customWidth="1"/>
    <col min="4280" max="4332" width="10.28515625" style="203"/>
    <col min="4333" max="4333" width="22.5703125" style="203" customWidth="1"/>
    <col min="4334" max="4334" width="54.28515625" style="203" customWidth="1"/>
    <col min="4335" max="4336" width="15.85546875" style="203" customWidth="1"/>
    <col min="4337" max="4337" width="17.7109375" style="203" customWidth="1"/>
    <col min="4338" max="4338" width="17.5703125" style="203" customWidth="1"/>
    <col min="4339" max="4339" width="16.140625" style="203" customWidth="1"/>
    <col min="4340" max="4340" width="14.85546875" style="203" customWidth="1"/>
    <col min="4341" max="4341" width="15.42578125" style="203" customWidth="1"/>
    <col min="4342" max="4342" width="14.28515625" style="203" customWidth="1"/>
    <col min="4343" max="4534" width="10.28515625" style="203"/>
    <col min="4535" max="4535" width="1.85546875" style="203" customWidth="1"/>
    <col min="4536" max="4588" width="10.28515625" style="203"/>
    <col min="4589" max="4589" width="22.5703125" style="203" customWidth="1"/>
    <col min="4590" max="4590" width="54.28515625" style="203" customWidth="1"/>
    <col min="4591" max="4592" width="15.85546875" style="203" customWidth="1"/>
    <col min="4593" max="4593" width="17.7109375" style="203" customWidth="1"/>
    <col min="4594" max="4594" width="17.5703125" style="203" customWidth="1"/>
    <col min="4595" max="4595" width="16.140625" style="203" customWidth="1"/>
    <col min="4596" max="4596" width="14.85546875" style="203" customWidth="1"/>
    <col min="4597" max="4597" width="15.42578125" style="203" customWidth="1"/>
    <col min="4598" max="4598" width="14.28515625" style="203" customWidth="1"/>
    <col min="4599" max="4790" width="10.28515625" style="203"/>
    <col min="4791" max="4791" width="1.85546875" style="203" customWidth="1"/>
    <col min="4792" max="4844" width="10.28515625" style="203"/>
    <col min="4845" max="4845" width="22.5703125" style="203" customWidth="1"/>
    <col min="4846" max="4846" width="54.28515625" style="203" customWidth="1"/>
    <col min="4847" max="4848" width="15.85546875" style="203" customWidth="1"/>
    <col min="4849" max="4849" width="17.7109375" style="203" customWidth="1"/>
    <col min="4850" max="4850" width="17.5703125" style="203" customWidth="1"/>
    <col min="4851" max="4851" width="16.140625" style="203" customWidth="1"/>
    <col min="4852" max="4852" width="14.85546875" style="203" customWidth="1"/>
    <col min="4853" max="4853" width="15.42578125" style="203" customWidth="1"/>
    <col min="4854" max="4854" width="14.28515625" style="203" customWidth="1"/>
    <col min="4855" max="5046" width="10.28515625" style="203"/>
    <col min="5047" max="5047" width="1.85546875" style="203" customWidth="1"/>
    <col min="5048" max="5100" width="10.28515625" style="203"/>
    <col min="5101" max="5101" width="22.5703125" style="203" customWidth="1"/>
    <col min="5102" max="5102" width="54.28515625" style="203" customWidth="1"/>
    <col min="5103" max="5104" width="15.85546875" style="203" customWidth="1"/>
    <col min="5105" max="5105" width="17.7109375" style="203" customWidth="1"/>
    <col min="5106" max="5106" width="17.5703125" style="203" customWidth="1"/>
    <col min="5107" max="5107" width="16.140625" style="203" customWidth="1"/>
    <col min="5108" max="5108" width="14.85546875" style="203" customWidth="1"/>
    <col min="5109" max="5109" width="15.42578125" style="203" customWidth="1"/>
    <col min="5110" max="5110" width="14.28515625" style="203" customWidth="1"/>
    <col min="5111" max="5302" width="10.28515625" style="203"/>
    <col min="5303" max="5303" width="1.85546875" style="203" customWidth="1"/>
    <col min="5304" max="5356" width="10.28515625" style="203"/>
    <col min="5357" max="5357" width="22.5703125" style="203" customWidth="1"/>
    <col min="5358" max="5358" width="54.28515625" style="203" customWidth="1"/>
    <col min="5359" max="5360" width="15.85546875" style="203" customWidth="1"/>
    <col min="5361" max="5361" width="17.7109375" style="203" customWidth="1"/>
    <col min="5362" max="5362" width="17.5703125" style="203" customWidth="1"/>
    <col min="5363" max="5363" width="16.140625" style="203" customWidth="1"/>
    <col min="5364" max="5364" width="14.85546875" style="203" customWidth="1"/>
    <col min="5365" max="5365" width="15.42578125" style="203" customWidth="1"/>
    <col min="5366" max="5366" width="14.28515625" style="203" customWidth="1"/>
    <col min="5367" max="5558" width="10.28515625" style="203"/>
    <col min="5559" max="5559" width="1.85546875" style="203" customWidth="1"/>
    <col min="5560" max="5612" width="10.28515625" style="203"/>
    <col min="5613" max="5613" width="22.5703125" style="203" customWidth="1"/>
    <col min="5614" max="5614" width="54.28515625" style="203" customWidth="1"/>
    <col min="5615" max="5616" width="15.85546875" style="203" customWidth="1"/>
    <col min="5617" max="5617" width="17.7109375" style="203" customWidth="1"/>
    <col min="5618" max="5618" width="17.5703125" style="203" customWidth="1"/>
    <col min="5619" max="5619" width="16.140625" style="203" customWidth="1"/>
    <col min="5620" max="5620" width="14.85546875" style="203" customWidth="1"/>
    <col min="5621" max="5621" width="15.42578125" style="203" customWidth="1"/>
    <col min="5622" max="5622" width="14.28515625" style="203" customWidth="1"/>
    <col min="5623" max="5814" width="10.28515625" style="203"/>
    <col min="5815" max="5815" width="1.85546875" style="203" customWidth="1"/>
    <col min="5816" max="5868" width="10.28515625" style="203"/>
    <col min="5869" max="5869" width="22.5703125" style="203" customWidth="1"/>
    <col min="5870" max="5870" width="54.28515625" style="203" customWidth="1"/>
    <col min="5871" max="5872" width="15.85546875" style="203" customWidth="1"/>
    <col min="5873" max="5873" width="17.7109375" style="203" customWidth="1"/>
    <col min="5874" max="5874" width="17.5703125" style="203" customWidth="1"/>
    <col min="5875" max="5875" width="16.140625" style="203" customWidth="1"/>
    <col min="5876" max="5876" width="14.85546875" style="203" customWidth="1"/>
    <col min="5877" max="5877" width="15.42578125" style="203" customWidth="1"/>
    <col min="5878" max="5878" width="14.28515625" style="203" customWidth="1"/>
    <col min="5879" max="6070" width="10.28515625" style="203"/>
    <col min="6071" max="6071" width="1.85546875" style="203" customWidth="1"/>
    <col min="6072" max="6124" width="10.28515625" style="203"/>
    <col min="6125" max="6125" width="22.5703125" style="203" customWidth="1"/>
    <col min="6126" max="6126" width="54.28515625" style="203" customWidth="1"/>
    <col min="6127" max="6128" width="15.85546875" style="203" customWidth="1"/>
    <col min="6129" max="6129" width="17.7109375" style="203" customWidth="1"/>
    <col min="6130" max="6130" width="17.5703125" style="203" customWidth="1"/>
    <col min="6131" max="6131" width="16.140625" style="203" customWidth="1"/>
    <col min="6132" max="6132" width="14.85546875" style="203" customWidth="1"/>
    <col min="6133" max="6133" width="15.42578125" style="203" customWidth="1"/>
    <col min="6134" max="6134" width="14.28515625" style="203" customWidth="1"/>
    <col min="6135" max="6326" width="10.28515625" style="203"/>
    <col min="6327" max="6327" width="1.85546875" style="203" customWidth="1"/>
    <col min="6328" max="6380" width="10.28515625" style="203"/>
    <col min="6381" max="6381" width="22.5703125" style="203" customWidth="1"/>
    <col min="6382" max="6382" width="54.28515625" style="203" customWidth="1"/>
    <col min="6383" max="6384" width="15.85546875" style="203" customWidth="1"/>
    <col min="6385" max="6385" width="17.7109375" style="203" customWidth="1"/>
    <col min="6386" max="6386" width="17.5703125" style="203" customWidth="1"/>
    <col min="6387" max="6387" width="16.140625" style="203" customWidth="1"/>
    <col min="6388" max="6388" width="14.85546875" style="203" customWidth="1"/>
    <col min="6389" max="6389" width="15.42578125" style="203" customWidth="1"/>
    <col min="6390" max="6390" width="14.28515625" style="203" customWidth="1"/>
    <col min="6391" max="6582" width="10.28515625" style="203"/>
    <col min="6583" max="6583" width="1.85546875" style="203" customWidth="1"/>
    <col min="6584" max="6636" width="10.28515625" style="203"/>
    <col min="6637" max="6637" width="22.5703125" style="203" customWidth="1"/>
    <col min="6638" max="6638" width="54.28515625" style="203" customWidth="1"/>
    <col min="6639" max="6640" width="15.85546875" style="203" customWidth="1"/>
    <col min="6641" max="6641" width="17.7109375" style="203" customWidth="1"/>
    <col min="6642" max="6642" width="17.5703125" style="203" customWidth="1"/>
    <col min="6643" max="6643" width="16.140625" style="203" customWidth="1"/>
    <col min="6644" max="6644" width="14.85546875" style="203" customWidth="1"/>
    <col min="6645" max="6645" width="15.42578125" style="203" customWidth="1"/>
    <col min="6646" max="6646" width="14.28515625" style="203" customWidth="1"/>
    <col min="6647" max="6838" width="10.28515625" style="203"/>
    <col min="6839" max="6839" width="1.85546875" style="203" customWidth="1"/>
    <col min="6840" max="6892" width="10.28515625" style="203"/>
    <col min="6893" max="6893" width="22.5703125" style="203" customWidth="1"/>
    <col min="6894" max="6894" width="54.28515625" style="203" customWidth="1"/>
    <col min="6895" max="6896" width="15.85546875" style="203" customWidth="1"/>
    <col min="6897" max="6897" width="17.7109375" style="203" customWidth="1"/>
    <col min="6898" max="6898" width="17.5703125" style="203" customWidth="1"/>
    <col min="6899" max="6899" width="16.140625" style="203" customWidth="1"/>
    <col min="6900" max="6900" width="14.85546875" style="203" customWidth="1"/>
    <col min="6901" max="6901" width="15.42578125" style="203" customWidth="1"/>
    <col min="6902" max="6902" width="14.28515625" style="203" customWidth="1"/>
    <col min="6903" max="7094" width="10.28515625" style="203"/>
    <col min="7095" max="7095" width="1.85546875" style="203" customWidth="1"/>
    <col min="7096" max="7148" width="10.28515625" style="203"/>
    <col min="7149" max="7149" width="22.5703125" style="203" customWidth="1"/>
    <col min="7150" max="7150" width="54.28515625" style="203" customWidth="1"/>
    <col min="7151" max="7152" width="15.85546875" style="203" customWidth="1"/>
    <col min="7153" max="7153" width="17.7109375" style="203" customWidth="1"/>
    <col min="7154" max="7154" width="17.5703125" style="203" customWidth="1"/>
    <col min="7155" max="7155" width="16.140625" style="203" customWidth="1"/>
    <col min="7156" max="7156" width="14.85546875" style="203" customWidth="1"/>
    <col min="7157" max="7157" width="15.42578125" style="203" customWidth="1"/>
    <col min="7158" max="7158" width="14.28515625" style="203" customWidth="1"/>
    <col min="7159" max="7350" width="10.28515625" style="203"/>
    <col min="7351" max="7351" width="1.85546875" style="203" customWidth="1"/>
    <col min="7352" max="7404" width="10.28515625" style="203"/>
    <col min="7405" max="7405" width="22.5703125" style="203" customWidth="1"/>
    <col min="7406" max="7406" width="54.28515625" style="203" customWidth="1"/>
    <col min="7407" max="7408" width="15.85546875" style="203" customWidth="1"/>
    <col min="7409" max="7409" width="17.7109375" style="203" customWidth="1"/>
    <col min="7410" max="7410" width="17.5703125" style="203" customWidth="1"/>
    <col min="7411" max="7411" width="16.140625" style="203" customWidth="1"/>
    <col min="7412" max="7412" width="14.85546875" style="203" customWidth="1"/>
    <col min="7413" max="7413" width="15.42578125" style="203" customWidth="1"/>
    <col min="7414" max="7414" width="14.28515625" style="203" customWidth="1"/>
    <col min="7415" max="7606" width="10.28515625" style="203"/>
    <col min="7607" max="7607" width="1.85546875" style="203" customWidth="1"/>
    <col min="7608" max="7660" width="10.28515625" style="203"/>
    <col min="7661" max="7661" width="22.5703125" style="203" customWidth="1"/>
    <col min="7662" max="7662" width="54.28515625" style="203" customWidth="1"/>
    <col min="7663" max="7664" width="15.85546875" style="203" customWidth="1"/>
    <col min="7665" max="7665" width="17.7109375" style="203" customWidth="1"/>
    <col min="7666" max="7666" width="17.5703125" style="203" customWidth="1"/>
    <col min="7667" max="7667" width="16.140625" style="203" customWidth="1"/>
    <col min="7668" max="7668" width="14.85546875" style="203" customWidth="1"/>
    <col min="7669" max="7669" width="15.42578125" style="203" customWidth="1"/>
    <col min="7670" max="7670" width="14.28515625" style="203" customWidth="1"/>
    <col min="7671" max="7862" width="10.28515625" style="203"/>
    <col min="7863" max="7863" width="1.85546875" style="203" customWidth="1"/>
    <col min="7864" max="7916" width="10.28515625" style="203"/>
    <col min="7917" max="7917" width="22.5703125" style="203" customWidth="1"/>
    <col min="7918" max="7918" width="54.28515625" style="203" customWidth="1"/>
    <col min="7919" max="7920" width="15.85546875" style="203" customWidth="1"/>
    <col min="7921" max="7921" width="17.7109375" style="203" customWidth="1"/>
    <col min="7922" max="7922" width="17.5703125" style="203" customWidth="1"/>
    <col min="7923" max="7923" width="16.140625" style="203" customWidth="1"/>
    <col min="7924" max="7924" width="14.85546875" style="203" customWidth="1"/>
    <col min="7925" max="7925" width="15.42578125" style="203" customWidth="1"/>
    <col min="7926" max="7926" width="14.28515625" style="203" customWidth="1"/>
    <col min="7927" max="8118" width="10.28515625" style="203"/>
    <col min="8119" max="8119" width="1.85546875" style="203" customWidth="1"/>
    <col min="8120" max="8172" width="10.28515625" style="203"/>
    <col min="8173" max="8173" width="22.5703125" style="203" customWidth="1"/>
    <col min="8174" max="8174" width="54.28515625" style="203" customWidth="1"/>
    <col min="8175" max="8176" width="15.85546875" style="203" customWidth="1"/>
    <col min="8177" max="8177" width="17.7109375" style="203" customWidth="1"/>
    <col min="8178" max="8178" width="17.5703125" style="203" customWidth="1"/>
    <col min="8179" max="8179" width="16.140625" style="203" customWidth="1"/>
    <col min="8180" max="8180" width="14.85546875" style="203" customWidth="1"/>
    <col min="8181" max="8181" width="15.42578125" style="203" customWidth="1"/>
    <col min="8182" max="8182" width="14.28515625" style="203" customWidth="1"/>
    <col min="8183" max="8374" width="10.28515625" style="203"/>
    <col min="8375" max="8375" width="1.85546875" style="203" customWidth="1"/>
    <col min="8376" max="8428" width="10.28515625" style="203"/>
    <col min="8429" max="8429" width="22.5703125" style="203" customWidth="1"/>
    <col min="8430" max="8430" width="54.28515625" style="203" customWidth="1"/>
    <col min="8431" max="8432" width="15.85546875" style="203" customWidth="1"/>
    <col min="8433" max="8433" width="17.7109375" style="203" customWidth="1"/>
    <col min="8434" max="8434" width="17.5703125" style="203" customWidth="1"/>
    <col min="8435" max="8435" width="16.140625" style="203" customWidth="1"/>
    <col min="8436" max="8436" width="14.85546875" style="203" customWidth="1"/>
    <col min="8437" max="8437" width="15.42578125" style="203" customWidth="1"/>
    <col min="8438" max="8438" width="14.28515625" style="203" customWidth="1"/>
    <col min="8439" max="8630" width="10.28515625" style="203"/>
    <col min="8631" max="8631" width="1.85546875" style="203" customWidth="1"/>
    <col min="8632" max="8684" width="10.28515625" style="203"/>
    <col min="8685" max="8685" width="22.5703125" style="203" customWidth="1"/>
    <col min="8686" max="8686" width="54.28515625" style="203" customWidth="1"/>
    <col min="8687" max="8688" width="15.85546875" style="203" customWidth="1"/>
    <col min="8689" max="8689" width="17.7109375" style="203" customWidth="1"/>
    <col min="8690" max="8690" width="17.5703125" style="203" customWidth="1"/>
    <col min="8691" max="8691" width="16.140625" style="203" customWidth="1"/>
    <col min="8692" max="8692" width="14.85546875" style="203" customWidth="1"/>
    <col min="8693" max="8693" width="15.42578125" style="203" customWidth="1"/>
    <col min="8694" max="8694" width="14.28515625" style="203" customWidth="1"/>
    <col min="8695" max="8886" width="10.28515625" style="203"/>
    <col min="8887" max="8887" width="1.85546875" style="203" customWidth="1"/>
    <col min="8888" max="8940" width="10.28515625" style="203"/>
    <col min="8941" max="8941" width="22.5703125" style="203" customWidth="1"/>
    <col min="8942" max="8942" width="54.28515625" style="203" customWidth="1"/>
    <col min="8943" max="8944" width="15.85546875" style="203" customWidth="1"/>
    <col min="8945" max="8945" width="17.7109375" style="203" customWidth="1"/>
    <col min="8946" max="8946" width="17.5703125" style="203" customWidth="1"/>
    <col min="8947" max="8947" width="16.140625" style="203" customWidth="1"/>
    <col min="8948" max="8948" width="14.85546875" style="203" customWidth="1"/>
    <col min="8949" max="8949" width="15.42578125" style="203" customWidth="1"/>
    <col min="8950" max="8950" width="14.28515625" style="203" customWidth="1"/>
    <col min="8951" max="9142" width="10.28515625" style="203"/>
    <col min="9143" max="9143" width="1.85546875" style="203" customWidth="1"/>
    <col min="9144" max="9196" width="10.28515625" style="203"/>
    <col min="9197" max="9197" width="22.5703125" style="203" customWidth="1"/>
    <col min="9198" max="9198" width="54.28515625" style="203" customWidth="1"/>
    <col min="9199" max="9200" width="15.85546875" style="203" customWidth="1"/>
    <col min="9201" max="9201" width="17.7109375" style="203" customWidth="1"/>
    <col min="9202" max="9202" width="17.5703125" style="203" customWidth="1"/>
    <col min="9203" max="9203" width="16.140625" style="203" customWidth="1"/>
    <col min="9204" max="9204" width="14.85546875" style="203" customWidth="1"/>
    <col min="9205" max="9205" width="15.42578125" style="203" customWidth="1"/>
    <col min="9206" max="9206" width="14.28515625" style="203" customWidth="1"/>
    <col min="9207" max="9398" width="10.28515625" style="203"/>
    <col min="9399" max="9399" width="1.85546875" style="203" customWidth="1"/>
    <col min="9400" max="9452" width="10.28515625" style="203"/>
    <col min="9453" max="9453" width="22.5703125" style="203" customWidth="1"/>
    <col min="9454" max="9454" width="54.28515625" style="203" customWidth="1"/>
    <col min="9455" max="9456" width="15.85546875" style="203" customWidth="1"/>
    <col min="9457" max="9457" width="17.7109375" style="203" customWidth="1"/>
    <col min="9458" max="9458" width="17.5703125" style="203" customWidth="1"/>
    <col min="9459" max="9459" width="16.140625" style="203" customWidth="1"/>
    <col min="9460" max="9460" width="14.85546875" style="203" customWidth="1"/>
    <col min="9461" max="9461" width="15.42578125" style="203" customWidth="1"/>
    <col min="9462" max="9462" width="14.28515625" style="203" customWidth="1"/>
    <col min="9463" max="9654" width="10.28515625" style="203"/>
    <col min="9655" max="9655" width="1.85546875" style="203" customWidth="1"/>
    <col min="9656" max="9708" width="10.28515625" style="203"/>
    <col min="9709" max="9709" width="22.5703125" style="203" customWidth="1"/>
    <col min="9710" max="9710" width="54.28515625" style="203" customWidth="1"/>
    <col min="9711" max="9712" width="15.85546875" style="203" customWidth="1"/>
    <col min="9713" max="9713" width="17.7109375" style="203" customWidth="1"/>
    <col min="9714" max="9714" width="17.5703125" style="203" customWidth="1"/>
    <col min="9715" max="9715" width="16.140625" style="203" customWidth="1"/>
    <col min="9716" max="9716" width="14.85546875" style="203" customWidth="1"/>
    <col min="9717" max="9717" width="15.42578125" style="203" customWidth="1"/>
    <col min="9718" max="9718" width="14.28515625" style="203" customWidth="1"/>
    <col min="9719" max="9910" width="10.28515625" style="203"/>
    <col min="9911" max="9911" width="1.85546875" style="203" customWidth="1"/>
    <col min="9912" max="9964" width="10.28515625" style="203"/>
    <col min="9965" max="9965" width="22.5703125" style="203" customWidth="1"/>
    <col min="9966" max="9966" width="54.28515625" style="203" customWidth="1"/>
    <col min="9967" max="9968" width="15.85546875" style="203" customWidth="1"/>
    <col min="9969" max="9969" width="17.7109375" style="203" customWidth="1"/>
    <col min="9970" max="9970" width="17.5703125" style="203" customWidth="1"/>
    <col min="9971" max="9971" width="16.140625" style="203" customWidth="1"/>
    <col min="9972" max="9972" width="14.85546875" style="203" customWidth="1"/>
    <col min="9973" max="9973" width="15.42578125" style="203" customWidth="1"/>
    <col min="9974" max="9974" width="14.28515625" style="203" customWidth="1"/>
    <col min="9975" max="10166" width="10.28515625" style="203"/>
    <col min="10167" max="10167" width="1.85546875" style="203" customWidth="1"/>
    <col min="10168" max="10220" width="10.28515625" style="203"/>
    <col min="10221" max="10221" width="22.5703125" style="203" customWidth="1"/>
    <col min="10222" max="10222" width="54.28515625" style="203" customWidth="1"/>
    <col min="10223" max="10224" width="15.85546875" style="203" customWidth="1"/>
    <col min="10225" max="10225" width="17.7109375" style="203" customWidth="1"/>
    <col min="10226" max="10226" width="17.5703125" style="203" customWidth="1"/>
    <col min="10227" max="10227" width="16.140625" style="203" customWidth="1"/>
    <col min="10228" max="10228" width="14.85546875" style="203" customWidth="1"/>
    <col min="10229" max="10229" width="15.42578125" style="203" customWidth="1"/>
    <col min="10230" max="10230" width="14.28515625" style="203" customWidth="1"/>
    <col min="10231" max="10422" width="10.28515625" style="203"/>
    <col min="10423" max="10423" width="1.85546875" style="203" customWidth="1"/>
    <col min="10424" max="10476" width="10.28515625" style="203"/>
    <col min="10477" max="10477" width="22.5703125" style="203" customWidth="1"/>
    <col min="10478" max="10478" width="54.28515625" style="203" customWidth="1"/>
    <col min="10479" max="10480" width="15.85546875" style="203" customWidth="1"/>
    <col min="10481" max="10481" width="17.7109375" style="203" customWidth="1"/>
    <col min="10482" max="10482" width="17.5703125" style="203" customWidth="1"/>
    <col min="10483" max="10483" width="16.140625" style="203" customWidth="1"/>
    <col min="10484" max="10484" width="14.85546875" style="203" customWidth="1"/>
    <col min="10485" max="10485" width="15.42578125" style="203" customWidth="1"/>
    <col min="10486" max="10486" width="14.28515625" style="203" customWidth="1"/>
    <col min="10487" max="10678" width="10.28515625" style="203"/>
    <col min="10679" max="10679" width="1.85546875" style="203" customWidth="1"/>
    <col min="10680" max="10732" width="10.28515625" style="203"/>
    <col min="10733" max="10733" width="22.5703125" style="203" customWidth="1"/>
    <col min="10734" max="10734" width="54.28515625" style="203" customWidth="1"/>
    <col min="10735" max="10736" width="15.85546875" style="203" customWidth="1"/>
    <col min="10737" max="10737" width="17.7109375" style="203" customWidth="1"/>
    <col min="10738" max="10738" width="17.5703125" style="203" customWidth="1"/>
    <col min="10739" max="10739" width="16.140625" style="203" customWidth="1"/>
    <col min="10740" max="10740" width="14.85546875" style="203" customWidth="1"/>
    <col min="10741" max="10741" width="15.42578125" style="203" customWidth="1"/>
    <col min="10742" max="10742" width="14.28515625" style="203" customWidth="1"/>
    <col min="10743" max="10934" width="10.28515625" style="203"/>
    <col min="10935" max="10935" width="1.85546875" style="203" customWidth="1"/>
    <col min="10936" max="10988" width="10.28515625" style="203"/>
    <col min="10989" max="10989" width="22.5703125" style="203" customWidth="1"/>
    <col min="10990" max="10990" width="54.28515625" style="203" customWidth="1"/>
    <col min="10991" max="10992" width="15.85546875" style="203" customWidth="1"/>
    <col min="10993" max="10993" width="17.7109375" style="203" customWidth="1"/>
    <col min="10994" max="10994" width="17.5703125" style="203" customWidth="1"/>
    <col min="10995" max="10995" width="16.140625" style="203" customWidth="1"/>
    <col min="10996" max="10996" width="14.85546875" style="203" customWidth="1"/>
    <col min="10997" max="10997" width="15.42578125" style="203" customWidth="1"/>
    <col min="10998" max="10998" width="14.28515625" style="203" customWidth="1"/>
    <col min="10999" max="11190" width="10.28515625" style="203"/>
    <col min="11191" max="11191" width="1.85546875" style="203" customWidth="1"/>
    <col min="11192" max="11244" width="10.28515625" style="203"/>
    <col min="11245" max="11245" width="22.5703125" style="203" customWidth="1"/>
    <col min="11246" max="11246" width="54.28515625" style="203" customWidth="1"/>
    <col min="11247" max="11248" width="15.85546875" style="203" customWidth="1"/>
    <col min="11249" max="11249" width="17.7109375" style="203" customWidth="1"/>
    <col min="11250" max="11250" width="17.5703125" style="203" customWidth="1"/>
    <col min="11251" max="11251" width="16.140625" style="203" customWidth="1"/>
    <col min="11252" max="11252" width="14.85546875" style="203" customWidth="1"/>
    <col min="11253" max="11253" width="15.42578125" style="203" customWidth="1"/>
    <col min="11254" max="11254" width="14.28515625" style="203" customWidth="1"/>
    <col min="11255" max="11446" width="10.28515625" style="203"/>
    <col min="11447" max="11447" width="1.85546875" style="203" customWidth="1"/>
    <col min="11448" max="11500" width="10.28515625" style="203"/>
    <col min="11501" max="11501" width="22.5703125" style="203" customWidth="1"/>
    <col min="11502" max="11502" width="54.28515625" style="203" customWidth="1"/>
    <col min="11503" max="11504" width="15.85546875" style="203" customWidth="1"/>
    <col min="11505" max="11505" width="17.7109375" style="203" customWidth="1"/>
    <col min="11506" max="11506" width="17.5703125" style="203" customWidth="1"/>
    <col min="11507" max="11507" width="16.140625" style="203" customWidth="1"/>
    <col min="11508" max="11508" width="14.85546875" style="203" customWidth="1"/>
    <col min="11509" max="11509" width="15.42578125" style="203" customWidth="1"/>
    <col min="11510" max="11510" width="14.28515625" style="203" customWidth="1"/>
    <col min="11511" max="11702" width="10.28515625" style="203"/>
    <col min="11703" max="11703" width="1.85546875" style="203" customWidth="1"/>
    <col min="11704" max="11756" width="10.28515625" style="203"/>
    <col min="11757" max="11757" width="22.5703125" style="203" customWidth="1"/>
    <col min="11758" max="11758" width="54.28515625" style="203" customWidth="1"/>
    <col min="11759" max="11760" width="15.85546875" style="203" customWidth="1"/>
    <col min="11761" max="11761" width="17.7109375" style="203" customWidth="1"/>
    <col min="11762" max="11762" width="17.5703125" style="203" customWidth="1"/>
    <col min="11763" max="11763" width="16.140625" style="203" customWidth="1"/>
    <col min="11764" max="11764" width="14.85546875" style="203" customWidth="1"/>
    <col min="11765" max="11765" width="15.42578125" style="203" customWidth="1"/>
    <col min="11766" max="11766" width="14.28515625" style="203" customWidth="1"/>
    <col min="11767" max="11958" width="10.28515625" style="203"/>
    <col min="11959" max="11959" width="1.85546875" style="203" customWidth="1"/>
    <col min="11960" max="12012" width="10.28515625" style="203"/>
    <col min="12013" max="12013" width="22.5703125" style="203" customWidth="1"/>
    <col min="12014" max="12014" width="54.28515625" style="203" customWidth="1"/>
    <col min="12015" max="12016" width="15.85546875" style="203" customWidth="1"/>
    <col min="12017" max="12017" width="17.7109375" style="203" customWidth="1"/>
    <col min="12018" max="12018" width="17.5703125" style="203" customWidth="1"/>
    <col min="12019" max="12019" width="16.140625" style="203" customWidth="1"/>
    <col min="12020" max="12020" width="14.85546875" style="203" customWidth="1"/>
    <col min="12021" max="12021" width="15.42578125" style="203" customWidth="1"/>
    <col min="12022" max="12022" width="14.28515625" style="203" customWidth="1"/>
    <col min="12023" max="12214" width="10.28515625" style="203"/>
    <col min="12215" max="12215" width="1.85546875" style="203" customWidth="1"/>
    <col min="12216" max="12268" width="10.28515625" style="203"/>
    <col min="12269" max="12269" width="22.5703125" style="203" customWidth="1"/>
    <col min="12270" max="12270" width="54.28515625" style="203" customWidth="1"/>
    <col min="12271" max="12272" width="15.85546875" style="203" customWidth="1"/>
    <col min="12273" max="12273" width="17.7109375" style="203" customWidth="1"/>
    <col min="12274" max="12274" width="17.5703125" style="203" customWidth="1"/>
    <col min="12275" max="12275" width="16.140625" style="203" customWidth="1"/>
    <col min="12276" max="12276" width="14.85546875" style="203" customWidth="1"/>
    <col min="12277" max="12277" width="15.42578125" style="203" customWidth="1"/>
    <col min="12278" max="12278" width="14.28515625" style="203" customWidth="1"/>
    <col min="12279" max="12470" width="10.28515625" style="203"/>
    <col min="12471" max="12471" width="1.85546875" style="203" customWidth="1"/>
    <col min="12472" max="12524" width="10.28515625" style="203"/>
    <col min="12525" max="12525" width="22.5703125" style="203" customWidth="1"/>
    <col min="12526" max="12526" width="54.28515625" style="203" customWidth="1"/>
    <col min="12527" max="12528" width="15.85546875" style="203" customWidth="1"/>
    <col min="12529" max="12529" width="17.7109375" style="203" customWidth="1"/>
    <col min="12530" max="12530" width="17.5703125" style="203" customWidth="1"/>
    <col min="12531" max="12531" width="16.140625" style="203" customWidth="1"/>
    <col min="12532" max="12532" width="14.85546875" style="203" customWidth="1"/>
    <col min="12533" max="12533" width="15.42578125" style="203" customWidth="1"/>
    <col min="12534" max="12534" width="14.28515625" style="203" customWidth="1"/>
    <col min="12535" max="12726" width="10.28515625" style="203"/>
    <col min="12727" max="12727" width="1.85546875" style="203" customWidth="1"/>
    <col min="12728" max="12780" width="10.28515625" style="203"/>
    <col min="12781" max="12781" width="22.5703125" style="203" customWidth="1"/>
    <col min="12782" max="12782" width="54.28515625" style="203" customWidth="1"/>
    <col min="12783" max="12784" width="15.85546875" style="203" customWidth="1"/>
    <col min="12785" max="12785" width="17.7109375" style="203" customWidth="1"/>
    <col min="12786" max="12786" width="17.5703125" style="203" customWidth="1"/>
    <col min="12787" max="12787" width="16.140625" style="203" customWidth="1"/>
    <col min="12788" max="12788" width="14.85546875" style="203" customWidth="1"/>
    <col min="12789" max="12789" width="15.42578125" style="203" customWidth="1"/>
    <col min="12790" max="12790" width="14.28515625" style="203" customWidth="1"/>
    <col min="12791" max="12982" width="10.28515625" style="203"/>
    <col min="12983" max="12983" width="1.85546875" style="203" customWidth="1"/>
    <col min="12984" max="13036" width="10.28515625" style="203"/>
    <col min="13037" max="13037" width="22.5703125" style="203" customWidth="1"/>
    <col min="13038" max="13038" width="54.28515625" style="203" customWidth="1"/>
    <col min="13039" max="13040" width="15.85546875" style="203" customWidth="1"/>
    <col min="13041" max="13041" width="17.7109375" style="203" customWidth="1"/>
    <col min="13042" max="13042" width="17.5703125" style="203" customWidth="1"/>
    <col min="13043" max="13043" width="16.140625" style="203" customWidth="1"/>
    <col min="13044" max="13044" width="14.85546875" style="203" customWidth="1"/>
    <col min="13045" max="13045" width="15.42578125" style="203" customWidth="1"/>
    <col min="13046" max="13046" width="14.28515625" style="203" customWidth="1"/>
    <col min="13047" max="13238" width="10.28515625" style="203"/>
    <col min="13239" max="13239" width="1.85546875" style="203" customWidth="1"/>
    <col min="13240" max="13292" width="10.28515625" style="203"/>
    <col min="13293" max="13293" width="22.5703125" style="203" customWidth="1"/>
    <col min="13294" max="13294" width="54.28515625" style="203" customWidth="1"/>
    <col min="13295" max="13296" width="15.85546875" style="203" customWidth="1"/>
    <col min="13297" max="13297" width="17.7109375" style="203" customWidth="1"/>
    <col min="13298" max="13298" width="17.5703125" style="203" customWidth="1"/>
    <col min="13299" max="13299" width="16.140625" style="203" customWidth="1"/>
    <col min="13300" max="13300" width="14.85546875" style="203" customWidth="1"/>
    <col min="13301" max="13301" width="15.42578125" style="203" customWidth="1"/>
    <col min="13302" max="13302" width="14.28515625" style="203" customWidth="1"/>
    <col min="13303" max="13494" width="10.28515625" style="203"/>
    <col min="13495" max="13495" width="1.85546875" style="203" customWidth="1"/>
    <col min="13496" max="13548" width="10.28515625" style="203"/>
    <col min="13549" max="13549" width="22.5703125" style="203" customWidth="1"/>
    <col min="13550" max="13550" width="54.28515625" style="203" customWidth="1"/>
    <col min="13551" max="13552" width="15.85546875" style="203" customWidth="1"/>
    <col min="13553" max="13553" width="17.7109375" style="203" customWidth="1"/>
    <col min="13554" max="13554" width="17.5703125" style="203" customWidth="1"/>
    <col min="13555" max="13555" width="16.140625" style="203" customWidth="1"/>
    <col min="13556" max="13556" width="14.85546875" style="203" customWidth="1"/>
    <col min="13557" max="13557" width="15.42578125" style="203" customWidth="1"/>
    <col min="13558" max="13558" width="14.28515625" style="203" customWidth="1"/>
    <col min="13559" max="13750" width="10.28515625" style="203"/>
    <col min="13751" max="13751" width="1.85546875" style="203" customWidth="1"/>
    <col min="13752" max="13804" width="10.28515625" style="203"/>
    <col min="13805" max="13805" width="22.5703125" style="203" customWidth="1"/>
    <col min="13806" max="13806" width="54.28515625" style="203" customWidth="1"/>
    <col min="13807" max="13808" width="15.85546875" style="203" customWidth="1"/>
    <col min="13809" max="13809" width="17.7109375" style="203" customWidth="1"/>
    <col min="13810" max="13810" width="17.5703125" style="203" customWidth="1"/>
    <col min="13811" max="13811" width="16.140625" style="203" customWidth="1"/>
    <col min="13812" max="13812" width="14.85546875" style="203" customWidth="1"/>
    <col min="13813" max="13813" width="15.42578125" style="203" customWidth="1"/>
    <col min="13814" max="13814" width="14.28515625" style="203" customWidth="1"/>
    <col min="13815" max="14006" width="10.28515625" style="203"/>
    <col min="14007" max="14007" width="1.85546875" style="203" customWidth="1"/>
    <col min="14008" max="14060" width="10.28515625" style="203"/>
    <col min="14061" max="14061" width="22.5703125" style="203" customWidth="1"/>
    <col min="14062" max="14062" width="54.28515625" style="203" customWidth="1"/>
    <col min="14063" max="14064" width="15.85546875" style="203" customWidth="1"/>
    <col min="14065" max="14065" width="17.7109375" style="203" customWidth="1"/>
    <col min="14066" max="14066" width="17.5703125" style="203" customWidth="1"/>
    <col min="14067" max="14067" width="16.140625" style="203" customWidth="1"/>
    <col min="14068" max="14068" width="14.85546875" style="203" customWidth="1"/>
    <col min="14069" max="14069" width="15.42578125" style="203" customWidth="1"/>
    <col min="14070" max="14070" width="14.28515625" style="203" customWidth="1"/>
    <col min="14071" max="14262" width="10.28515625" style="203"/>
    <col min="14263" max="14263" width="1.85546875" style="203" customWidth="1"/>
    <col min="14264" max="14316" width="10.28515625" style="203"/>
    <col min="14317" max="14317" width="22.5703125" style="203" customWidth="1"/>
    <col min="14318" max="14318" width="54.28515625" style="203" customWidth="1"/>
    <col min="14319" max="14320" width="15.85546875" style="203" customWidth="1"/>
    <col min="14321" max="14321" width="17.7109375" style="203" customWidth="1"/>
    <col min="14322" max="14322" width="17.5703125" style="203" customWidth="1"/>
    <col min="14323" max="14323" width="16.140625" style="203" customWidth="1"/>
    <col min="14324" max="14324" width="14.85546875" style="203" customWidth="1"/>
    <col min="14325" max="14325" width="15.42578125" style="203" customWidth="1"/>
    <col min="14326" max="14326" width="14.28515625" style="203" customWidth="1"/>
    <col min="14327" max="14518" width="10.28515625" style="203"/>
    <col min="14519" max="14519" width="1.85546875" style="203" customWidth="1"/>
    <col min="14520" max="14572" width="10.28515625" style="203"/>
    <col min="14573" max="14573" width="22.5703125" style="203" customWidth="1"/>
    <col min="14574" max="14574" width="54.28515625" style="203" customWidth="1"/>
    <col min="14575" max="14576" width="15.85546875" style="203" customWidth="1"/>
    <col min="14577" max="14577" width="17.7109375" style="203" customWidth="1"/>
    <col min="14578" max="14578" width="17.5703125" style="203" customWidth="1"/>
    <col min="14579" max="14579" width="16.140625" style="203" customWidth="1"/>
    <col min="14580" max="14580" width="14.85546875" style="203" customWidth="1"/>
    <col min="14581" max="14581" width="15.42578125" style="203" customWidth="1"/>
    <col min="14582" max="14582" width="14.28515625" style="203" customWidth="1"/>
    <col min="14583" max="14774" width="10.28515625" style="203"/>
    <col min="14775" max="14775" width="1.85546875" style="203" customWidth="1"/>
    <col min="14776" max="14828" width="10.28515625" style="203"/>
    <col min="14829" max="14829" width="22.5703125" style="203" customWidth="1"/>
    <col min="14830" max="14830" width="54.28515625" style="203" customWidth="1"/>
    <col min="14831" max="14832" width="15.85546875" style="203" customWidth="1"/>
    <col min="14833" max="14833" width="17.7109375" style="203" customWidth="1"/>
    <col min="14834" max="14834" width="17.5703125" style="203" customWidth="1"/>
    <col min="14835" max="14835" width="16.140625" style="203" customWidth="1"/>
    <col min="14836" max="14836" width="14.85546875" style="203" customWidth="1"/>
    <col min="14837" max="14837" width="15.42578125" style="203" customWidth="1"/>
    <col min="14838" max="14838" width="14.28515625" style="203" customWidth="1"/>
    <col min="14839" max="15030" width="10.28515625" style="203"/>
    <col min="15031" max="15031" width="1.85546875" style="203" customWidth="1"/>
    <col min="15032" max="15084" width="10.28515625" style="203"/>
    <col min="15085" max="15085" width="22.5703125" style="203" customWidth="1"/>
    <col min="15086" max="15086" width="54.28515625" style="203" customWidth="1"/>
    <col min="15087" max="15088" width="15.85546875" style="203" customWidth="1"/>
    <col min="15089" max="15089" width="17.7109375" style="203" customWidth="1"/>
    <col min="15090" max="15090" width="17.5703125" style="203" customWidth="1"/>
    <col min="15091" max="15091" width="16.140625" style="203" customWidth="1"/>
    <col min="15092" max="15092" width="14.85546875" style="203" customWidth="1"/>
    <col min="15093" max="15093" width="15.42578125" style="203" customWidth="1"/>
    <col min="15094" max="15094" width="14.28515625" style="203" customWidth="1"/>
    <col min="15095" max="15286" width="10.28515625" style="203"/>
    <col min="15287" max="15287" width="1.85546875" style="203" customWidth="1"/>
    <col min="15288" max="15340" width="10.28515625" style="203"/>
    <col min="15341" max="15341" width="22.5703125" style="203" customWidth="1"/>
    <col min="15342" max="15342" width="54.28515625" style="203" customWidth="1"/>
    <col min="15343" max="15344" width="15.85546875" style="203" customWidth="1"/>
    <col min="15345" max="15345" width="17.7109375" style="203" customWidth="1"/>
    <col min="15346" max="15346" width="17.5703125" style="203" customWidth="1"/>
    <col min="15347" max="15347" width="16.140625" style="203" customWidth="1"/>
    <col min="15348" max="15348" width="14.85546875" style="203" customWidth="1"/>
    <col min="15349" max="15349" width="15.42578125" style="203" customWidth="1"/>
    <col min="15350" max="15350" width="14.28515625" style="203" customWidth="1"/>
    <col min="15351" max="15542" width="10.28515625" style="203"/>
    <col min="15543" max="15543" width="1.85546875" style="203" customWidth="1"/>
    <col min="15544" max="15596" width="10.28515625" style="203"/>
    <col min="15597" max="15597" width="22.5703125" style="203" customWidth="1"/>
    <col min="15598" max="15598" width="54.28515625" style="203" customWidth="1"/>
    <col min="15599" max="15600" width="15.85546875" style="203" customWidth="1"/>
    <col min="15601" max="15601" width="17.7109375" style="203" customWidth="1"/>
    <col min="15602" max="15602" width="17.5703125" style="203" customWidth="1"/>
    <col min="15603" max="15603" width="16.140625" style="203" customWidth="1"/>
    <col min="15604" max="15604" width="14.85546875" style="203" customWidth="1"/>
    <col min="15605" max="15605" width="15.42578125" style="203" customWidth="1"/>
    <col min="15606" max="15606" width="14.28515625" style="203" customWidth="1"/>
    <col min="15607" max="15798" width="10.28515625" style="203"/>
    <col min="15799" max="15799" width="1.85546875" style="203" customWidth="1"/>
    <col min="15800" max="15852" width="10.28515625" style="203"/>
    <col min="15853" max="15853" width="22.5703125" style="203" customWidth="1"/>
    <col min="15854" max="15854" width="54.28515625" style="203" customWidth="1"/>
    <col min="15855" max="15856" width="15.85546875" style="203" customWidth="1"/>
    <col min="15857" max="15857" width="17.7109375" style="203" customWidth="1"/>
    <col min="15858" max="15858" width="17.5703125" style="203" customWidth="1"/>
    <col min="15859" max="15859" width="16.140625" style="203" customWidth="1"/>
    <col min="15860" max="15860" width="14.85546875" style="203" customWidth="1"/>
    <col min="15861" max="15861" width="15.42578125" style="203" customWidth="1"/>
    <col min="15862" max="15862" width="14.28515625" style="203" customWidth="1"/>
    <col min="15863" max="16054" width="10.28515625" style="203"/>
    <col min="16055" max="16055" width="1.85546875" style="203" customWidth="1"/>
    <col min="16056" max="16108" width="10.28515625" style="203"/>
    <col min="16109" max="16109" width="22.5703125" style="203" customWidth="1"/>
    <col min="16110" max="16110" width="54.28515625" style="203" customWidth="1"/>
    <col min="16111" max="16112" width="15.85546875" style="203" customWidth="1"/>
    <col min="16113" max="16113" width="17.7109375" style="203" customWidth="1"/>
    <col min="16114" max="16114" width="17.5703125" style="203" customWidth="1"/>
    <col min="16115" max="16115" width="16.140625" style="203" customWidth="1"/>
    <col min="16116" max="16116" width="14.85546875" style="203" customWidth="1"/>
    <col min="16117" max="16117" width="15.42578125" style="203" customWidth="1"/>
    <col min="16118" max="16118" width="14.28515625" style="203" customWidth="1"/>
    <col min="16119" max="16310" width="10.28515625" style="203"/>
    <col min="16311" max="16311" width="1.85546875" style="203" customWidth="1"/>
    <col min="16312" max="16384" width="10.28515625" style="203"/>
  </cols>
  <sheetData>
    <row r="2" spans="2:7" ht="18" x14ac:dyDescent="0.25">
      <c r="B2" s="2033" t="s">
        <v>738</v>
      </c>
      <c r="C2" s="2033"/>
      <c r="D2" s="2033"/>
      <c r="E2" s="2033"/>
      <c r="F2" s="2033"/>
      <c r="G2" s="3" t="s">
        <v>1</v>
      </c>
    </row>
    <row r="3" spans="2:7" ht="15.75" x14ac:dyDescent="0.2">
      <c r="B3" s="2040" t="s">
        <v>2525</v>
      </c>
      <c r="C3" s="2040"/>
      <c r="D3" s="2040"/>
      <c r="E3" s="2040"/>
      <c r="F3" s="2040"/>
    </row>
    <row r="4" spans="2:7" ht="15.75" x14ac:dyDescent="0.25">
      <c r="B4" s="2045" t="s">
        <v>732</v>
      </c>
      <c r="C4" s="2045"/>
      <c r="D4" s="2045"/>
      <c r="E4" s="2045"/>
      <c r="F4" s="2045"/>
    </row>
    <row r="5" spans="2:7" ht="16.5" thickBot="1" x14ac:dyDescent="0.3">
      <c r="B5" s="2036" t="s">
        <v>739</v>
      </c>
      <c r="C5" s="2036"/>
      <c r="D5" s="2036"/>
      <c r="E5" s="2036"/>
      <c r="F5" s="2036"/>
    </row>
    <row r="6" spans="2:7" x14ac:dyDescent="0.2">
      <c r="D6" s="401"/>
    </row>
    <row r="7" spans="2:7" ht="18.75" x14ac:dyDescent="0.2">
      <c r="B7" s="1750"/>
      <c r="C7" s="1750">
        <v>2016</v>
      </c>
      <c r="D7" s="1750">
        <v>2017</v>
      </c>
      <c r="E7" s="1750">
        <v>2018</v>
      </c>
      <c r="F7" s="1750" t="s">
        <v>2537</v>
      </c>
    </row>
    <row r="8" spans="2:7" ht="15.75" x14ac:dyDescent="0.25">
      <c r="B8" s="353" t="s">
        <v>740</v>
      </c>
      <c r="C8" s="353"/>
      <c r="D8" s="353"/>
      <c r="E8" s="353"/>
      <c r="F8" s="353"/>
    </row>
    <row r="9" spans="2:7" x14ac:dyDescent="0.2">
      <c r="B9" s="359"/>
      <c r="C9" s="402"/>
      <c r="D9" s="402"/>
      <c r="E9" s="402"/>
      <c r="F9" s="402"/>
    </row>
    <row r="10" spans="2:7" x14ac:dyDescent="0.2">
      <c r="B10" s="359" t="s">
        <v>741</v>
      </c>
      <c r="C10" s="403">
        <v>467153100</v>
      </c>
      <c r="D10" s="403">
        <v>473171130</v>
      </c>
      <c r="E10" s="403">
        <v>487102700</v>
      </c>
      <c r="F10" s="403">
        <v>520970100</v>
      </c>
    </row>
    <row r="11" spans="2:7" x14ac:dyDescent="0.2">
      <c r="B11" s="359" t="s">
        <v>742</v>
      </c>
      <c r="C11" s="403">
        <v>244308</v>
      </c>
      <c r="D11" s="403">
        <v>1893684</v>
      </c>
      <c r="E11" s="403">
        <f>755033+211874</f>
        <v>966907</v>
      </c>
      <c r="F11" s="403">
        <v>387410</v>
      </c>
    </row>
    <row r="12" spans="2:7" ht="15.75" x14ac:dyDescent="0.25">
      <c r="B12" s="404" t="s">
        <v>484</v>
      </c>
      <c r="C12" s="405">
        <f>SUM(C10:C11)</f>
        <v>467397408</v>
      </c>
      <c r="D12" s="405">
        <f>SUM(D10:D11)</f>
        <v>475064814</v>
      </c>
      <c r="E12" s="405">
        <f>SUM(E10:E11)</f>
        <v>488069607</v>
      </c>
      <c r="F12" s="405">
        <f>SUM(F10:F11)</f>
        <v>521357510</v>
      </c>
    </row>
    <row r="13" spans="2:7" x14ac:dyDescent="0.2">
      <c r="B13" s="406"/>
      <c r="C13" s="407"/>
      <c r="D13" s="407"/>
      <c r="E13" s="407"/>
      <c r="F13" s="407"/>
    </row>
    <row r="14" spans="2:7" ht="15.75" x14ac:dyDescent="0.25">
      <c r="B14" s="353" t="s">
        <v>2526</v>
      </c>
      <c r="C14" s="408"/>
      <c r="D14" s="408"/>
      <c r="E14" s="408"/>
      <c r="F14" s="1759"/>
    </row>
    <row r="15" spans="2:7" x14ac:dyDescent="0.2">
      <c r="B15" s="359"/>
      <c r="C15" s="403"/>
      <c r="D15" s="403"/>
      <c r="E15" s="403"/>
      <c r="F15" s="403"/>
    </row>
    <row r="16" spans="2:7" ht="18" customHeight="1" x14ac:dyDescent="0.2">
      <c r="B16" s="359" t="s">
        <v>744</v>
      </c>
      <c r="C16" s="403">
        <v>67146686</v>
      </c>
      <c r="D16" s="403">
        <v>66148132</v>
      </c>
      <c r="E16" s="403">
        <v>70614164</v>
      </c>
      <c r="F16" s="403">
        <v>66642524</v>
      </c>
      <c r="G16" s="222"/>
    </row>
    <row r="17" spans="2:8" ht="18" customHeight="1" x14ac:dyDescent="0.2">
      <c r="B17" s="359" t="s">
        <v>745</v>
      </c>
      <c r="C17" s="403">
        <v>126546449</v>
      </c>
      <c r="D17" s="403">
        <v>125483369</v>
      </c>
      <c r="E17" s="403">
        <v>133287799</v>
      </c>
      <c r="F17" s="403">
        <v>127297337</v>
      </c>
      <c r="G17" s="222"/>
    </row>
    <row r="18" spans="2:8" ht="18" customHeight="1" x14ac:dyDescent="0.2">
      <c r="B18" s="359" t="s">
        <v>746</v>
      </c>
      <c r="C18" s="403">
        <v>133054962</v>
      </c>
      <c r="D18" s="403">
        <v>136129156</v>
      </c>
      <c r="E18" s="403">
        <v>138079755</v>
      </c>
      <c r="F18" s="403">
        <v>133942934</v>
      </c>
      <c r="G18" s="222"/>
    </row>
    <row r="19" spans="2:8" ht="18" customHeight="1" x14ac:dyDescent="0.2">
      <c r="B19" s="359" t="s">
        <v>747</v>
      </c>
      <c r="C19" s="403">
        <v>31296713</v>
      </c>
      <c r="D19" s="403">
        <v>34859732</v>
      </c>
      <c r="E19" s="403">
        <v>39033283</v>
      </c>
      <c r="F19" s="403">
        <v>41386934</v>
      </c>
      <c r="G19" s="222"/>
    </row>
    <row r="20" spans="2:8" ht="18" customHeight="1" x14ac:dyDescent="0.2">
      <c r="B20" s="359" t="s">
        <v>748</v>
      </c>
      <c r="C20" s="403">
        <v>126296</v>
      </c>
      <c r="D20" s="403">
        <v>105653</v>
      </c>
      <c r="E20" s="403">
        <v>60295</v>
      </c>
      <c r="F20" s="403">
        <v>44358</v>
      </c>
      <c r="G20" s="222"/>
      <c r="H20" s="222"/>
    </row>
    <row r="21" spans="2:8" ht="18" customHeight="1" x14ac:dyDescent="0.2">
      <c r="B21" s="359" t="s">
        <v>749</v>
      </c>
      <c r="C21" s="403">
        <v>10540959</v>
      </c>
      <c r="D21" s="403">
        <v>10335500</v>
      </c>
      <c r="E21" s="403">
        <v>10999905</v>
      </c>
      <c r="F21" s="403">
        <v>10422674</v>
      </c>
      <c r="G21" s="222"/>
    </row>
    <row r="22" spans="2:8" ht="18" customHeight="1" x14ac:dyDescent="0.2">
      <c r="B22" s="359" t="s">
        <v>750</v>
      </c>
      <c r="C22" s="403">
        <v>19990471</v>
      </c>
      <c r="D22" s="403">
        <v>19584761</v>
      </c>
      <c r="E22" s="403">
        <v>20838534</v>
      </c>
      <c r="F22" s="403">
        <v>20105457</v>
      </c>
      <c r="G22" s="222"/>
    </row>
    <row r="23" spans="2:8" ht="18" customHeight="1" x14ac:dyDescent="0.2">
      <c r="B23" s="359" t="s">
        <v>751</v>
      </c>
      <c r="C23" s="403">
        <v>21039585</v>
      </c>
      <c r="D23" s="403">
        <v>21056039</v>
      </c>
      <c r="E23" s="403">
        <v>21527812</v>
      </c>
      <c r="F23" s="403">
        <v>21085320</v>
      </c>
      <c r="G23" s="222"/>
    </row>
    <row r="24" spans="2:8" ht="18" customHeight="1" x14ac:dyDescent="0.2">
      <c r="B24" s="359" t="s">
        <v>752</v>
      </c>
      <c r="C24" s="403">
        <v>4934945</v>
      </c>
      <c r="D24" s="403">
        <v>5375595</v>
      </c>
      <c r="E24" s="403">
        <v>5918581</v>
      </c>
      <c r="F24" s="403">
        <v>6298515</v>
      </c>
    </row>
    <row r="25" spans="2:8" ht="18" customHeight="1" x14ac:dyDescent="0.2">
      <c r="B25" s="359" t="s">
        <v>753</v>
      </c>
      <c r="C25" s="403">
        <v>18722</v>
      </c>
      <c r="D25" s="403">
        <v>15893</v>
      </c>
      <c r="E25" s="403">
        <v>9039</v>
      </c>
      <c r="F25" s="403">
        <v>6630</v>
      </c>
    </row>
    <row r="26" spans="2:8" ht="18" customHeight="1" x14ac:dyDescent="0.2">
      <c r="B26" s="359" t="s">
        <v>754</v>
      </c>
      <c r="C26" s="403">
        <v>9349055</v>
      </c>
      <c r="D26" s="403">
        <v>9533474</v>
      </c>
      <c r="E26" s="403">
        <v>10120883</v>
      </c>
      <c r="F26" s="403">
        <v>9581267</v>
      </c>
    </row>
    <row r="27" spans="2:8" ht="18" customHeight="1" x14ac:dyDescent="0.2">
      <c r="B27" s="359" t="s">
        <v>755</v>
      </c>
      <c r="C27" s="403">
        <v>19326731</v>
      </c>
      <c r="D27" s="403">
        <v>19514062</v>
      </c>
      <c r="E27" s="403">
        <v>20629300</v>
      </c>
      <c r="F27" s="403">
        <v>19842639</v>
      </c>
    </row>
    <row r="28" spans="2:8" ht="18" customHeight="1" x14ac:dyDescent="0.2">
      <c r="B28" s="359" t="s">
        <v>756</v>
      </c>
      <c r="C28" s="403">
        <v>20809012</v>
      </c>
      <c r="D28" s="403">
        <v>21228959</v>
      </c>
      <c r="E28" s="403">
        <v>21648951</v>
      </c>
      <c r="F28" s="403">
        <v>21108907</v>
      </c>
    </row>
    <row r="29" spans="2:8" ht="18" customHeight="1" x14ac:dyDescent="0.2">
      <c r="B29" s="359" t="s">
        <v>757</v>
      </c>
      <c r="C29" s="403">
        <v>4986753</v>
      </c>
      <c r="D29" s="403">
        <v>5481486</v>
      </c>
      <c r="E29" s="403">
        <v>6091556</v>
      </c>
      <c r="F29" s="403">
        <v>6471589</v>
      </c>
    </row>
    <row r="30" spans="2:8" ht="18" customHeight="1" x14ac:dyDescent="0.2">
      <c r="B30" s="359" t="s">
        <v>758</v>
      </c>
      <c r="C30" s="403">
        <v>10913</v>
      </c>
      <c r="D30" s="403">
        <v>9203</v>
      </c>
      <c r="E30" s="403">
        <v>5245</v>
      </c>
      <c r="F30" s="403">
        <v>3850</v>
      </c>
    </row>
    <row r="31" spans="2:8" ht="18" customHeight="1" x14ac:dyDescent="0.2">
      <c r="B31" s="359" t="s">
        <v>759</v>
      </c>
      <c r="C31" s="403">
        <v>0</v>
      </c>
      <c r="D31" s="403">
        <v>2</v>
      </c>
      <c r="E31" s="403"/>
      <c r="F31" s="403"/>
    </row>
    <row r="32" spans="2:8" ht="15.75" x14ac:dyDescent="0.25">
      <c r="B32" s="404" t="s">
        <v>760</v>
      </c>
      <c r="C32" s="405">
        <f>SUM(C16:C31)</f>
        <v>469178252</v>
      </c>
      <c r="D32" s="405">
        <f>SUM(D16:D31)</f>
        <v>474861016</v>
      </c>
      <c r="E32" s="405">
        <f>SUM(E16:E31)</f>
        <v>498865102</v>
      </c>
      <c r="F32" s="405">
        <f>SUM(F16:F31)</f>
        <v>484240935</v>
      </c>
    </row>
    <row r="33" spans="2:8" ht="18" customHeight="1" x14ac:dyDescent="0.2">
      <c r="B33" s="359" t="s">
        <v>761</v>
      </c>
      <c r="C33" s="403">
        <v>516165</v>
      </c>
      <c r="D33" s="403">
        <v>1064709</v>
      </c>
      <c r="E33" s="403">
        <f>151983+300825+290623+370335+1</f>
        <v>1113767</v>
      </c>
      <c r="F33" s="403">
        <v>1134776</v>
      </c>
    </row>
    <row r="34" spans="2:8" ht="18" customHeight="1" x14ac:dyDescent="0.2">
      <c r="B34" s="359" t="s">
        <v>762</v>
      </c>
      <c r="C34" s="403">
        <v>6924905</v>
      </c>
      <c r="D34" s="403">
        <v>6210098</v>
      </c>
      <c r="E34" s="403">
        <f>962+768760+2138069+1194032+2202587+1</f>
        <v>6304411</v>
      </c>
      <c r="F34" s="403">
        <v>7145150</v>
      </c>
    </row>
    <row r="35" spans="2:8" ht="18" customHeight="1" x14ac:dyDescent="0.2">
      <c r="B35" s="359" t="s">
        <v>763</v>
      </c>
      <c r="C35" s="403">
        <v>24187</v>
      </c>
      <c r="D35" s="403">
        <v>167485</v>
      </c>
      <c r="E35" s="403">
        <v>-383001</v>
      </c>
      <c r="F35" s="403">
        <v>59498</v>
      </c>
    </row>
    <row r="36" spans="2:8" ht="18" customHeight="1" x14ac:dyDescent="0.2">
      <c r="B36" s="359" t="s">
        <v>764</v>
      </c>
      <c r="C36" s="403">
        <v>-8731210</v>
      </c>
      <c r="D36" s="403">
        <v>-12147795</v>
      </c>
      <c r="E36" s="403">
        <f>-6042-1562953-4738265-2197282-3893142+1</f>
        <v>-12397683</v>
      </c>
      <c r="F36" s="403">
        <v>-12501982</v>
      </c>
    </row>
    <row r="37" spans="2:8" ht="18" customHeight="1" x14ac:dyDescent="0.2">
      <c r="B37" s="359" t="s">
        <v>765</v>
      </c>
      <c r="C37" s="403">
        <v>-653216</v>
      </c>
      <c r="D37" s="403">
        <v>-1330113</v>
      </c>
      <c r="E37" s="403">
        <f>-173880-380679-340646-417795+1</f>
        <v>-1312999</v>
      </c>
      <c r="F37" s="403">
        <v>-1254268</v>
      </c>
    </row>
    <row r="38" spans="2:8" ht="15.75" x14ac:dyDescent="0.25">
      <c r="B38" s="404" t="s">
        <v>766</v>
      </c>
      <c r="C38" s="405">
        <f>SUM(C32:C37)</f>
        <v>467259083</v>
      </c>
      <c r="D38" s="405">
        <f>SUM(D32:D37)</f>
        <v>468825400</v>
      </c>
      <c r="E38" s="405">
        <f>SUM(E32:E37)</f>
        <v>492189597</v>
      </c>
      <c r="F38" s="405">
        <f>SUM(F32:F37)</f>
        <v>478824109</v>
      </c>
      <c r="H38" s="222"/>
    </row>
    <row r="39" spans="2:8" x14ac:dyDescent="0.2">
      <c r="B39" s="409"/>
      <c r="C39" s="410"/>
      <c r="D39" s="410"/>
      <c r="E39" s="410"/>
      <c r="F39" s="410"/>
      <c r="H39" s="222"/>
    </row>
    <row r="40" spans="2:8" ht="15.75" x14ac:dyDescent="0.25">
      <c r="B40" s="404" t="s">
        <v>767</v>
      </c>
      <c r="C40" s="405">
        <f t="shared" ref="C40" si="0">+C12-C38</f>
        <v>138325</v>
      </c>
      <c r="D40" s="405">
        <f>+D12-D38</f>
        <v>6239414</v>
      </c>
      <c r="E40" s="405">
        <f>+E12-E38</f>
        <v>-4119990</v>
      </c>
      <c r="F40" s="405">
        <f>+F12-F38</f>
        <v>42533401</v>
      </c>
    </row>
    <row r="41" spans="2:8" ht="6.75" customHeight="1" x14ac:dyDescent="0.2">
      <c r="B41" s="411"/>
      <c r="C41" s="401"/>
      <c r="F41" s="412"/>
    </row>
    <row r="42" spans="2:8" x14ac:dyDescent="0.2">
      <c r="B42" s="228" t="s">
        <v>768</v>
      </c>
      <c r="C42" s="411"/>
      <c r="D42" s="1650"/>
      <c r="E42" s="411"/>
      <c r="F42" s="411"/>
    </row>
    <row r="43" spans="2:8" ht="15" customHeight="1" x14ac:dyDescent="0.2">
      <c r="B43" s="2046" t="s">
        <v>769</v>
      </c>
      <c r="C43" s="2046"/>
      <c r="D43" s="2046"/>
      <c r="E43" s="2046"/>
      <c r="F43" s="2046"/>
    </row>
    <row r="44" spans="2:8" ht="36.75" customHeight="1" x14ac:dyDescent="0.2">
      <c r="B44" s="2046"/>
      <c r="C44" s="2046"/>
      <c r="D44" s="2046"/>
      <c r="E44" s="2046"/>
      <c r="F44" s="2046"/>
    </row>
    <row r="45" spans="2:8" x14ac:dyDescent="0.2">
      <c r="D45" s="401"/>
    </row>
    <row r="46" spans="2:8" x14ac:dyDescent="0.2">
      <c r="D46" s="401"/>
    </row>
    <row r="47" spans="2:8" x14ac:dyDescent="0.2">
      <c r="D47" s="401"/>
    </row>
    <row r="48" spans="2:8" x14ac:dyDescent="0.2">
      <c r="D48" s="401"/>
    </row>
    <row r="49" spans="4:4" x14ac:dyDescent="0.2">
      <c r="D49" s="401"/>
    </row>
    <row r="50" spans="4:4" x14ac:dyDescent="0.2">
      <c r="D50" s="401"/>
    </row>
    <row r="51" spans="4:4" x14ac:dyDescent="0.2">
      <c r="D51" s="401"/>
    </row>
    <row r="52" spans="4:4" x14ac:dyDescent="0.2">
      <c r="D52" s="401"/>
    </row>
    <row r="53" spans="4:4" x14ac:dyDescent="0.2">
      <c r="D53" s="401"/>
    </row>
    <row r="54" spans="4:4" x14ac:dyDescent="0.2">
      <c r="D54" s="401"/>
    </row>
    <row r="55" spans="4:4" x14ac:dyDescent="0.2">
      <c r="D55" s="401"/>
    </row>
    <row r="56" spans="4:4" x14ac:dyDescent="0.2">
      <c r="D56" s="401"/>
    </row>
    <row r="57" spans="4:4" x14ac:dyDescent="0.2">
      <c r="D57" s="401"/>
    </row>
    <row r="58" spans="4:4" x14ac:dyDescent="0.2">
      <c r="D58" s="401"/>
    </row>
    <row r="59" spans="4:4" x14ac:dyDescent="0.2">
      <c r="D59" s="401"/>
    </row>
    <row r="60" spans="4:4" x14ac:dyDescent="0.2">
      <c r="D60" s="401"/>
    </row>
    <row r="61" spans="4:4" x14ac:dyDescent="0.2">
      <c r="D61" s="401"/>
    </row>
    <row r="62" spans="4:4" x14ac:dyDescent="0.2">
      <c r="D62" s="401"/>
    </row>
    <row r="63" spans="4:4" x14ac:dyDescent="0.2">
      <c r="D63" s="401"/>
    </row>
    <row r="64" spans="4:4" x14ac:dyDescent="0.2">
      <c r="D64" s="401"/>
    </row>
    <row r="65" spans="4:4" x14ac:dyDescent="0.2">
      <c r="D65" s="401"/>
    </row>
    <row r="66" spans="4:4" x14ac:dyDescent="0.2">
      <c r="D66" s="401"/>
    </row>
    <row r="67" spans="4:4" x14ac:dyDescent="0.2">
      <c r="D67" s="401"/>
    </row>
    <row r="68" spans="4:4" x14ac:dyDescent="0.2">
      <c r="D68" s="401"/>
    </row>
    <row r="69" spans="4:4" x14ac:dyDescent="0.2">
      <c r="D69" s="401"/>
    </row>
    <row r="70" spans="4:4" x14ac:dyDescent="0.2">
      <c r="D70" s="401"/>
    </row>
    <row r="71" spans="4:4" x14ac:dyDescent="0.2">
      <c r="D71" s="401"/>
    </row>
    <row r="72" spans="4:4" x14ac:dyDescent="0.2">
      <c r="D72" s="401"/>
    </row>
    <row r="73" spans="4:4" x14ac:dyDescent="0.2">
      <c r="D73" s="401"/>
    </row>
  </sheetData>
  <mergeCells count="5">
    <mergeCell ref="B2:F2"/>
    <mergeCell ref="B3:F3"/>
    <mergeCell ref="B4:F4"/>
    <mergeCell ref="B5:F5"/>
    <mergeCell ref="B43:F44"/>
  </mergeCells>
  <hyperlinks>
    <hyperlink ref="G2" location="'Indice Total'!A108" display="Volver"/>
  </hyperlinks>
  <pageMargins left="1.1023622047244095" right="0.70866141732283472" top="0.74803149606299213" bottom="0.74803149606299213" header="0.31496062992125984" footer="0.31496062992125984"/>
  <pageSetup scale="87" orientation="landscape"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2:G29"/>
  <sheetViews>
    <sheetView showGridLines="0" zoomScale="90" zoomScaleNormal="90" workbookViewId="0"/>
  </sheetViews>
  <sheetFormatPr baseColWidth="10" defaultRowHeight="15" x14ac:dyDescent="0.25"/>
  <cols>
    <col min="1" max="1" width="20.28515625" customWidth="1"/>
    <col min="2" max="2" width="45.85546875" customWidth="1"/>
    <col min="3" max="3" width="13.28515625" customWidth="1"/>
    <col min="4" max="4" width="14.42578125" customWidth="1"/>
    <col min="5" max="5" width="13.28515625" customWidth="1"/>
  </cols>
  <sheetData>
    <row r="2" spans="2:7" ht="18" x14ac:dyDescent="0.25">
      <c r="B2" s="2033" t="s">
        <v>770</v>
      </c>
      <c r="C2" s="2033"/>
      <c r="D2" s="2033"/>
      <c r="E2" s="2033"/>
      <c r="F2" s="413"/>
      <c r="G2" s="3" t="s">
        <v>1</v>
      </c>
    </row>
    <row r="3" spans="2:7" ht="31.5" customHeight="1" x14ac:dyDescent="0.25">
      <c r="B3" s="2040" t="s">
        <v>771</v>
      </c>
      <c r="C3" s="2040"/>
      <c r="D3" s="2040"/>
      <c r="E3" s="2040"/>
      <c r="F3" s="414"/>
    </row>
    <row r="4" spans="2:7" ht="16.5" thickBot="1" x14ac:dyDescent="0.3">
      <c r="B4" s="2036">
        <v>2019</v>
      </c>
      <c r="C4" s="2036"/>
      <c r="D4" s="2036"/>
      <c r="E4" s="2036"/>
      <c r="F4" s="415"/>
    </row>
    <row r="6" spans="2:7" s="363" customFormat="1" ht="31.5" x14ac:dyDescent="0.2">
      <c r="B6" s="1757" t="s">
        <v>670</v>
      </c>
      <c r="C6" s="1757" t="s">
        <v>772</v>
      </c>
      <c r="D6" s="1757" t="s">
        <v>773</v>
      </c>
      <c r="E6" s="1757" t="s">
        <v>117</v>
      </c>
    </row>
    <row r="7" spans="2:7" ht="15.75" x14ac:dyDescent="0.25">
      <c r="B7" s="367" t="s">
        <v>674</v>
      </c>
      <c r="C7" s="374">
        <v>35</v>
      </c>
      <c r="D7" s="374">
        <v>21425</v>
      </c>
      <c r="E7" s="416">
        <v>21460</v>
      </c>
    </row>
    <row r="8" spans="2:7" ht="18" customHeight="1" x14ac:dyDescent="0.25">
      <c r="B8" s="360" t="s">
        <v>728</v>
      </c>
      <c r="C8" s="366">
        <v>3</v>
      </c>
      <c r="D8" s="366">
        <v>215</v>
      </c>
      <c r="E8" s="370">
        <v>218</v>
      </c>
    </row>
    <row r="9" spans="2:7" ht="18" customHeight="1" x14ac:dyDescent="0.25">
      <c r="B9" s="360" t="s">
        <v>677</v>
      </c>
      <c r="C9" s="366">
        <v>58</v>
      </c>
      <c r="D9" s="366">
        <v>4556</v>
      </c>
      <c r="E9" s="370">
        <v>4614</v>
      </c>
    </row>
    <row r="10" spans="2:7" ht="18" customHeight="1" x14ac:dyDescent="0.25">
      <c r="B10" s="360" t="s">
        <v>681</v>
      </c>
      <c r="C10" s="366">
        <v>1</v>
      </c>
      <c r="D10" s="366">
        <v>20</v>
      </c>
      <c r="E10" s="370">
        <v>21</v>
      </c>
    </row>
    <row r="11" spans="2:7" ht="18" customHeight="1" x14ac:dyDescent="0.25">
      <c r="B11" s="360" t="s">
        <v>678</v>
      </c>
      <c r="C11" s="366">
        <v>100</v>
      </c>
      <c r="D11" s="366">
        <v>6452</v>
      </c>
      <c r="E11" s="370">
        <v>6552</v>
      </c>
    </row>
    <row r="12" spans="2:7" ht="18" customHeight="1" x14ac:dyDescent="0.25">
      <c r="B12" s="360" t="s">
        <v>682</v>
      </c>
      <c r="C12" s="366">
        <v>54</v>
      </c>
      <c r="D12" s="366">
        <v>4836</v>
      </c>
      <c r="E12" s="370">
        <v>4890</v>
      </c>
    </row>
    <row r="13" spans="2:7" ht="18" customHeight="1" x14ac:dyDescent="0.25">
      <c r="B13" s="360" t="s">
        <v>679</v>
      </c>
      <c r="C13" s="366">
        <v>79</v>
      </c>
      <c r="D13" s="366">
        <v>7151</v>
      </c>
      <c r="E13" s="370">
        <v>7230</v>
      </c>
    </row>
    <row r="14" spans="2:7" ht="18" customHeight="1" x14ac:dyDescent="0.25">
      <c r="B14" s="360" t="s">
        <v>680</v>
      </c>
      <c r="C14" s="366">
        <v>0</v>
      </c>
      <c r="D14" s="366">
        <v>2</v>
      </c>
      <c r="E14" s="370">
        <v>2</v>
      </c>
    </row>
    <row r="15" spans="2:7" ht="18" customHeight="1" x14ac:dyDescent="0.25">
      <c r="B15" s="360" t="s">
        <v>722</v>
      </c>
      <c r="C15" s="366">
        <v>38</v>
      </c>
      <c r="D15" s="366">
        <v>2136</v>
      </c>
      <c r="E15" s="370">
        <v>2174</v>
      </c>
    </row>
    <row r="16" spans="2:7" ht="18" customHeight="1" x14ac:dyDescent="0.25">
      <c r="B16" s="360" t="s">
        <v>723</v>
      </c>
      <c r="C16" s="366">
        <v>0</v>
      </c>
      <c r="D16" s="366">
        <v>12</v>
      </c>
      <c r="E16" s="370">
        <v>12</v>
      </c>
    </row>
    <row r="17" spans="2:7" ht="18" customHeight="1" x14ac:dyDescent="0.25">
      <c r="B17" s="360" t="s">
        <v>684</v>
      </c>
      <c r="C17" s="366">
        <v>1</v>
      </c>
      <c r="D17" s="366">
        <v>6</v>
      </c>
      <c r="E17" s="370">
        <v>7</v>
      </c>
    </row>
    <row r="18" spans="2:7" ht="18" customHeight="1" x14ac:dyDescent="0.25">
      <c r="B18" s="360" t="s">
        <v>685</v>
      </c>
      <c r="C18" s="366">
        <v>1</v>
      </c>
      <c r="D18" s="366">
        <v>0</v>
      </c>
      <c r="E18" s="370">
        <v>1</v>
      </c>
    </row>
    <row r="19" spans="2:7" ht="18" customHeight="1" x14ac:dyDescent="0.25">
      <c r="B19" s="360" t="s">
        <v>686</v>
      </c>
      <c r="C19" s="366">
        <v>22</v>
      </c>
      <c r="D19" s="366">
        <v>1121</v>
      </c>
      <c r="E19" s="370">
        <v>1143</v>
      </c>
    </row>
    <row r="20" spans="2:7" ht="18" customHeight="1" x14ac:dyDescent="0.25">
      <c r="B20" s="367" t="s">
        <v>687</v>
      </c>
      <c r="C20" s="374">
        <v>357</v>
      </c>
      <c r="D20" s="374">
        <v>26507</v>
      </c>
      <c r="E20" s="416">
        <v>26864</v>
      </c>
      <c r="F20" s="95"/>
    </row>
    <row r="21" spans="2:7" ht="18" customHeight="1" x14ac:dyDescent="0.25">
      <c r="B21" s="360" t="s">
        <v>688</v>
      </c>
      <c r="C21" s="366">
        <v>96</v>
      </c>
      <c r="D21" s="366">
        <v>31805</v>
      </c>
      <c r="E21" s="370">
        <v>31901</v>
      </c>
    </row>
    <row r="22" spans="2:7" ht="18" customHeight="1" x14ac:dyDescent="0.25">
      <c r="B22" s="360" t="s">
        <v>689</v>
      </c>
      <c r="C22" s="366">
        <v>35</v>
      </c>
      <c r="D22" s="366">
        <v>8895</v>
      </c>
      <c r="E22" s="370">
        <v>8930</v>
      </c>
    </row>
    <row r="23" spans="2:7" ht="18" customHeight="1" x14ac:dyDescent="0.25">
      <c r="B23" s="360" t="s">
        <v>691</v>
      </c>
      <c r="C23" s="366">
        <v>11</v>
      </c>
      <c r="D23" s="366">
        <v>4471</v>
      </c>
      <c r="E23" s="370">
        <v>4482</v>
      </c>
    </row>
    <row r="24" spans="2:7" ht="18" customHeight="1" x14ac:dyDescent="0.25">
      <c r="B24" s="360" t="s">
        <v>729</v>
      </c>
      <c r="C24" s="366">
        <v>8</v>
      </c>
      <c r="D24" s="366">
        <v>2967</v>
      </c>
      <c r="E24" s="370">
        <v>2975</v>
      </c>
    </row>
    <row r="25" spans="2:7" ht="18" customHeight="1" x14ac:dyDescent="0.25">
      <c r="B25" s="360" t="s">
        <v>690</v>
      </c>
      <c r="C25" s="366">
        <v>0</v>
      </c>
      <c r="D25" s="366">
        <v>90</v>
      </c>
      <c r="E25" s="370">
        <v>90</v>
      </c>
      <c r="F25" s="381"/>
      <c r="G25" s="381"/>
    </row>
    <row r="26" spans="2:7" ht="18" customHeight="1" x14ac:dyDescent="0.25">
      <c r="B26" s="367" t="s">
        <v>693</v>
      </c>
      <c r="C26" s="374">
        <v>150</v>
      </c>
      <c r="D26" s="374">
        <v>48228</v>
      </c>
      <c r="E26" s="416">
        <v>48378</v>
      </c>
    </row>
    <row r="27" spans="2:7" ht="15.75" x14ac:dyDescent="0.25">
      <c r="B27" s="369" t="s">
        <v>117</v>
      </c>
      <c r="C27" s="370">
        <v>542</v>
      </c>
      <c r="D27" s="370">
        <v>96160</v>
      </c>
      <c r="E27" s="370">
        <v>96702</v>
      </c>
      <c r="F27" s="95"/>
    </row>
    <row r="28" spans="2:7" x14ac:dyDescent="0.25">
      <c r="B28" s="2032" t="s">
        <v>695</v>
      </c>
      <c r="C28" s="2032"/>
      <c r="D28" s="2032"/>
      <c r="E28" s="2032"/>
      <c r="F28" s="2032"/>
      <c r="G28" s="2032"/>
    </row>
    <row r="29" spans="2:7" x14ac:dyDescent="0.25">
      <c r="B29" s="2032" t="s">
        <v>696</v>
      </c>
      <c r="C29" s="2032"/>
      <c r="D29" s="2032"/>
      <c r="E29" s="2032"/>
      <c r="F29" s="2032"/>
      <c r="G29" s="2032"/>
    </row>
  </sheetData>
  <mergeCells count="5">
    <mergeCell ref="B2:E2"/>
    <mergeCell ref="B3:E3"/>
    <mergeCell ref="B4:E4"/>
    <mergeCell ref="B28:G28"/>
    <mergeCell ref="B29:G29"/>
  </mergeCells>
  <hyperlinks>
    <hyperlink ref="G2" location="'Indice Total'!A108" display="Volver"/>
  </hyperlinks>
  <pageMargins left="0.70866141732283472" right="0.70866141732283472" top="0.74803149606299213" bottom="0.74803149606299213" header="0.31496062992125984" footer="0.31496062992125984"/>
  <pageSetup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2:G30"/>
  <sheetViews>
    <sheetView showGridLines="0" zoomScale="90" zoomScaleNormal="90" zoomScaleSheetLayoutView="50" workbookViewId="0"/>
  </sheetViews>
  <sheetFormatPr baseColWidth="10" defaultRowHeight="15" x14ac:dyDescent="0.25"/>
  <cols>
    <col min="1" max="1" width="21.140625" customWidth="1"/>
    <col min="2" max="2" width="47" customWidth="1"/>
    <col min="3" max="3" width="12.5703125" customWidth="1"/>
    <col min="4" max="4" width="14.140625" customWidth="1"/>
    <col min="5" max="5" width="11" customWidth="1"/>
  </cols>
  <sheetData>
    <row r="2" spans="2:7" ht="18" x14ac:dyDescent="0.25">
      <c r="B2" s="2033" t="s">
        <v>774</v>
      </c>
      <c r="C2" s="2033"/>
      <c r="D2" s="2033"/>
      <c r="E2" s="2033"/>
      <c r="G2" s="3" t="s">
        <v>1</v>
      </c>
    </row>
    <row r="3" spans="2:7" ht="43.5" customHeight="1" x14ac:dyDescent="0.25">
      <c r="B3" s="2040" t="s">
        <v>775</v>
      </c>
      <c r="C3" s="2040"/>
      <c r="D3" s="2040"/>
      <c r="E3" s="2040"/>
    </row>
    <row r="4" spans="2:7" ht="16.5" thickBot="1" x14ac:dyDescent="0.3">
      <c r="B4" s="2036">
        <v>2019</v>
      </c>
      <c r="C4" s="2036"/>
      <c r="D4" s="2036"/>
      <c r="E4" s="2036"/>
    </row>
    <row r="5" spans="2:7" ht="15.75" x14ac:dyDescent="0.25">
      <c r="B5" s="1756"/>
      <c r="C5" s="1756"/>
      <c r="D5" s="1756"/>
      <c r="E5" s="1756"/>
    </row>
    <row r="6" spans="2:7" s="363" customFormat="1" ht="31.5" x14ac:dyDescent="0.2">
      <c r="B6" s="1757" t="s">
        <v>670</v>
      </c>
      <c r="C6" s="1757" t="s">
        <v>772</v>
      </c>
      <c r="D6" s="1757" t="s">
        <v>773</v>
      </c>
      <c r="E6" s="1757" t="s">
        <v>117</v>
      </c>
    </row>
    <row r="7" spans="2:7" s="363" customFormat="1" ht="18" customHeight="1" x14ac:dyDescent="0.2">
      <c r="B7" s="367" t="s">
        <v>674</v>
      </c>
      <c r="C7" s="368">
        <v>0</v>
      </c>
      <c r="D7" s="374">
        <v>3</v>
      </c>
      <c r="E7" s="370">
        <v>3</v>
      </c>
    </row>
    <row r="8" spans="2:7" ht="18" customHeight="1" x14ac:dyDescent="0.25">
      <c r="B8" s="360" t="s">
        <v>728</v>
      </c>
      <c r="C8" s="417">
        <v>0</v>
      </c>
      <c r="D8" s="366">
        <v>1</v>
      </c>
      <c r="E8" s="370">
        <v>1</v>
      </c>
    </row>
    <row r="9" spans="2:7" ht="18" customHeight="1" x14ac:dyDescent="0.25">
      <c r="B9" s="360" t="s">
        <v>677</v>
      </c>
      <c r="C9" s="417">
        <v>2</v>
      </c>
      <c r="D9" s="366">
        <v>24</v>
      </c>
      <c r="E9" s="370">
        <v>26</v>
      </c>
    </row>
    <row r="10" spans="2:7" ht="18" customHeight="1" x14ac:dyDescent="0.25">
      <c r="B10" s="360" t="s">
        <v>681</v>
      </c>
      <c r="C10" s="417">
        <v>0</v>
      </c>
      <c r="D10" s="366">
        <v>0</v>
      </c>
      <c r="E10" s="370"/>
    </row>
    <row r="11" spans="2:7" ht="18" customHeight="1" x14ac:dyDescent="0.25">
      <c r="B11" s="360" t="s">
        <v>678</v>
      </c>
      <c r="C11" s="417">
        <v>2</v>
      </c>
      <c r="D11" s="366">
        <v>39</v>
      </c>
      <c r="E11" s="370">
        <v>41</v>
      </c>
    </row>
    <row r="12" spans="2:7" ht="18" customHeight="1" x14ac:dyDescent="0.25">
      <c r="B12" s="360" t="s">
        <v>682</v>
      </c>
      <c r="C12" s="417">
        <v>0</v>
      </c>
      <c r="D12" s="366">
        <v>42</v>
      </c>
      <c r="E12" s="370">
        <v>42</v>
      </c>
    </row>
    <row r="13" spans="2:7" ht="18" customHeight="1" x14ac:dyDescent="0.25">
      <c r="B13" s="360" t="s">
        <v>679</v>
      </c>
      <c r="C13" s="417">
        <v>0</v>
      </c>
      <c r="D13" s="366">
        <v>41</v>
      </c>
      <c r="E13" s="370">
        <v>41</v>
      </c>
    </row>
    <row r="14" spans="2:7" ht="18" customHeight="1" x14ac:dyDescent="0.25">
      <c r="B14" s="360" t="s">
        <v>680</v>
      </c>
      <c r="C14" s="417">
        <v>0</v>
      </c>
      <c r="D14" s="366">
        <v>0</v>
      </c>
      <c r="E14" s="370">
        <v>0</v>
      </c>
    </row>
    <row r="15" spans="2:7" ht="18" customHeight="1" x14ac:dyDescent="0.25">
      <c r="B15" s="360" t="s">
        <v>722</v>
      </c>
      <c r="C15" s="417">
        <v>1</v>
      </c>
      <c r="D15" s="366">
        <v>34</v>
      </c>
      <c r="E15" s="370">
        <v>35</v>
      </c>
    </row>
    <row r="16" spans="2:7" ht="18" customHeight="1" x14ac:dyDescent="0.25">
      <c r="B16" s="360" t="s">
        <v>723</v>
      </c>
      <c r="C16" s="417">
        <v>0</v>
      </c>
      <c r="D16" s="366">
        <v>0</v>
      </c>
      <c r="E16" s="370">
        <v>0</v>
      </c>
    </row>
    <row r="17" spans="2:5" ht="18" customHeight="1" x14ac:dyDescent="0.25">
      <c r="B17" s="360" t="s">
        <v>684</v>
      </c>
      <c r="C17" s="417">
        <v>0</v>
      </c>
      <c r="D17" s="366">
        <v>0</v>
      </c>
      <c r="E17" s="370">
        <v>0</v>
      </c>
    </row>
    <row r="18" spans="2:5" ht="18" customHeight="1" x14ac:dyDescent="0.25">
      <c r="B18" s="360" t="s">
        <v>685</v>
      </c>
      <c r="C18" s="417">
        <v>0</v>
      </c>
      <c r="D18" s="366">
        <v>0</v>
      </c>
      <c r="E18" s="370">
        <v>0</v>
      </c>
    </row>
    <row r="19" spans="2:5" ht="18" customHeight="1" x14ac:dyDescent="0.25">
      <c r="B19" s="360" t="s">
        <v>686</v>
      </c>
      <c r="C19" s="417">
        <v>1</v>
      </c>
      <c r="D19" s="366">
        <v>6</v>
      </c>
      <c r="E19" s="370">
        <v>7</v>
      </c>
    </row>
    <row r="20" spans="2:5" ht="18" customHeight="1" x14ac:dyDescent="0.25">
      <c r="B20" s="367" t="s">
        <v>687</v>
      </c>
      <c r="C20" s="374">
        <v>6</v>
      </c>
      <c r="D20" s="374">
        <v>187</v>
      </c>
      <c r="E20" s="370">
        <v>193</v>
      </c>
    </row>
    <row r="21" spans="2:5" ht="18" customHeight="1" x14ac:dyDescent="0.25">
      <c r="B21" s="360" t="s">
        <v>688</v>
      </c>
      <c r="C21" s="417">
        <v>0</v>
      </c>
      <c r="D21" s="366">
        <v>27</v>
      </c>
      <c r="E21" s="370">
        <v>27</v>
      </c>
    </row>
    <row r="22" spans="2:5" ht="18" customHeight="1" x14ac:dyDescent="0.25">
      <c r="B22" s="360" t="s">
        <v>776</v>
      </c>
      <c r="C22" s="417">
        <v>0</v>
      </c>
      <c r="D22" s="366">
        <v>6</v>
      </c>
      <c r="E22" s="370">
        <v>6</v>
      </c>
    </row>
    <row r="23" spans="2:5" ht="18" customHeight="1" x14ac:dyDescent="0.25">
      <c r="B23" s="360" t="s">
        <v>691</v>
      </c>
      <c r="C23" s="417">
        <v>0</v>
      </c>
      <c r="D23" s="366">
        <v>3</v>
      </c>
      <c r="E23" s="370">
        <v>3</v>
      </c>
    </row>
    <row r="24" spans="2:5" ht="18" customHeight="1" x14ac:dyDescent="0.25">
      <c r="B24" s="360" t="s">
        <v>729</v>
      </c>
      <c r="C24" s="417">
        <v>0</v>
      </c>
      <c r="D24" s="366">
        <v>7</v>
      </c>
      <c r="E24" s="370">
        <v>7</v>
      </c>
    </row>
    <row r="25" spans="2:5" ht="18" customHeight="1" x14ac:dyDescent="0.25">
      <c r="B25" s="360" t="s">
        <v>690</v>
      </c>
      <c r="C25" s="417">
        <v>0</v>
      </c>
      <c r="D25" s="366">
        <v>2</v>
      </c>
      <c r="E25" s="370">
        <v>2</v>
      </c>
    </row>
    <row r="26" spans="2:5" ht="18" customHeight="1" x14ac:dyDescent="0.25">
      <c r="B26" s="367" t="s">
        <v>693</v>
      </c>
      <c r="C26" s="374">
        <v>0</v>
      </c>
      <c r="D26" s="374">
        <v>45</v>
      </c>
      <c r="E26" s="370">
        <v>45</v>
      </c>
    </row>
    <row r="27" spans="2:5" ht="18" customHeight="1" x14ac:dyDescent="0.25">
      <c r="B27" s="369" t="s">
        <v>117</v>
      </c>
      <c r="C27" s="370">
        <v>6</v>
      </c>
      <c r="D27" s="370">
        <v>235</v>
      </c>
      <c r="E27" s="370">
        <v>241</v>
      </c>
    </row>
    <row r="28" spans="2:5" ht="52.5" customHeight="1" x14ac:dyDescent="0.25">
      <c r="B28" s="2032" t="s">
        <v>777</v>
      </c>
      <c r="C28" s="2032"/>
      <c r="D28" s="2032"/>
      <c r="E28" s="2032"/>
    </row>
    <row r="29" spans="2:5" x14ac:dyDescent="0.25">
      <c r="B29" s="2032" t="s">
        <v>695</v>
      </c>
      <c r="C29" s="2032"/>
      <c r="D29" s="2032"/>
      <c r="E29" s="2032"/>
    </row>
    <row r="30" spans="2:5" x14ac:dyDescent="0.25">
      <c r="B30" s="2032" t="s">
        <v>696</v>
      </c>
      <c r="C30" s="2032"/>
      <c r="D30" s="2032"/>
      <c r="E30" s="2032"/>
    </row>
  </sheetData>
  <mergeCells count="6">
    <mergeCell ref="B30:E30"/>
    <mergeCell ref="B2:E2"/>
    <mergeCell ref="B3:E3"/>
    <mergeCell ref="B4:E4"/>
    <mergeCell ref="B28:E28"/>
    <mergeCell ref="B29:E29"/>
  </mergeCells>
  <hyperlinks>
    <hyperlink ref="G2" location="'Indice Total'!A108" display="Volver"/>
  </hyperlinks>
  <pageMargins left="0.70866141732283472" right="0.70866141732283472" top="0.74803149606299213" bottom="0.74803149606299213" header="0.31496062992125984" footer="0.31496062992125984"/>
  <pageSetup paperSize="9"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2:M33"/>
  <sheetViews>
    <sheetView showGridLines="0" zoomScale="90" zoomScaleNormal="90" workbookViewId="0"/>
  </sheetViews>
  <sheetFormatPr baseColWidth="10" defaultRowHeight="14.25" x14ac:dyDescent="0.2"/>
  <cols>
    <col min="1" max="1" width="18.42578125" style="350" customWidth="1"/>
    <col min="2" max="2" width="8.42578125" style="350" customWidth="1"/>
    <col min="3" max="3" width="54.7109375" style="419" customWidth="1"/>
    <col min="4" max="5" width="11.42578125" style="350"/>
    <col min="6" max="6" width="18" style="652" customWidth="1"/>
    <col min="7" max="9" width="11.42578125" style="350"/>
    <col min="10" max="10" width="19.28515625" style="652" customWidth="1"/>
    <col min="11" max="16384" width="11.42578125" style="350"/>
  </cols>
  <sheetData>
    <row r="2" spans="2:12" ht="18" x14ac:dyDescent="0.25">
      <c r="B2" s="2033" t="s">
        <v>778</v>
      </c>
      <c r="C2" s="2033"/>
      <c r="D2" s="2033"/>
      <c r="E2" s="2033"/>
      <c r="F2" s="2033"/>
      <c r="G2" s="2033"/>
      <c r="H2" s="2033"/>
      <c r="I2" s="2033"/>
      <c r="J2" s="2033"/>
      <c r="K2" s="2033"/>
      <c r="L2" s="3" t="s">
        <v>1</v>
      </c>
    </row>
    <row r="3" spans="2:12" ht="18" customHeight="1" x14ac:dyDescent="0.25">
      <c r="B3" s="2048" t="s">
        <v>779</v>
      </c>
      <c r="C3" s="2048"/>
      <c r="D3" s="2048"/>
      <c r="E3" s="2048"/>
      <c r="F3" s="2048"/>
      <c r="G3" s="2048"/>
      <c r="H3" s="2048"/>
      <c r="I3" s="2048"/>
      <c r="J3" s="2048"/>
      <c r="K3" s="2048"/>
    </row>
    <row r="4" spans="2:12" ht="18" customHeight="1" thickBot="1" x14ac:dyDescent="0.3">
      <c r="B4" s="2036" t="s">
        <v>152</v>
      </c>
      <c r="C4" s="2036"/>
      <c r="D4" s="2036"/>
      <c r="E4" s="2036"/>
      <c r="F4" s="2036"/>
      <c r="G4" s="2036"/>
      <c r="H4" s="2036"/>
      <c r="I4" s="2036"/>
      <c r="J4" s="2036"/>
      <c r="K4" s="2036"/>
    </row>
    <row r="5" spans="2:12" ht="18" customHeight="1" x14ac:dyDescent="0.2">
      <c r="B5" s="203"/>
      <c r="C5" s="203"/>
      <c r="D5" s="401"/>
      <c r="E5" s="203"/>
      <c r="F5" s="520"/>
      <c r="G5" s="203"/>
      <c r="H5" s="203"/>
      <c r="I5" s="401"/>
      <c r="J5" s="520"/>
      <c r="K5" s="203"/>
    </row>
    <row r="6" spans="2:12" ht="15.75" x14ac:dyDescent="0.2">
      <c r="B6" s="648"/>
      <c r="C6" s="644"/>
      <c r="D6" s="2049">
        <v>2018</v>
      </c>
      <c r="E6" s="2049"/>
      <c r="F6" s="2049"/>
      <c r="G6" s="2049"/>
      <c r="H6" s="2049">
        <v>2019</v>
      </c>
      <c r="I6" s="2049"/>
      <c r="J6" s="2049"/>
      <c r="K6" s="2049"/>
    </row>
    <row r="7" spans="2:12" ht="23.25" customHeight="1" x14ac:dyDescent="0.25">
      <c r="B7" s="647" t="s">
        <v>780</v>
      </c>
      <c r="C7" s="645" t="s">
        <v>781</v>
      </c>
      <c r="D7" s="646" t="s">
        <v>782</v>
      </c>
      <c r="E7" s="646" t="s">
        <v>529</v>
      </c>
      <c r="F7" s="646" t="s">
        <v>783</v>
      </c>
      <c r="G7" s="646" t="s">
        <v>117</v>
      </c>
      <c r="H7" s="646" t="s">
        <v>782</v>
      </c>
      <c r="I7" s="646" t="s">
        <v>529</v>
      </c>
      <c r="J7" s="646" t="s">
        <v>783</v>
      </c>
      <c r="K7" s="646" t="s">
        <v>117</v>
      </c>
    </row>
    <row r="8" spans="2:12" ht="18" customHeight="1" x14ac:dyDescent="0.25">
      <c r="B8" s="640" t="s">
        <v>784</v>
      </c>
      <c r="C8" s="420" t="s">
        <v>594</v>
      </c>
      <c r="D8" s="421">
        <v>5431</v>
      </c>
      <c r="E8" s="421">
        <v>3902</v>
      </c>
      <c r="F8" s="649">
        <v>1652</v>
      </c>
      <c r="G8" s="422">
        <v>10985</v>
      </c>
      <c r="H8" s="423">
        <v>5788</v>
      </c>
      <c r="I8" s="423">
        <v>4423</v>
      </c>
      <c r="J8" s="653">
        <v>1229</v>
      </c>
      <c r="K8" s="641">
        <v>11440</v>
      </c>
    </row>
    <row r="9" spans="2:12" ht="18" customHeight="1" x14ac:dyDescent="0.25">
      <c r="B9" s="640" t="s">
        <v>785</v>
      </c>
      <c r="C9" s="420" t="s">
        <v>786</v>
      </c>
      <c r="D9" s="421">
        <v>159</v>
      </c>
      <c r="E9" s="421">
        <v>197</v>
      </c>
      <c r="F9" s="649">
        <v>40</v>
      </c>
      <c r="G9" s="422">
        <v>396</v>
      </c>
      <c r="H9" s="423">
        <v>225</v>
      </c>
      <c r="I9" s="423">
        <v>135</v>
      </c>
      <c r="J9" s="653">
        <v>54</v>
      </c>
      <c r="K9" s="641">
        <v>414</v>
      </c>
    </row>
    <row r="10" spans="2:12" ht="48" customHeight="1" x14ac:dyDescent="0.25">
      <c r="B10" s="640" t="s">
        <v>787</v>
      </c>
      <c r="C10" s="420" t="s">
        <v>788</v>
      </c>
      <c r="D10" s="421">
        <v>358</v>
      </c>
      <c r="E10" s="421">
        <v>1081</v>
      </c>
      <c r="F10" s="649">
        <v>134</v>
      </c>
      <c r="G10" s="422">
        <v>1573</v>
      </c>
      <c r="H10" s="423">
        <v>400</v>
      </c>
      <c r="I10" s="423">
        <v>1190</v>
      </c>
      <c r="J10" s="653">
        <v>110</v>
      </c>
      <c r="K10" s="641">
        <v>1700</v>
      </c>
    </row>
    <row r="11" spans="2:12" ht="18.75" customHeight="1" x14ac:dyDescent="0.25">
      <c r="B11" s="640" t="s">
        <v>789</v>
      </c>
      <c r="C11" s="420" t="s">
        <v>790</v>
      </c>
      <c r="D11" s="421">
        <v>1019</v>
      </c>
      <c r="E11" s="421">
        <v>3830</v>
      </c>
      <c r="F11" s="649">
        <v>367</v>
      </c>
      <c r="G11" s="422">
        <v>5216</v>
      </c>
      <c r="H11" s="423">
        <v>1050</v>
      </c>
      <c r="I11" s="423">
        <v>5027</v>
      </c>
      <c r="J11" s="653">
        <v>311</v>
      </c>
      <c r="K11" s="641">
        <v>6388</v>
      </c>
    </row>
    <row r="12" spans="2:12" ht="18" customHeight="1" x14ac:dyDescent="0.25">
      <c r="B12" s="640" t="s">
        <v>791</v>
      </c>
      <c r="C12" s="420" t="s">
        <v>595</v>
      </c>
      <c r="D12" s="421">
        <v>445</v>
      </c>
      <c r="E12" s="421">
        <v>254</v>
      </c>
      <c r="F12" s="649">
        <v>111</v>
      </c>
      <c r="G12" s="422">
        <v>810</v>
      </c>
      <c r="H12" s="423">
        <v>428</v>
      </c>
      <c r="I12" s="423">
        <v>310</v>
      </c>
      <c r="J12" s="653">
        <v>172</v>
      </c>
      <c r="K12" s="641">
        <v>910</v>
      </c>
    </row>
    <row r="13" spans="2:12" ht="18" customHeight="1" x14ac:dyDescent="0.25">
      <c r="B13" s="640" t="s">
        <v>792</v>
      </c>
      <c r="C13" s="420" t="s">
        <v>793</v>
      </c>
      <c r="D13" s="421">
        <v>416</v>
      </c>
      <c r="E13" s="421">
        <v>334</v>
      </c>
      <c r="F13" s="649">
        <v>167</v>
      </c>
      <c r="G13" s="422">
        <v>917</v>
      </c>
      <c r="H13" s="423">
        <v>961</v>
      </c>
      <c r="I13" s="423">
        <v>1006</v>
      </c>
      <c r="J13" s="653">
        <v>274</v>
      </c>
      <c r="K13" s="641">
        <v>2241</v>
      </c>
    </row>
    <row r="14" spans="2:12" ht="18" customHeight="1" x14ac:dyDescent="0.25">
      <c r="B14" s="640" t="s">
        <v>794</v>
      </c>
      <c r="C14" s="420" t="s">
        <v>795</v>
      </c>
      <c r="D14" s="421">
        <v>1214</v>
      </c>
      <c r="E14" s="421">
        <v>1170</v>
      </c>
      <c r="F14" s="649">
        <v>381</v>
      </c>
      <c r="G14" s="422">
        <v>2765</v>
      </c>
      <c r="H14" s="423">
        <v>214</v>
      </c>
      <c r="I14" s="423">
        <v>135</v>
      </c>
      <c r="J14" s="653">
        <v>36</v>
      </c>
      <c r="K14" s="641">
        <v>385</v>
      </c>
    </row>
    <row r="15" spans="2:12" ht="16.5" customHeight="1" x14ac:dyDescent="0.25">
      <c r="B15" s="640" t="s">
        <v>796</v>
      </c>
      <c r="C15" s="420" t="s">
        <v>797</v>
      </c>
      <c r="D15" s="421">
        <v>181</v>
      </c>
      <c r="E15" s="421">
        <v>112</v>
      </c>
      <c r="F15" s="649">
        <v>56</v>
      </c>
      <c r="G15" s="422">
        <v>349</v>
      </c>
      <c r="H15" s="423">
        <v>624</v>
      </c>
      <c r="I15" s="423">
        <v>593</v>
      </c>
      <c r="J15" s="653">
        <v>151</v>
      </c>
      <c r="K15" s="641">
        <v>1368</v>
      </c>
    </row>
    <row r="16" spans="2:12" ht="18" customHeight="1" x14ac:dyDescent="0.25">
      <c r="B16" s="640" t="s">
        <v>798</v>
      </c>
      <c r="C16" s="420" t="s">
        <v>799</v>
      </c>
      <c r="D16" s="421">
        <v>719</v>
      </c>
      <c r="E16" s="421">
        <v>561</v>
      </c>
      <c r="F16" s="649">
        <v>194</v>
      </c>
      <c r="G16" s="422">
        <v>1474</v>
      </c>
      <c r="H16" s="423">
        <v>436</v>
      </c>
      <c r="I16" s="423">
        <v>310</v>
      </c>
      <c r="J16" s="653">
        <v>89</v>
      </c>
      <c r="K16" s="641">
        <v>835</v>
      </c>
    </row>
    <row r="17" spans="2:13" ht="18" customHeight="1" x14ac:dyDescent="0.25">
      <c r="B17" s="640" t="s">
        <v>800</v>
      </c>
      <c r="C17" s="420" t="s">
        <v>596</v>
      </c>
      <c r="D17" s="421">
        <v>45059</v>
      </c>
      <c r="E17" s="421">
        <v>23261</v>
      </c>
      <c r="F17" s="649">
        <v>13264</v>
      </c>
      <c r="G17" s="422">
        <v>81584</v>
      </c>
      <c r="H17" s="423">
        <v>42930</v>
      </c>
      <c r="I17" s="423">
        <v>10827</v>
      </c>
      <c r="J17" s="653">
        <v>24502</v>
      </c>
      <c r="K17" s="641">
        <v>78259</v>
      </c>
    </row>
    <row r="18" spans="2:13" ht="18" customHeight="1" x14ac:dyDescent="0.25">
      <c r="B18" s="640" t="s">
        <v>801</v>
      </c>
      <c r="C18" s="420" t="s">
        <v>597</v>
      </c>
      <c r="D18" s="421">
        <v>7507</v>
      </c>
      <c r="E18" s="421">
        <v>7700</v>
      </c>
      <c r="F18" s="649">
        <v>1997</v>
      </c>
      <c r="G18" s="422">
        <v>17204</v>
      </c>
      <c r="H18" s="423">
        <v>9201</v>
      </c>
      <c r="I18" s="423">
        <v>11225</v>
      </c>
      <c r="J18" s="653">
        <v>2452</v>
      </c>
      <c r="K18" s="641">
        <v>22878</v>
      </c>
    </row>
    <row r="19" spans="2:13" ht="15" x14ac:dyDescent="0.25">
      <c r="B19" s="640" t="s">
        <v>802</v>
      </c>
      <c r="C19" s="420" t="s">
        <v>803</v>
      </c>
      <c r="D19" s="421">
        <v>450</v>
      </c>
      <c r="E19" s="421">
        <v>217</v>
      </c>
      <c r="F19" s="649">
        <v>105</v>
      </c>
      <c r="G19" s="422">
        <v>772</v>
      </c>
      <c r="H19" s="423">
        <v>507</v>
      </c>
      <c r="I19" s="423">
        <v>293</v>
      </c>
      <c r="J19" s="653">
        <v>136</v>
      </c>
      <c r="K19" s="641">
        <v>936</v>
      </c>
    </row>
    <row r="20" spans="2:13" ht="29.25" x14ac:dyDescent="0.25">
      <c r="B20" s="640" t="s">
        <v>804</v>
      </c>
      <c r="C20" s="420" t="s">
        <v>805</v>
      </c>
      <c r="D20" s="421">
        <v>195</v>
      </c>
      <c r="E20" s="421">
        <v>226</v>
      </c>
      <c r="F20" s="649">
        <v>45</v>
      </c>
      <c r="G20" s="422">
        <v>466</v>
      </c>
      <c r="H20" s="423">
        <v>222</v>
      </c>
      <c r="I20" s="423">
        <v>328</v>
      </c>
      <c r="J20" s="653">
        <v>41</v>
      </c>
      <c r="K20" s="641">
        <v>591</v>
      </c>
    </row>
    <row r="21" spans="2:13" ht="18" customHeight="1" x14ac:dyDescent="0.25">
      <c r="B21" s="640" t="s">
        <v>806</v>
      </c>
      <c r="C21" s="420" t="s">
        <v>807</v>
      </c>
      <c r="D21" s="421">
        <v>886</v>
      </c>
      <c r="E21" s="421">
        <v>682</v>
      </c>
      <c r="F21" s="649">
        <v>292</v>
      </c>
      <c r="G21" s="422">
        <v>1860</v>
      </c>
      <c r="H21" s="423">
        <v>754</v>
      </c>
      <c r="I21" s="423">
        <v>672</v>
      </c>
      <c r="J21" s="653">
        <v>194</v>
      </c>
      <c r="K21" s="641">
        <v>1620</v>
      </c>
    </row>
    <row r="22" spans="2:13" ht="18" customHeight="1" x14ac:dyDescent="0.25">
      <c r="B22" s="640" t="s">
        <v>808</v>
      </c>
      <c r="C22" s="420" t="s">
        <v>809</v>
      </c>
      <c r="D22" s="421">
        <v>6172</v>
      </c>
      <c r="E22" s="421">
        <v>6008</v>
      </c>
      <c r="F22" s="649">
        <v>1903</v>
      </c>
      <c r="G22" s="422">
        <v>14083</v>
      </c>
      <c r="H22" s="423">
        <v>231</v>
      </c>
      <c r="I22" s="423">
        <v>58</v>
      </c>
      <c r="J22" s="653">
        <v>52</v>
      </c>
      <c r="K22" s="641">
        <v>341</v>
      </c>
    </row>
    <row r="23" spans="2:13" ht="18" customHeight="1" x14ac:dyDescent="0.25">
      <c r="B23" s="640" t="s">
        <v>810</v>
      </c>
      <c r="C23" s="420" t="s">
        <v>811</v>
      </c>
      <c r="D23" s="421">
        <v>142</v>
      </c>
      <c r="E23" s="421">
        <v>49</v>
      </c>
      <c r="F23" s="649">
        <v>50</v>
      </c>
      <c r="G23" s="422">
        <v>241</v>
      </c>
      <c r="H23" s="423">
        <v>5547</v>
      </c>
      <c r="I23" s="423">
        <v>6897</v>
      </c>
      <c r="J23" s="653">
        <v>1659</v>
      </c>
      <c r="K23" s="641">
        <v>14103</v>
      </c>
    </row>
    <row r="24" spans="2:13" ht="18" customHeight="1" x14ac:dyDescent="0.25">
      <c r="B24" s="640" t="s">
        <v>812</v>
      </c>
      <c r="C24" s="420" t="s">
        <v>813</v>
      </c>
      <c r="D24" s="421">
        <v>5386</v>
      </c>
      <c r="E24" s="421">
        <v>7083</v>
      </c>
      <c r="F24" s="649">
        <v>2027</v>
      </c>
      <c r="G24" s="422">
        <v>14496</v>
      </c>
      <c r="H24" s="423">
        <v>7642</v>
      </c>
      <c r="I24" s="423">
        <v>6348</v>
      </c>
      <c r="J24" s="653">
        <v>1864</v>
      </c>
      <c r="K24" s="641">
        <v>15854</v>
      </c>
    </row>
    <row r="25" spans="2:13" ht="30" customHeight="1" x14ac:dyDescent="0.25">
      <c r="B25" s="642" t="s">
        <v>814</v>
      </c>
      <c r="C25" s="424" t="s">
        <v>815</v>
      </c>
      <c r="D25" s="421">
        <v>7774</v>
      </c>
      <c r="E25" s="421">
        <v>6135</v>
      </c>
      <c r="F25" s="649">
        <v>2478</v>
      </c>
      <c r="G25" s="422">
        <v>16387</v>
      </c>
      <c r="H25" s="423">
        <v>2062</v>
      </c>
      <c r="I25" s="423">
        <v>3642</v>
      </c>
      <c r="J25" s="653">
        <v>512</v>
      </c>
      <c r="K25" s="641">
        <v>6216</v>
      </c>
    </row>
    <row r="26" spans="2:13" ht="28.5" customHeight="1" x14ac:dyDescent="0.25">
      <c r="B26" s="642" t="s">
        <v>816</v>
      </c>
      <c r="C26" s="424" t="s">
        <v>599</v>
      </c>
      <c r="D26" s="421">
        <v>2235</v>
      </c>
      <c r="E26" s="421">
        <v>2981</v>
      </c>
      <c r="F26" s="649">
        <v>650</v>
      </c>
      <c r="G26" s="422">
        <v>5866</v>
      </c>
      <c r="H26" s="423">
        <v>6260</v>
      </c>
      <c r="I26" s="423">
        <v>8625</v>
      </c>
      <c r="J26" s="653">
        <v>2134</v>
      </c>
      <c r="K26" s="641">
        <v>17019</v>
      </c>
    </row>
    <row r="27" spans="2:13" ht="18" customHeight="1" x14ac:dyDescent="0.25">
      <c r="B27" s="642" t="s">
        <v>817</v>
      </c>
      <c r="C27" s="424" t="s">
        <v>818</v>
      </c>
      <c r="D27" s="421">
        <v>70</v>
      </c>
      <c r="E27" s="421">
        <v>6</v>
      </c>
      <c r="F27" s="649">
        <v>26</v>
      </c>
      <c r="G27" s="422">
        <v>102</v>
      </c>
      <c r="H27" s="423">
        <v>64</v>
      </c>
      <c r="I27" s="423">
        <v>24</v>
      </c>
      <c r="J27" s="653">
        <v>12</v>
      </c>
      <c r="K27" s="641">
        <v>100</v>
      </c>
    </row>
    <row r="28" spans="2:13" ht="37.5" customHeight="1" x14ac:dyDescent="0.25">
      <c r="B28" s="642" t="s">
        <v>819</v>
      </c>
      <c r="C28" s="424" t="s">
        <v>820</v>
      </c>
      <c r="D28" s="421">
        <v>290</v>
      </c>
      <c r="E28" s="421">
        <v>115</v>
      </c>
      <c r="F28" s="650">
        <v>94</v>
      </c>
      <c r="G28" s="425">
        <v>499</v>
      </c>
      <c r="H28" s="421">
        <v>394</v>
      </c>
      <c r="I28" s="421">
        <v>139</v>
      </c>
      <c r="J28" s="650">
        <v>155</v>
      </c>
      <c r="K28" s="643">
        <v>688</v>
      </c>
    </row>
    <row r="29" spans="2:13" ht="18" customHeight="1" x14ac:dyDescent="0.25">
      <c r="B29" s="642" t="s">
        <v>821</v>
      </c>
      <c r="C29" s="424" t="s">
        <v>822</v>
      </c>
      <c r="D29" s="421">
        <v>1</v>
      </c>
      <c r="E29" s="421"/>
      <c r="F29" s="650"/>
      <c r="G29" s="425">
        <v>1</v>
      </c>
      <c r="H29" s="421">
        <v>2</v>
      </c>
      <c r="I29" s="421">
        <v>0</v>
      </c>
      <c r="J29" s="650">
        <v>0</v>
      </c>
      <c r="K29" s="643">
        <v>2</v>
      </c>
    </row>
    <row r="30" spans="2:13" ht="23.25" customHeight="1" x14ac:dyDescent="0.2">
      <c r="B30" s="2047" t="s">
        <v>117</v>
      </c>
      <c r="C30" s="2047"/>
      <c r="D30" s="426">
        <v>86109</v>
      </c>
      <c r="E30" s="426">
        <v>65904</v>
      </c>
      <c r="F30" s="651">
        <v>26033</v>
      </c>
      <c r="G30" s="427">
        <v>178046</v>
      </c>
      <c r="H30" s="426">
        <v>85942</v>
      </c>
      <c r="I30" s="426">
        <v>62207</v>
      </c>
      <c r="J30" s="651">
        <v>36139</v>
      </c>
      <c r="K30" s="426">
        <v>184288</v>
      </c>
    </row>
    <row r="32" spans="2:13" x14ac:dyDescent="0.2">
      <c r="M32" s="428"/>
    </row>
    <row r="33" spans="13:13" x14ac:dyDescent="0.2">
      <c r="M33" s="428"/>
    </row>
  </sheetData>
  <mergeCells count="6">
    <mergeCell ref="B30:C30"/>
    <mergeCell ref="B2:K2"/>
    <mergeCell ref="B3:K3"/>
    <mergeCell ref="B4:K4"/>
    <mergeCell ref="D6:G6"/>
    <mergeCell ref="H6:K6"/>
  </mergeCells>
  <hyperlinks>
    <hyperlink ref="L2" location="'Indice Total'!A108" display="Volver"/>
  </hyperlinks>
  <pageMargins left="0.7" right="0.7" top="0.75" bottom="0.75" header="0.3" footer="0.3"/>
  <pageSetup paperSize="14"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B1:S31"/>
  <sheetViews>
    <sheetView showGridLines="0" zoomScale="90" zoomScaleNormal="90" workbookViewId="0"/>
  </sheetViews>
  <sheetFormatPr baseColWidth="10" defaultRowHeight="14.25" x14ac:dyDescent="0.2"/>
  <cols>
    <col min="1" max="1" width="22.42578125" style="350" customWidth="1"/>
    <col min="2" max="2" width="10.140625" style="350" customWidth="1"/>
    <col min="3" max="3" width="120.7109375" style="419" bestFit="1" customWidth="1"/>
    <col min="4" max="5" width="13.85546875" style="419" customWidth="1"/>
    <col min="6" max="6" width="15.85546875" style="419" customWidth="1"/>
    <col min="7" max="7" width="12" style="350" customWidth="1"/>
    <col min="8" max="8" width="14" style="350" customWidth="1"/>
    <col min="9" max="9" width="11.42578125" style="350"/>
    <col min="10" max="10" width="17.140625" style="350" customWidth="1"/>
    <col min="11" max="11" width="11.42578125" style="350"/>
    <col min="12" max="12" width="6.85546875" style="429" customWidth="1"/>
    <col min="13" max="16384" width="11.42578125" style="350"/>
  </cols>
  <sheetData>
    <row r="1" spans="2:19" ht="12.75" customHeight="1" x14ac:dyDescent="0.2"/>
    <row r="2" spans="2:19" ht="20.25" customHeight="1" x14ac:dyDescent="0.25">
      <c r="C2" s="2033" t="s">
        <v>823</v>
      </c>
      <c r="D2" s="2033"/>
      <c r="E2" s="2033"/>
      <c r="F2" s="2033"/>
      <c r="G2" s="2050"/>
      <c r="H2" s="2050"/>
      <c r="I2" s="2050"/>
      <c r="J2" s="2050"/>
      <c r="K2" s="2050"/>
      <c r="M2" s="3" t="s">
        <v>1</v>
      </c>
    </row>
    <row r="3" spans="2:19" ht="15.75" x14ac:dyDescent="0.25">
      <c r="C3" s="2051" t="s">
        <v>824</v>
      </c>
      <c r="D3" s="2051"/>
      <c r="E3" s="2051"/>
      <c r="F3" s="2051"/>
      <c r="G3" s="2052"/>
      <c r="H3" s="2052"/>
      <c r="I3" s="2052"/>
      <c r="J3" s="2052"/>
      <c r="K3" s="2052"/>
    </row>
    <row r="4" spans="2:19" ht="16.5" thickBot="1" x14ac:dyDescent="0.3">
      <c r="C4" s="2051" t="s">
        <v>152</v>
      </c>
      <c r="D4" s="2051"/>
      <c r="E4" s="2051"/>
      <c r="F4" s="2051"/>
      <c r="G4" s="2052"/>
      <c r="H4" s="2052"/>
      <c r="I4" s="2052"/>
      <c r="J4" s="2052"/>
      <c r="K4" s="2052"/>
    </row>
    <row r="5" spans="2:19" ht="15.75" x14ac:dyDescent="0.25">
      <c r="B5" s="661"/>
      <c r="C5" s="662"/>
      <c r="D5" s="662"/>
      <c r="E5" s="662"/>
      <c r="F5" s="662"/>
      <c r="G5" s="663"/>
      <c r="H5" s="663"/>
      <c r="I5" s="663"/>
      <c r="J5" s="663"/>
      <c r="K5" s="663"/>
    </row>
    <row r="6" spans="2:19" ht="15" x14ac:dyDescent="0.25">
      <c r="B6" s="656"/>
      <c r="C6" s="657"/>
      <c r="D6" s="2053" t="s">
        <v>153</v>
      </c>
      <c r="E6" s="2053"/>
      <c r="F6" s="2053"/>
      <c r="G6" s="2053"/>
      <c r="H6" s="2053" t="s">
        <v>154</v>
      </c>
      <c r="I6" s="2053"/>
      <c r="J6" s="2053"/>
      <c r="K6" s="2053"/>
    </row>
    <row r="7" spans="2:19" ht="15.75" x14ac:dyDescent="0.25">
      <c r="B7" s="655" t="s">
        <v>780</v>
      </c>
      <c r="C7" s="658" t="s">
        <v>781</v>
      </c>
      <c r="D7" s="659" t="s">
        <v>782</v>
      </c>
      <c r="E7" s="659" t="s">
        <v>529</v>
      </c>
      <c r="F7" s="660" t="s">
        <v>783</v>
      </c>
      <c r="G7" s="655" t="s">
        <v>117</v>
      </c>
      <c r="H7" s="659" t="s">
        <v>782</v>
      </c>
      <c r="I7" s="659" t="s">
        <v>529</v>
      </c>
      <c r="J7" s="660" t="s">
        <v>783</v>
      </c>
      <c r="K7" s="655" t="s">
        <v>117</v>
      </c>
      <c r="M7" s="429"/>
      <c r="N7" s="429"/>
      <c r="O7" s="429"/>
      <c r="P7" s="429"/>
      <c r="Q7" s="429"/>
      <c r="R7" s="429"/>
    </row>
    <row r="8" spans="2:19" ht="18" customHeight="1" x14ac:dyDescent="0.25">
      <c r="B8" s="430" t="s">
        <v>784</v>
      </c>
      <c r="C8" s="431" t="s">
        <v>594</v>
      </c>
      <c r="D8" s="432">
        <v>29181</v>
      </c>
      <c r="E8" s="432">
        <v>23348</v>
      </c>
      <c r="F8" s="432">
        <v>9020</v>
      </c>
      <c r="G8" s="433">
        <f t="shared" ref="G8:G29" si="0">SUM(D8:F8)</f>
        <v>61549</v>
      </c>
      <c r="H8" s="432">
        <v>35577</v>
      </c>
      <c r="I8" s="432">
        <v>27662</v>
      </c>
      <c r="J8" s="432">
        <v>7543</v>
      </c>
      <c r="K8" s="433">
        <f t="shared" ref="K8:K29" si="1">SUM(H8:J8)</f>
        <v>70782</v>
      </c>
      <c r="M8" s="429"/>
      <c r="N8" s="429"/>
      <c r="O8" s="429"/>
      <c r="P8" s="429"/>
      <c r="Q8" s="429"/>
      <c r="R8" s="429"/>
      <c r="S8" s="362"/>
    </row>
    <row r="9" spans="2:19" ht="18" customHeight="1" x14ac:dyDescent="0.25">
      <c r="B9" s="430" t="s">
        <v>785</v>
      </c>
      <c r="C9" s="431" t="s">
        <v>786</v>
      </c>
      <c r="D9" s="432">
        <v>2286</v>
      </c>
      <c r="E9" s="432">
        <v>3143</v>
      </c>
      <c r="F9" s="432">
        <v>585</v>
      </c>
      <c r="G9" s="433">
        <f t="shared" si="0"/>
        <v>6014</v>
      </c>
      <c r="H9" s="432">
        <v>3227</v>
      </c>
      <c r="I9" s="432">
        <v>2209</v>
      </c>
      <c r="J9" s="432">
        <v>769</v>
      </c>
      <c r="K9" s="433">
        <f t="shared" si="1"/>
        <v>6205</v>
      </c>
      <c r="M9" s="429"/>
      <c r="N9" s="429"/>
      <c r="O9" s="429"/>
      <c r="P9" s="429"/>
      <c r="Q9" s="429"/>
      <c r="R9" s="429"/>
      <c r="S9" s="362"/>
    </row>
    <row r="10" spans="2:19" ht="18" customHeight="1" x14ac:dyDescent="0.25">
      <c r="B10" s="430" t="s">
        <v>787</v>
      </c>
      <c r="C10" s="434" t="s">
        <v>788</v>
      </c>
      <c r="D10" s="432">
        <v>5332</v>
      </c>
      <c r="E10" s="432">
        <v>20185</v>
      </c>
      <c r="F10" s="432">
        <v>2277</v>
      </c>
      <c r="G10" s="433">
        <f t="shared" si="0"/>
        <v>27794</v>
      </c>
      <c r="H10" s="432">
        <v>5310</v>
      </c>
      <c r="I10" s="432">
        <v>18191</v>
      </c>
      <c r="J10" s="432">
        <v>1432</v>
      </c>
      <c r="K10" s="433">
        <f t="shared" si="1"/>
        <v>24933</v>
      </c>
      <c r="M10" s="429"/>
      <c r="N10" s="429"/>
      <c r="O10" s="429"/>
      <c r="P10" s="429"/>
      <c r="Q10" s="429"/>
      <c r="R10" s="429"/>
      <c r="S10" s="362"/>
    </row>
    <row r="11" spans="2:19" ht="18" customHeight="1" x14ac:dyDescent="0.25">
      <c r="B11" s="430" t="s">
        <v>789</v>
      </c>
      <c r="C11" s="431" t="s">
        <v>790</v>
      </c>
      <c r="D11" s="432">
        <v>13039</v>
      </c>
      <c r="E11" s="432">
        <v>56044</v>
      </c>
      <c r="F11" s="432">
        <v>5288</v>
      </c>
      <c r="G11" s="433">
        <f t="shared" si="0"/>
        <v>74371</v>
      </c>
      <c r="H11" s="432">
        <v>14076</v>
      </c>
      <c r="I11" s="432">
        <v>66390</v>
      </c>
      <c r="J11" s="432">
        <v>3654</v>
      </c>
      <c r="K11" s="433">
        <f t="shared" si="1"/>
        <v>84120</v>
      </c>
      <c r="M11" s="429"/>
      <c r="N11" s="429"/>
      <c r="O11" s="429"/>
      <c r="P11" s="429"/>
      <c r="Q11" s="429"/>
      <c r="R11" s="429"/>
      <c r="S11" s="362"/>
    </row>
    <row r="12" spans="2:19" ht="18" customHeight="1" x14ac:dyDescent="0.25">
      <c r="B12" s="430" t="s">
        <v>791</v>
      </c>
      <c r="C12" s="431" t="s">
        <v>595</v>
      </c>
      <c r="D12" s="432">
        <v>5940</v>
      </c>
      <c r="E12" s="432">
        <v>5204</v>
      </c>
      <c r="F12" s="432">
        <v>2626</v>
      </c>
      <c r="G12" s="433">
        <f t="shared" si="0"/>
        <v>13770</v>
      </c>
      <c r="H12" s="432">
        <v>5620</v>
      </c>
      <c r="I12" s="432">
        <v>4990</v>
      </c>
      <c r="J12" s="432">
        <v>2707</v>
      </c>
      <c r="K12" s="433">
        <f t="shared" si="1"/>
        <v>13317</v>
      </c>
      <c r="M12" s="429"/>
      <c r="N12" s="429"/>
      <c r="O12" s="429"/>
      <c r="P12" s="429"/>
      <c r="Q12" s="429"/>
      <c r="R12" s="429"/>
      <c r="S12" s="362"/>
    </row>
    <row r="13" spans="2:19" ht="18" customHeight="1" x14ac:dyDescent="0.25">
      <c r="B13" s="430" t="s">
        <v>792</v>
      </c>
      <c r="C13" s="431" t="s">
        <v>793</v>
      </c>
      <c r="D13" s="432">
        <v>19708</v>
      </c>
      <c r="E13" s="432">
        <v>19125</v>
      </c>
      <c r="F13" s="432">
        <v>6081</v>
      </c>
      <c r="G13" s="433">
        <f t="shared" si="0"/>
        <v>44914</v>
      </c>
      <c r="H13" s="432">
        <v>14908</v>
      </c>
      <c r="I13" s="432">
        <v>15448</v>
      </c>
      <c r="J13" s="432">
        <v>4226</v>
      </c>
      <c r="K13" s="433">
        <f t="shared" si="1"/>
        <v>34582</v>
      </c>
      <c r="M13" s="429"/>
      <c r="N13" s="429"/>
      <c r="O13" s="429"/>
      <c r="P13" s="429"/>
      <c r="Q13" s="429"/>
      <c r="R13" s="429"/>
      <c r="S13" s="362"/>
    </row>
    <row r="14" spans="2:19" ht="18" customHeight="1" x14ac:dyDescent="0.25">
      <c r="B14" s="430" t="s">
        <v>794</v>
      </c>
      <c r="C14" s="431" t="s">
        <v>795</v>
      </c>
      <c r="D14" s="432">
        <v>1312</v>
      </c>
      <c r="E14" s="432">
        <v>977</v>
      </c>
      <c r="F14" s="432">
        <v>370</v>
      </c>
      <c r="G14" s="433">
        <f t="shared" si="0"/>
        <v>2659</v>
      </c>
      <c r="H14" s="432">
        <v>1801</v>
      </c>
      <c r="I14" s="432">
        <v>1105</v>
      </c>
      <c r="J14" s="432">
        <v>255</v>
      </c>
      <c r="K14" s="433">
        <f t="shared" si="1"/>
        <v>3161</v>
      </c>
      <c r="M14" s="429"/>
      <c r="N14" s="429"/>
      <c r="O14" s="429"/>
      <c r="P14" s="429"/>
      <c r="R14" s="429"/>
      <c r="S14" s="362"/>
    </row>
    <row r="15" spans="2:19" ht="18" customHeight="1" x14ac:dyDescent="0.25">
      <c r="B15" s="430" t="s">
        <v>796</v>
      </c>
      <c r="C15" s="431" t="s">
        <v>797</v>
      </c>
      <c r="D15" s="432">
        <v>4361</v>
      </c>
      <c r="E15" s="432">
        <v>3082</v>
      </c>
      <c r="F15" s="432">
        <v>1078</v>
      </c>
      <c r="G15" s="433">
        <f t="shared" si="0"/>
        <v>8521</v>
      </c>
      <c r="H15" s="432">
        <v>4087</v>
      </c>
      <c r="I15" s="432">
        <v>3603</v>
      </c>
      <c r="J15" s="432">
        <v>908</v>
      </c>
      <c r="K15" s="433">
        <f t="shared" si="1"/>
        <v>8598</v>
      </c>
      <c r="M15" s="429"/>
      <c r="N15" s="429"/>
      <c r="O15" s="429"/>
      <c r="P15" s="429"/>
      <c r="Q15" s="429"/>
      <c r="R15" s="429"/>
      <c r="S15" s="362"/>
    </row>
    <row r="16" spans="2:19" ht="18" customHeight="1" x14ac:dyDescent="0.25">
      <c r="B16" s="430" t="s">
        <v>798</v>
      </c>
      <c r="C16" s="431" t="s">
        <v>799</v>
      </c>
      <c r="D16" s="432">
        <v>6806</v>
      </c>
      <c r="E16" s="432">
        <v>4221</v>
      </c>
      <c r="F16" s="432">
        <v>1483</v>
      </c>
      <c r="G16" s="433">
        <f t="shared" si="0"/>
        <v>12510</v>
      </c>
      <c r="H16" s="432">
        <v>6802</v>
      </c>
      <c r="I16" s="432">
        <v>4848</v>
      </c>
      <c r="J16" s="432">
        <v>1287</v>
      </c>
      <c r="K16" s="433">
        <f t="shared" si="1"/>
        <v>12937</v>
      </c>
      <c r="M16" s="429"/>
      <c r="N16" s="429"/>
      <c r="O16" s="429"/>
      <c r="P16" s="429"/>
      <c r="Q16" s="429"/>
      <c r="R16" s="429"/>
      <c r="S16" s="362"/>
    </row>
    <row r="17" spans="2:19" ht="18" customHeight="1" x14ac:dyDescent="0.25">
      <c r="B17" s="430" t="s">
        <v>800</v>
      </c>
      <c r="C17" s="431" t="s">
        <v>596</v>
      </c>
      <c r="D17" s="432">
        <v>334343</v>
      </c>
      <c r="E17" s="432">
        <v>159601</v>
      </c>
      <c r="F17" s="432">
        <v>96118</v>
      </c>
      <c r="G17" s="433">
        <f t="shared" si="0"/>
        <v>590062</v>
      </c>
      <c r="H17" s="432">
        <v>335327</v>
      </c>
      <c r="I17" s="432">
        <v>177781</v>
      </c>
      <c r="J17" s="432">
        <v>80533</v>
      </c>
      <c r="K17" s="433">
        <f t="shared" si="1"/>
        <v>593641</v>
      </c>
      <c r="M17" s="429"/>
      <c r="N17" s="429"/>
      <c r="O17" s="429"/>
      <c r="P17" s="429"/>
      <c r="Q17" s="429"/>
      <c r="R17" s="429"/>
      <c r="S17" s="362"/>
    </row>
    <row r="18" spans="2:19" ht="18" customHeight="1" x14ac:dyDescent="0.25">
      <c r="B18" s="430" t="s">
        <v>801</v>
      </c>
      <c r="C18" s="431" t="s">
        <v>597</v>
      </c>
      <c r="D18" s="432">
        <v>91551</v>
      </c>
      <c r="E18" s="432">
        <v>105078</v>
      </c>
      <c r="F18" s="432">
        <v>24675</v>
      </c>
      <c r="G18" s="433">
        <f t="shared" si="0"/>
        <v>221304</v>
      </c>
      <c r="H18" s="432">
        <v>110109</v>
      </c>
      <c r="I18" s="432">
        <v>141695</v>
      </c>
      <c r="J18" s="432">
        <v>24935</v>
      </c>
      <c r="K18" s="433">
        <f t="shared" si="1"/>
        <v>276739</v>
      </c>
      <c r="M18" s="429"/>
      <c r="N18" s="429"/>
      <c r="O18" s="429"/>
      <c r="P18" s="429"/>
      <c r="Q18" s="429"/>
      <c r="R18" s="429"/>
      <c r="S18" s="362"/>
    </row>
    <row r="19" spans="2:19" ht="18" customHeight="1" x14ac:dyDescent="0.25">
      <c r="B19" s="430" t="s">
        <v>802</v>
      </c>
      <c r="C19" s="431" t="s">
        <v>803</v>
      </c>
      <c r="D19" s="432">
        <v>4202</v>
      </c>
      <c r="E19" s="432">
        <v>2073</v>
      </c>
      <c r="F19" s="432">
        <v>844</v>
      </c>
      <c r="G19" s="433">
        <f t="shared" si="0"/>
        <v>7119</v>
      </c>
      <c r="H19" s="432">
        <v>5843</v>
      </c>
      <c r="I19" s="432">
        <v>2860</v>
      </c>
      <c r="J19" s="432">
        <v>1221</v>
      </c>
      <c r="K19" s="433">
        <f t="shared" si="1"/>
        <v>9924</v>
      </c>
      <c r="M19" s="429"/>
      <c r="N19" s="429"/>
      <c r="O19" s="429"/>
      <c r="P19" s="429"/>
      <c r="Q19" s="429"/>
      <c r="R19" s="429"/>
      <c r="S19" s="362"/>
    </row>
    <row r="20" spans="2:19" ht="18" customHeight="1" x14ac:dyDescent="0.25">
      <c r="B20" s="430" t="s">
        <v>804</v>
      </c>
      <c r="C20" s="431" t="s">
        <v>805</v>
      </c>
      <c r="D20" s="432">
        <v>2539</v>
      </c>
      <c r="E20" s="432">
        <v>3354</v>
      </c>
      <c r="F20" s="432">
        <v>552</v>
      </c>
      <c r="G20" s="433">
        <f t="shared" si="0"/>
        <v>6445</v>
      </c>
      <c r="H20" s="432">
        <v>2746</v>
      </c>
      <c r="I20" s="432">
        <v>4875</v>
      </c>
      <c r="J20" s="432">
        <v>587</v>
      </c>
      <c r="K20" s="433">
        <f t="shared" si="1"/>
        <v>8208</v>
      </c>
      <c r="M20" s="429"/>
      <c r="N20" s="429"/>
      <c r="O20" s="429"/>
      <c r="P20" s="429"/>
      <c r="Q20" s="429"/>
      <c r="R20" s="429"/>
      <c r="S20" s="362"/>
    </row>
    <row r="21" spans="2:19" ht="18" customHeight="1" x14ac:dyDescent="0.25">
      <c r="B21" s="430" t="s">
        <v>806</v>
      </c>
      <c r="C21" s="431" t="s">
        <v>807</v>
      </c>
      <c r="D21" s="432">
        <v>8371</v>
      </c>
      <c r="E21" s="432">
        <v>7008</v>
      </c>
      <c r="F21" s="432">
        <v>2908</v>
      </c>
      <c r="G21" s="433">
        <f t="shared" si="0"/>
        <v>18287</v>
      </c>
      <c r="H21" s="432">
        <v>7865</v>
      </c>
      <c r="I21" s="432">
        <v>7562</v>
      </c>
      <c r="J21" s="432">
        <v>2016</v>
      </c>
      <c r="K21" s="433">
        <f t="shared" si="1"/>
        <v>17443</v>
      </c>
      <c r="M21" s="429"/>
      <c r="N21" s="429"/>
      <c r="O21" s="429"/>
      <c r="P21" s="429"/>
      <c r="Q21" s="429"/>
      <c r="R21" s="429"/>
      <c r="S21" s="362"/>
    </row>
    <row r="22" spans="2:19" ht="18" customHeight="1" x14ac:dyDescent="0.25">
      <c r="B22" s="430" t="s">
        <v>808</v>
      </c>
      <c r="C22" s="431" t="s">
        <v>809</v>
      </c>
      <c r="D22" s="432">
        <v>2248</v>
      </c>
      <c r="E22" s="432">
        <v>595</v>
      </c>
      <c r="F22" s="432">
        <v>889</v>
      </c>
      <c r="G22" s="433">
        <f t="shared" si="0"/>
        <v>3732</v>
      </c>
      <c r="H22" s="432">
        <v>2953</v>
      </c>
      <c r="I22" s="432">
        <v>959</v>
      </c>
      <c r="J22" s="432">
        <v>699</v>
      </c>
      <c r="K22" s="433">
        <f t="shared" si="1"/>
        <v>4611</v>
      </c>
      <c r="M22" s="429"/>
      <c r="N22" s="429"/>
      <c r="O22" s="429"/>
      <c r="P22" s="429"/>
      <c r="Q22" s="429"/>
      <c r="R22" s="429"/>
      <c r="S22" s="362"/>
    </row>
    <row r="23" spans="2:19" ht="18" customHeight="1" x14ac:dyDescent="0.25">
      <c r="B23" s="430" t="s">
        <v>810</v>
      </c>
      <c r="C23" s="431" t="s">
        <v>811</v>
      </c>
      <c r="D23" s="432">
        <v>85029</v>
      </c>
      <c r="E23" s="432">
        <v>105446</v>
      </c>
      <c r="F23" s="432">
        <v>30615</v>
      </c>
      <c r="G23" s="433">
        <f t="shared" si="0"/>
        <v>221090</v>
      </c>
      <c r="H23" s="432">
        <v>86505</v>
      </c>
      <c r="I23" s="432">
        <v>104153</v>
      </c>
      <c r="J23" s="432">
        <v>25916</v>
      </c>
      <c r="K23" s="433">
        <f t="shared" si="1"/>
        <v>216574</v>
      </c>
      <c r="M23" s="429"/>
      <c r="N23" s="429"/>
      <c r="O23" s="429"/>
      <c r="P23" s="429"/>
      <c r="Q23" s="429"/>
      <c r="R23" s="429"/>
      <c r="S23" s="362"/>
    </row>
    <row r="24" spans="2:19" ht="18" customHeight="1" x14ac:dyDescent="0.25">
      <c r="B24" s="430" t="s">
        <v>812</v>
      </c>
      <c r="C24" s="431" t="s">
        <v>813</v>
      </c>
      <c r="D24" s="432">
        <v>115221</v>
      </c>
      <c r="E24" s="432">
        <v>89742</v>
      </c>
      <c r="F24" s="432">
        <v>36798</v>
      </c>
      <c r="G24" s="433">
        <f t="shared" si="0"/>
        <v>241761</v>
      </c>
      <c r="H24" s="432">
        <v>115818</v>
      </c>
      <c r="I24" s="432">
        <v>93030</v>
      </c>
      <c r="J24" s="432">
        <v>26846</v>
      </c>
      <c r="K24" s="433">
        <f t="shared" si="1"/>
        <v>235694</v>
      </c>
      <c r="M24" s="429"/>
      <c r="N24" s="429"/>
      <c r="O24" s="429"/>
      <c r="P24" s="429"/>
      <c r="Q24" s="429"/>
      <c r="R24" s="429"/>
      <c r="S24" s="362"/>
    </row>
    <row r="25" spans="2:19" ht="19.5" customHeight="1" x14ac:dyDescent="0.25">
      <c r="B25" s="430" t="s">
        <v>814</v>
      </c>
      <c r="C25" s="431" t="s">
        <v>815</v>
      </c>
      <c r="D25" s="432">
        <v>24107</v>
      </c>
      <c r="E25" s="432">
        <v>38076</v>
      </c>
      <c r="F25" s="432">
        <v>6602</v>
      </c>
      <c r="G25" s="433">
        <f t="shared" si="0"/>
        <v>68785</v>
      </c>
      <c r="H25" s="432">
        <v>22766</v>
      </c>
      <c r="I25" s="432">
        <v>44388</v>
      </c>
      <c r="J25" s="432">
        <v>4725</v>
      </c>
      <c r="K25" s="433">
        <f t="shared" si="1"/>
        <v>71879</v>
      </c>
      <c r="M25" s="429"/>
      <c r="N25" s="429"/>
      <c r="O25" s="429"/>
      <c r="P25" s="429"/>
      <c r="Q25" s="429"/>
      <c r="R25" s="429"/>
      <c r="S25" s="362"/>
    </row>
    <row r="26" spans="2:19" ht="18" customHeight="1" x14ac:dyDescent="0.25">
      <c r="B26" s="430" t="s">
        <v>816</v>
      </c>
      <c r="C26" s="431" t="s">
        <v>599</v>
      </c>
      <c r="D26" s="432">
        <v>91733</v>
      </c>
      <c r="E26" s="432">
        <v>89361</v>
      </c>
      <c r="F26" s="432">
        <v>27667</v>
      </c>
      <c r="G26" s="433">
        <f t="shared" si="0"/>
        <v>208761</v>
      </c>
      <c r="H26" s="432">
        <v>88093</v>
      </c>
      <c r="I26" s="432">
        <v>116975</v>
      </c>
      <c r="J26" s="432">
        <v>28155</v>
      </c>
      <c r="K26" s="433">
        <f t="shared" si="1"/>
        <v>233223</v>
      </c>
      <c r="M26" s="429"/>
      <c r="N26" s="429"/>
      <c r="O26" s="429"/>
      <c r="P26" s="429"/>
      <c r="Q26" s="429"/>
      <c r="R26" s="429"/>
      <c r="S26" s="362"/>
    </row>
    <row r="27" spans="2:19" ht="18" customHeight="1" x14ac:dyDescent="0.25">
      <c r="B27" s="430" t="s">
        <v>817</v>
      </c>
      <c r="C27" s="431" t="s">
        <v>818</v>
      </c>
      <c r="D27" s="432">
        <v>1080</v>
      </c>
      <c r="E27" s="432">
        <v>55</v>
      </c>
      <c r="F27" s="432">
        <v>323</v>
      </c>
      <c r="G27" s="433">
        <f t="shared" si="0"/>
        <v>1458</v>
      </c>
      <c r="H27" s="432">
        <v>1004</v>
      </c>
      <c r="I27" s="432">
        <v>332</v>
      </c>
      <c r="J27" s="432">
        <v>113</v>
      </c>
      <c r="K27" s="433">
        <f t="shared" si="1"/>
        <v>1449</v>
      </c>
      <c r="M27" s="429"/>
      <c r="N27" s="429"/>
      <c r="O27" s="429"/>
      <c r="P27" s="429"/>
      <c r="Q27" s="429"/>
      <c r="R27" s="429"/>
      <c r="S27" s="362"/>
    </row>
    <row r="28" spans="2:19" ht="18" customHeight="1" x14ac:dyDescent="0.25">
      <c r="B28" s="430" t="s">
        <v>819</v>
      </c>
      <c r="C28" s="431" t="s">
        <v>820</v>
      </c>
      <c r="D28" s="432">
        <v>4391</v>
      </c>
      <c r="E28" s="432">
        <v>1647</v>
      </c>
      <c r="F28" s="432">
        <v>1045</v>
      </c>
      <c r="G28" s="433">
        <f t="shared" si="0"/>
        <v>7083</v>
      </c>
      <c r="H28" s="432">
        <v>5594</v>
      </c>
      <c r="I28" s="432">
        <v>2166</v>
      </c>
      <c r="J28" s="432">
        <v>2047</v>
      </c>
      <c r="K28" s="433">
        <f t="shared" si="1"/>
        <v>9807</v>
      </c>
      <c r="M28" s="429"/>
      <c r="N28" s="429"/>
      <c r="O28" s="429"/>
      <c r="P28" s="429"/>
      <c r="Q28" s="429"/>
      <c r="R28" s="429"/>
      <c r="S28" s="362"/>
    </row>
    <row r="29" spans="2:19" ht="18" customHeight="1" x14ac:dyDescent="0.25">
      <c r="B29" s="430" t="s">
        <v>821</v>
      </c>
      <c r="C29" s="431" t="s">
        <v>822</v>
      </c>
      <c r="D29" s="432">
        <v>4</v>
      </c>
      <c r="E29" s="432"/>
      <c r="F29" s="432"/>
      <c r="G29" s="433">
        <f t="shared" si="0"/>
        <v>4</v>
      </c>
      <c r="H29" s="432">
        <v>5</v>
      </c>
      <c r="I29" s="432">
        <v>0</v>
      </c>
      <c r="J29" s="432">
        <v>0</v>
      </c>
      <c r="K29" s="433">
        <f t="shared" si="1"/>
        <v>5</v>
      </c>
      <c r="M29" s="429"/>
      <c r="N29" s="429"/>
      <c r="O29" s="429"/>
      <c r="P29" s="429"/>
      <c r="Q29" s="429"/>
      <c r="R29" s="429"/>
      <c r="S29" s="362"/>
    </row>
    <row r="30" spans="2:19" ht="18" customHeight="1" x14ac:dyDescent="0.25">
      <c r="B30" s="435"/>
      <c r="C30" s="436" t="s">
        <v>117</v>
      </c>
      <c r="D30" s="437">
        <v>852784</v>
      </c>
      <c r="E30" s="437">
        <v>737365</v>
      </c>
      <c r="F30" s="437">
        <v>257844</v>
      </c>
      <c r="G30" s="437">
        <v>1847993</v>
      </c>
      <c r="H30" s="437">
        <f t="shared" ref="H30:J30" si="2">SUM(H8:H29)</f>
        <v>876036</v>
      </c>
      <c r="I30" s="437">
        <f t="shared" si="2"/>
        <v>841222</v>
      </c>
      <c r="J30" s="437">
        <f t="shared" si="2"/>
        <v>220574</v>
      </c>
      <c r="K30" s="437">
        <f>SUM(K8:K29)</f>
        <v>1937832</v>
      </c>
      <c r="M30" s="429"/>
      <c r="N30" s="429"/>
      <c r="O30" s="429"/>
      <c r="P30" s="429"/>
      <c r="Q30" s="429"/>
      <c r="R30" s="429"/>
      <c r="S30" s="362"/>
    </row>
    <row r="31" spans="2:19" x14ac:dyDescent="0.2">
      <c r="M31" s="429"/>
      <c r="N31" s="429"/>
      <c r="O31" s="429"/>
      <c r="P31" s="429"/>
      <c r="Q31" s="429"/>
      <c r="R31" s="429"/>
    </row>
  </sheetData>
  <mergeCells count="5">
    <mergeCell ref="C2:K2"/>
    <mergeCell ref="C3:K3"/>
    <mergeCell ref="C4:K4"/>
    <mergeCell ref="D6:G6"/>
    <mergeCell ref="H6:K6"/>
  </mergeCells>
  <hyperlinks>
    <hyperlink ref="M2" location="'Indice Total'!A108" display="Volver"/>
  </hyperlinks>
  <pageMargins left="0.7" right="0.7" top="0.75" bottom="0.75" header="0.3" footer="0.3"/>
  <pageSetup paperSize="14" orientation="portrait"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B1:C11"/>
  <sheetViews>
    <sheetView showGridLines="0" zoomScale="90" zoomScaleNormal="90" workbookViewId="0"/>
  </sheetViews>
  <sheetFormatPr baseColWidth="10" defaultRowHeight="15" x14ac:dyDescent="0.25"/>
  <cols>
    <col min="1" max="1" width="21" customWidth="1"/>
    <col min="2" max="2" width="11.5703125" customWidth="1"/>
    <col min="3" max="3" width="167.42578125" bestFit="1" customWidth="1"/>
  </cols>
  <sheetData>
    <row r="1" spans="2:3" ht="53.25" customHeight="1" x14ac:dyDescent="0.35">
      <c r="C1" s="1533" t="s">
        <v>243</v>
      </c>
    </row>
    <row r="2" spans="2:3" x14ac:dyDescent="0.25">
      <c r="C2" s="200" t="s">
        <v>1</v>
      </c>
    </row>
    <row r="5" spans="2:3" ht="21" x14ac:dyDescent="0.35">
      <c r="C5" s="1533" t="s">
        <v>825</v>
      </c>
    </row>
    <row r="6" spans="2:3" x14ac:dyDescent="0.25">
      <c r="B6" s="201" t="s">
        <v>3</v>
      </c>
    </row>
    <row r="7" spans="2:3" x14ac:dyDescent="0.25">
      <c r="B7" s="4">
        <v>113</v>
      </c>
      <c r="C7" t="str">
        <f>CONCATENATE('113'!B3,"  ",'113'!B4)</f>
        <v>NÚMERO DE LICENCIAS MÉDICAS SANNA AUTORIZADAS POR COMPIN, DESAGREGADAS SEGÚN MES DE AUTORIZACIÓN, ENTIDAD PAGADORA DEL SUBSIDIO Y SEXO DEL BENEFICIARIO  2019</v>
      </c>
    </row>
    <row r="8" spans="2:3" x14ac:dyDescent="0.25">
      <c r="B8" s="4">
        <v>114</v>
      </c>
      <c r="C8" t="str">
        <f>CONCATENATE('114'!B4,"  ",'114'!B5)</f>
        <v>NÚMERO DE LICENCIAS MÉDICAS SANNA AUTORIZADAS POR COMPIN, DESAGREGADAS SEGÚN MES DE AUTORIZACIÓN, CONTINGENCIA CUBIERTA Y SEXO DEL BENEFICIARIO  2019</v>
      </c>
    </row>
    <row r="9" spans="2:3" x14ac:dyDescent="0.25">
      <c r="B9" s="4">
        <v>115</v>
      </c>
      <c r="C9" t="str">
        <f>CONCATENATE('115'!B3,"  ",'115'!B4)</f>
        <v>NÚMERO DE LICENCIAS MÉDICAS SANNA AUTORIZADAS POR COMPIN, DESAGREGADAS SEGÚN MES DE AUTORIZACIÓN Y REGIÓN (1)  2019</v>
      </c>
    </row>
    <row r="10" spans="2:3" x14ac:dyDescent="0.25">
      <c r="B10" s="4">
        <v>116</v>
      </c>
      <c r="C10" t="str">
        <f>CONCATENATE('116'!B3,"  ",'116'!B4)</f>
        <v>NÚMERO DE TRABAJADORES QUE ACCEDIERON AL PERMISO SEGÚN MES DE INICIO, CONTINGENCIA CUBIERTA Y SEXO DEL BENEFICIARIO  2019</v>
      </c>
    </row>
    <row r="11" spans="2:3" ht="15.75" customHeight="1" x14ac:dyDescent="0.25">
      <c r="B11" s="4">
        <v>117</v>
      </c>
      <c r="C11" t="s">
        <v>826</v>
      </c>
    </row>
  </sheetData>
  <hyperlinks>
    <hyperlink ref="C2" location="'Indice Total'!A129" display="Volver"/>
    <hyperlink ref="B7" location="'113'!A1" display="'113'!A1"/>
    <hyperlink ref="B8" location="'114'!A1" display="'114'!A1"/>
    <hyperlink ref="B9" location="'115'!A1" display="'115'!A1"/>
    <hyperlink ref="B10" location="'116'!A1" display="'116'!A1"/>
    <hyperlink ref="B11" location="'117'!A1" display="'117'!A1"/>
  </hyperlinks>
  <pageMargins left="0.70866141732283472" right="0.70866141732283472" top="0.74803149606299213" bottom="0.74803149606299213" header="0.31496062992125984" footer="0.31496062992125984"/>
  <pageSetup paperSize="14" scale="8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145</vt:i4>
      </vt:variant>
      <vt:variant>
        <vt:lpstr>Rangos con nombre</vt:lpstr>
      </vt:variant>
      <vt:variant>
        <vt:i4>56</vt:i4>
      </vt:variant>
    </vt:vector>
  </HeadingPairs>
  <TitlesOfParts>
    <vt:vector size="201" baseType="lpstr">
      <vt:lpstr>Portada</vt:lpstr>
      <vt:lpstr>Introducción</vt:lpstr>
      <vt:lpstr>Indice Total</vt:lpstr>
      <vt:lpstr>Capítulo I</vt:lpstr>
      <vt:lpstr>1 2</vt:lpstr>
      <vt:lpstr>3 4</vt:lpstr>
      <vt:lpstr>5</vt:lpstr>
      <vt:lpstr>6</vt:lpstr>
      <vt:lpstr>7 8</vt:lpstr>
      <vt:lpstr>9 10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44 45 46</vt:lpstr>
      <vt:lpstr>47 48 49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Capítulo II</vt:lpstr>
      <vt:lpstr>66</vt:lpstr>
      <vt:lpstr>67 68</vt:lpstr>
      <vt:lpstr>69</vt:lpstr>
      <vt:lpstr>70</vt:lpstr>
      <vt:lpstr>71</vt:lpstr>
      <vt:lpstr>72 73</vt:lpstr>
      <vt:lpstr>74</vt:lpstr>
      <vt:lpstr>75 76</vt:lpstr>
      <vt:lpstr>78</vt:lpstr>
      <vt:lpstr>77</vt:lpstr>
      <vt:lpstr>79 80 81 82</vt:lpstr>
      <vt:lpstr>83 84</vt:lpstr>
      <vt:lpstr>85</vt:lpstr>
      <vt:lpstr>86</vt:lpstr>
      <vt:lpstr>87</vt:lpstr>
      <vt:lpstr>88</vt:lpstr>
      <vt:lpstr>89 90</vt:lpstr>
      <vt:lpstr>91 92</vt:lpstr>
      <vt:lpstr>93 94</vt:lpstr>
      <vt:lpstr>Capitulo III</vt:lpstr>
      <vt:lpstr>95</vt:lpstr>
      <vt:lpstr>96 97</vt:lpstr>
      <vt:lpstr>98</vt:lpstr>
      <vt:lpstr>99</vt:lpstr>
      <vt:lpstr>100</vt:lpstr>
      <vt:lpstr>101</vt:lpstr>
      <vt:lpstr>102</vt:lpstr>
      <vt:lpstr>103-104</vt:lpstr>
      <vt:lpstr>105</vt:lpstr>
      <vt:lpstr>106</vt:lpstr>
      <vt:lpstr>107</vt:lpstr>
      <vt:lpstr>108</vt:lpstr>
      <vt:lpstr>109</vt:lpstr>
      <vt:lpstr>110</vt:lpstr>
      <vt:lpstr>111</vt:lpstr>
      <vt:lpstr>112</vt:lpstr>
      <vt:lpstr>Capitulo IV</vt:lpstr>
      <vt:lpstr>113</vt:lpstr>
      <vt:lpstr>114</vt:lpstr>
      <vt:lpstr>115</vt:lpstr>
      <vt:lpstr>116</vt:lpstr>
      <vt:lpstr>117</vt:lpstr>
      <vt:lpstr>Capitulo V</vt:lpstr>
      <vt:lpstr>118 119</vt:lpstr>
      <vt:lpstr>120</vt:lpstr>
      <vt:lpstr>121</vt:lpstr>
      <vt:lpstr>122 -123</vt:lpstr>
      <vt:lpstr>124</vt:lpstr>
      <vt:lpstr>125</vt:lpstr>
      <vt:lpstr>126</vt:lpstr>
      <vt:lpstr>127</vt:lpstr>
      <vt:lpstr>Capítulo VI</vt:lpstr>
      <vt:lpstr>128-129</vt:lpstr>
      <vt:lpstr>130</vt:lpstr>
      <vt:lpstr>131-132</vt:lpstr>
      <vt:lpstr>133-134</vt:lpstr>
      <vt:lpstr>135</vt:lpstr>
      <vt:lpstr>136</vt:lpstr>
      <vt:lpstr>Capítulo VII</vt:lpstr>
      <vt:lpstr>137-138</vt:lpstr>
      <vt:lpstr>139</vt:lpstr>
      <vt:lpstr>140</vt:lpstr>
      <vt:lpstr>141</vt:lpstr>
      <vt:lpstr>142</vt:lpstr>
      <vt:lpstr>143-144</vt:lpstr>
      <vt:lpstr>145</vt:lpstr>
      <vt:lpstr>146</vt:lpstr>
      <vt:lpstr>147-148</vt:lpstr>
      <vt:lpstr>Capítulo VIII</vt:lpstr>
      <vt:lpstr>149 - 150</vt:lpstr>
      <vt:lpstr>151 - 152</vt:lpstr>
      <vt:lpstr>153 - 154</vt:lpstr>
      <vt:lpstr>155</vt:lpstr>
      <vt:lpstr>156</vt:lpstr>
      <vt:lpstr>157</vt:lpstr>
      <vt:lpstr>Capítulo IX</vt:lpstr>
      <vt:lpstr>158</vt:lpstr>
      <vt:lpstr>159</vt:lpstr>
      <vt:lpstr>160</vt:lpstr>
      <vt:lpstr>161</vt:lpstr>
      <vt:lpstr>Capítulo X</vt:lpstr>
      <vt:lpstr>162</vt:lpstr>
      <vt:lpstr>163</vt:lpstr>
      <vt:lpstr>'1 2'!Área_de_impresión</vt:lpstr>
      <vt:lpstr>'100'!Área_de_impresión</vt:lpstr>
      <vt:lpstr>'101'!Área_de_impresión</vt:lpstr>
      <vt:lpstr>'102'!Área_de_impresión</vt:lpstr>
      <vt:lpstr>'103-104'!Área_de_impresión</vt:lpstr>
      <vt:lpstr>'105'!Área_de_impresión</vt:lpstr>
      <vt:lpstr>'106'!Área_de_impresión</vt:lpstr>
      <vt:lpstr>'107'!Área_de_impresión</vt:lpstr>
      <vt:lpstr>'108'!Área_de_impresión</vt:lpstr>
      <vt:lpstr>'109'!Área_de_impresión</vt:lpstr>
      <vt:lpstr>'110'!Área_de_impresión</vt:lpstr>
      <vt:lpstr>'118 119'!Área_de_impresión</vt:lpstr>
      <vt:lpstr>'124'!Área_de_impresión</vt:lpstr>
      <vt:lpstr>'125'!Área_de_impresión</vt:lpstr>
      <vt:lpstr>'126'!Área_de_impresión</vt:lpstr>
      <vt:lpstr>'127'!Área_de_impresión</vt:lpstr>
      <vt:lpstr>'128-129'!Área_de_impresión</vt:lpstr>
      <vt:lpstr>'13'!Área_de_impresión</vt:lpstr>
      <vt:lpstr>'130'!Área_de_impresión</vt:lpstr>
      <vt:lpstr>'131-132'!Área_de_impresión</vt:lpstr>
      <vt:lpstr>'133-134'!Área_de_impresión</vt:lpstr>
      <vt:lpstr>'136'!Área_de_impresión</vt:lpstr>
      <vt:lpstr>'137-138'!Área_de_impresión</vt:lpstr>
      <vt:lpstr>'14'!Área_de_impresión</vt:lpstr>
      <vt:lpstr>'141'!Área_de_impresión</vt:lpstr>
      <vt:lpstr>'142'!Área_de_impresión</vt:lpstr>
      <vt:lpstr>'146'!Área_de_impresión</vt:lpstr>
      <vt:lpstr>'15'!Área_de_impresión</vt:lpstr>
      <vt:lpstr>'160'!Área_de_impresión</vt:lpstr>
      <vt:lpstr>'161'!Área_de_impresión</vt:lpstr>
      <vt:lpstr>'18'!Área_de_impresión</vt:lpstr>
      <vt:lpstr>'23'!Área_de_impresión</vt:lpstr>
      <vt:lpstr>'26'!Área_de_impresión</vt:lpstr>
      <vt:lpstr>'28'!Área_de_impresión</vt:lpstr>
      <vt:lpstr>'29'!Área_de_impresión</vt:lpstr>
      <vt:lpstr>'3 4'!Área_de_impresión</vt:lpstr>
      <vt:lpstr>'47 48 49'!Área_de_impresión</vt:lpstr>
      <vt:lpstr>'51'!Área_de_impresión</vt:lpstr>
      <vt:lpstr>'54'!Área_de_impresión</vt:lpstr>
      <vt:lpstr>'55'!Área_de_impresión</vt:lpstr>
      <vt:lpstr>'57'!Área_de_impresión</vt:lpstr>
      <vt:lpstr>'61'!Área_de_impresión</vt:lpstr>
      <vt:lpstr>'63'!Área_de_impresión</vt:lpstr>
      <vt:lpstr>'64'!Área_de_impresión</vt:lpstr>
      <vt:lpstr>'66'!Área_de_impresión</vt:lpstr>
      <vt:lpstr>'67 68'!Área_de_impresión</vt:lpstr>
      <vt:lpstr>'7 8'!Área_de_impresión</vt:lpstr>
      <vt:lpstr>'70'!Área_de_impresión</vt:lpstr>
      <vt:lpstr>'79 80 81 82'!Área_de_impresión</vt:lpstr>
      <vt:lpstr>'9 10'!Área_de_impresión</vt:lpstr>
      <vt:lpstr>'99'!Área_de_impresión</vt:lpstr>
      <vt:lpstr>'Capitulo III'!Área_de_impresión</vt:lpstr>
      <vt:lpstr>'Capitulo IV'!Área_de_impresión</vt:lpstr>
      <vt:lpstr>'Capitulo V'!Área_de_impresión</vt:lpstr>
      <vt:lpstr>'Capítulo VI'!Área_de_impresión</vt:lpstr>
      <vt:lpstr>'Capítulo VII'!Área_de_impresión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Claudia</dc:creator>
  <cp:lastModifiedBy>Claudia N Munoz M</cp:lastModifiedBy>
  <dcterms:created xsi:type="dcterms:W3CDTF">2020-05-16T02:28:15Z</dcterms:created>
  <dcterms:modified xsi:type="dcterms:W3CDTF">2020-10-27T14:25:00Z</dcterms:modified>
</cp:coreProperties>
</file>